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130" windowHeight="4710" activeTab="0"/>
  </bookViews>
  <sheets>
    <sheet name="月报" sheetId="1" r:id="rId1"/>
    <sheet name="要情统计表" sheetId="2" r:id="rId2"/>
    <sheet name="现场监督统计表" sheetId="3" r:id="rId3"/>
  </sheets>
  <definedNames>
    <definedName name="_xlnm.Print_Titles" localSheetId="0">'月报'!$1:$3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<sst xmlns="http://schemas.openxmlformats.org/spreadsheetml/2006/main" count="113" uniqueCount="113">
  <si>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工伤保险</t>
  </si>
  <si>
    <t>生育保险</t>
  </si>
  <si>
    <t>要情类别</t>
  </si>
  <si>
    <t>件数</t>
  </si>
  <si>
    <t>发生要情地区、单位</t>
  </si>
  <si>
    <t>涉案基金种类</t>
  </si>
  <si>
    <t>涉案基金</t>
  </si>
  <si>
    <t>回收情况</t>
  </si>
  <si>
    <t>重大要情</t>
  </si>
  <si>
    <t>新型农村社会养老保险</t>
  </si>
  <si>
    <t>失业保险</t>
  </si>
  <si>
    <t>要    情</t>
  </si>
  <si>
    <t>总   计</t>
  </si>
  <si>
    <t>发现时间
（案件发现时间）</t>
  </si>
  <si>
    <t>发生时间
（初次作案时间）</t>
  </si>
  <si>
    <t>数    额</t>
  </si>
  <si>
    <t xml:space="preserve"> 备     注</t>
  </si>
  <si>
    <t>现场监督开展情况</t>
  </si>
  <si>
    <t>发现违规违纪基金数</t>
  </si>
  <si>
    <t xml:space="preserve">    其中:审计发现</t>
  </si>
  <si>
    <t xml:space="preserve">         其他监督形式发现</t>
  </si>
  <si>
    <t>调查处理结案数</t>
  </si>
  <si>
    <t>涉及违规违纪基金数</t>
  </si>
  <si>
    <t>企业职工基本养老保险</t>
  </si>
  <si>
    <t>机关事业单位养老保险</t>
  </si>
  <si>
    <t>纠正违规违纪
基金收回情况</t>
  </si>
  <si>
    <t>纠正欺诈冒领
基金收回情况</t>
  </si>
  <si>
    <t>违规违纪
基金数</t>
  </si>
  <si>
    <t>举报工作情况</t>
  </si>
  <si>
    <t>市（州）本级</t>
  </si>
  <si>
    <t>县(市、区)级</t>
  </si>
  <si>
    <t>相关人员被处理情况</t>
  </si>
  <si>
    <t>未收回</t>
  </si>
  <si>
    <t>已收回</t>
  </si>
  <si>
    <t>现场监督检查派出人次</t>
  </si>
  <si>
    <t>现场监督实际检查用人单位数</t>
  </si>
  <si>
    <t xml:space="preserve">    其中：专项审计检查用人单位数</t>
  </si>
  <si>
    <t>本级受理举报案件数</t>
  </si>
  <si>
    <r>
      <t xml:space="preserve"> </t>
    </r>
    <r>
      <rPr>
        <sz val="16"/>
        <rFont val="方正小标宋简体"/>
        <family val="0"/>
      </rPr>
      <t>填报单位：</t>
    </r>
    <r>
      <rPr>
        <sz val="14"/>
        <rFont val="方正小标宋简体"/>
        <family val="0"/>
      </rPr>
      <t xml:space="preserve">                                                         </t>
    </r>
    <r>
      <rPr>
        <sz val="14"/>
        <rFont val="方正楷体简体"/>
        <family val="0"/>
      </rPr>
      <t>填报时间：201    年      月        日                        统计单位：万元</t>
    </r>
    <r>
      <rPr>
        <sz val="12"/>
        <rFont val="方正楷体简体"/>
        <family val="0"/>
      </rPr>
      <t xml:space="preserve">  </t>
    </r>
    <r>
      <rPr>
        <sz val="14"/>
        <rFont val="方正楷体简体"/>
        <family val="0"/>
      </rPr>
      <t xml:space="preserve"> </t>
    </r>
    <r>
      <rPr>
        <sz val="14"/>
        <rFont val="方正小标宋简体"/>
        <family val="0"/>
      </rPr>
      <t xml:space="preserve">                                                           </t>
    </r>
  </si>
  <si>
    <t>上级转办举报案件数</t>
  </si>
  <si>
    <t xml:space="preserve"> 情  况  说  明</t>
  </si>
  <si>
    <t>城镇居民医疗保险</t>
  </si>
  <si>
    <t>城镇居民养老保险</t>
  </si>
  <si>
    <t>城镇职工医疗保险</t>
  </si>
  <si>
    <r>
      <t xml:space="preserve">        </t>
    </r>
    <r>
      <rPr>
        <sz val="12"/>
        <rFont val="方正仿宋简体"/>
        <family val="0"/>
      </rPr>
      <t>注：随表另附全年现场监督工作报告，报告内容包括基</t>
    </r>
    <r>
      <rPr>
        <sz val="12"/>
        <rFont val="方正仿宋简体"/>
        <family val="0"/>
      </rPr>
      <t xml:space="preserve"> 
 </t>
    </r>
    <r>
      <rPr>
        <sz val="12"/>
        <rFont val="方正仿宋简体"/>
        <family val="0"/>
      </rPr>
      <t xml:space="preserve">金监督部门各次检查的时间、检查依据、检查范围和内容、主
</t>
    </r>
    <r>
      <rPr>
        <sz val="12"/>
        <rFont val="方正仿宋简体"/>
        <family val="0"/>
      </rPr>
      <t xml:space="preserve"> </t>
    </r>
    <r>
      <rPr>
        <sz val="12"/>
        <rFont val="方正仿宋简体"/>
        <family val="0"/>
      </rPr>
      <t>要违纪违规问题、纠正情况、处理人员情况，举报工作管理等。</t>
    </r>
  </si>
  <si>
    <r>
      <t>说明：社会保险基金要情实行零报告制度。无论本地有无要情或重大要情发生，都须填报社会保险基金要情统计表。填报时间分别为当年的</t>
    </r>
    <r>
      <rPr>
        <sz val="12"/>
        <rFont val="Times New Roman"/>
        <family val="1"/>
      </rPr>
      <t>7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>日和次年的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 xml:space="preserve">日前。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简体"/>
        <family val="0"/>
      </rPr>
      <t xml:space="preserve">
</t>
    </r>
    <r>
      <rPr>
        <sz val="12"/>
        <rFont val="Times New Roman"/>
        <family val="1"/>
      </rPr>
      <t xml:space="preserve"> </t>
    </r>
    <r>
      <rPr>
        <sz val="16"/>
        <rFont val="方正仿宋简体"/>
        <family val="0"/>
      </rPr>
      <t>单位主管领导：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基金监督股（科</t>
    </r>
    <r>
      <rPr>
        <sz val="16"/>
        <rFont val="Times New Roman"/>
        <family val="1"/>
      </rPr>
      <t>)</t>
    </r>
    <r>
      <rPr>
        <sz val="16"/>
        <rFont val="方正仿宋简体"/>
        <family val="0"/>
      </rPr>
      <t>长：</t>
    </r>
    <r>
      <rPr>
        <sz val="16"/>
        <rFont val="Times New Roman"/>
        <family val="1"/>
      </rPr>
      <t xml:space="preserve">                    </t>
    </r>
    <r>
      <rPr>
        <sz val="16"/>
        <rFont val="方正仿宋简体"/>
        <family val="0"/>
      </rPr>
      <t>制表人：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联系电话：</t>
    </r>
    <r>
      <rPr>
        <sz val="10"/>
        <rFont val="Times New Roman"/>
        <family val="1"/>
      </rPr>
      <t xml:space="preserve">
</t>
    </r>
  </si>
  <si>
    <t>序号               项目</t>
  </si>
  <si>
    <t>企业职工基本养老保险</t>
  </si>
  <si>
    <t>机关事业单位养老保险</t>
  </si>
  <si>
    <t>城镇职工
医疗保险</t>
  </si>
  <si>
    <t>城镇居民
医疗保险</t>
  </si>
  <si>
    <t>工伤保险</t>
  </si>
  <si>
    <t>生育保险</t>
  </si>
  <si>
    <t>失业保险</t>
  </si>
  <si>
    <t>总计</t>
  </si>
  <si>
    <t>基
本
情
况</t>
  </si>
  <si>
    <t>参保人数</t>
  </si>
  <si>
    <t>缴费人数</t>
  </si>
  <si>
    <t>享受待遇人数（人次）</t>
  </si>
  <si>
    <t>基金收支结余情况</t>
  </si>
  <si>
    <t>年初基金结余</t>
  </si>
  <si>
    <t>当期基金收入</t>
  </si>
  <si>
    <t>1）社会保险费收入</t>
  </si>
  <si>
    <t>2）拨入专款（下岗职工生活费）</t>
  </si>
  <si>
    <t>3）利息收入</t>
  </si>
  <si>
    <t>4）财政补助收入</t>
  </si>
  <si>
    <t>5）转移收入</t>
  </si>
  <si>
    <t>6）上级补助收入</t>
  </si>
  <si>
    <t>7）下级上解收入</t>
  </si>
  <si>
    <t>8）其他收入</t>
  </si>
  <si>
    <t>当期基金支出</t>
  </si>
  <si>
    <t>1）社会保险基金支出</t>
  </si>
  <si>
    <t>医疗补助金支出</t>
  </si>
  <si>
    <t>丧葬抚恤补助支出</t>
  </si>
  <si>
    <t>医保个人帐户基金支出</t>
  </si>
  <si>
    <t>职业培训补贴支出</t>
  </si>
  <si>
    <t>职业介绍补贴支出</t>
  </si>
  <si>
    <t>调剂用于再就业服务中心支出</t>
  </si>
  <si>
    <t xml:space="preserve">其他支出 </t>
  </si>
  <si>
    <t>2）专款支出（下岗职工生活费）</t>
  </si>
  <si>
    <t>3）转移支出</t>
  </si>
  <si>
    <t>4）补助下级支出</t>
  </si>
  <si>
    <t>5）上解上级支出</t>
  </si>
  <si>
    <t>6）其他支出</t>
  </si>
  <si>
    <t>当期基金结余</t>
  </si>
  <si>
    <t>基金累计结余</t>
  </si>
  <si>
    <t>其中：个人账户结余</t>
  </si>
  <si>
    <t>累计结余资金分布形态</t>
  </si>
  <si>
    <t>收入户存款</t>
  </si>
  <si>
    <t>支出户存款</t>
  </si>
  <si>
    <t>财政专户存款</t>
  </si>
  <si>
    <t>其中： 定期存款</t>
  </si>
  <si>
    <t>债券投资</t>
  </si>
  <si>
    <t>暂付款</t>
  </si>
  <si>
    <t>暂收款</t>
  </si>
  <si>
    <t xml:space="preserve">基金监督股（科）长： </t>
  </si>
  <si>
    <t xml:space="preserve"> 单位主管领导：                基金监督科（处）长：             制表人：       </t>
  </si>
  <si>
    <r>
      <rPr>
        <sz val="12"/>
        <rFont val="宋体"/>
        <family val="0"/>
      </rPr>
      <t>统计单位：万元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、万人</t>
    </r>
  </si>
  <si>
    <r>
      <t>表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                                 </t>
    </r>
    <r>
      <rPr>
        <b/>
        <sz val="22"/>
        <rFont val="Times New Roman"/>
        <family val="1"/>
      </rPr>
      <t xml:space="preserve">201  </t>
    </r>
    <r>
      <rPr>
        <b/>
        <sz val="22"/>
        <rFont val="方正小标宋简体"/>
        <family val="0"/>
      </rPr>
      <t>年社会保险基金要情统计表（半年、年）</t>
    </r>
  </si>
  <si>
    <t>实施现场监督次数</t>
  </si>
  <si>
    <r>
      <t>填报单位：</t>
    </r>
    <r>
      <rPr>
        <sz val="14"/>
        <rFont val="方正小标宋简体"/>
        <family val="0"/>
      </rPr>
      <t xml:space="preserve">                               </t>
    </r>
    <r>
      <rPr>
        <sz val="14"/>
        <rFont val="方正楷体简体"/>
        <family val="0"/>
      </rPr>
      <t xml:space="preserve">填报时间：2015年1月20日              统计单位：万元 、人  </t>
    </r>
    <r>
      <rPr>
        <sz val="14"/>
        <rFont val="方正小标宋简体"/>
        <family val="0"/>
      </rPr>
      <t xml:space="preserve">                                                           </t>
    </r>
  </si>
  <si>
    <r>
      <t>表3</t>
    </r>
    <r>
      <rPr>
        <sz val="12"/>
        <rFont val="方正仿宋简体"/>
        <family val="0"/>
      </rPr>
      <t xml:space="preserve">：                    </t>
    </r>
    <r>
      <rPr>
        <sz val="22"/>
        <rFont val="方正小标宋简体"/>
        <family val="0"/>
      </rPr>
      <t>2014年度社会保险基金现场监督工作情况统计表（年报）</t>
    </r>
  </si>
  <si>
    <t>城乡居民养老保险</t>
  </si>
  <si>
    <t>填报单位 ：临湘市基金监督股</t>
  </si>
  <si>
    <t>单位主管领导：沈国华</t>
  </si>
  <si>
    <t>李金山</t>
  </si>
  <si>
    <t xml:space="preserve">       填表人：彭瑶</t>
  </si>
  <si>
    <t>养老保险金支出</t>
  </si>
  <si>
    <r>
      <t>-</t>
    </r>
    <r>
      <rPr>
        <sz val="10"/>
        <rFont val="宋体"/>
        <family val="0"/>
      </rPr>
      <t>44</t>
    </r>
  </si>
  <si>
    <r>
      <t>4</t>
    </r>
    <r>
      <rPr>
        <sz val="10"/>
        <rFont val="宋体"/>
        <family val="0"/>
      </rPr>
      <t>39</t>
    </r>
  </si>
  <si>
    <r>
      <t>-</t>
    </r>
    <r>
      <rPr>
        <sz val="10"/>
        <rFont val="宋体"/>
        <family val="0"/>
      </rPr>
      <t>835.61</t>
    </r>
  </si>
  <si>
    <r>
      <t xml:space="preserve"> 2016</t>
    </r>
    <r>
      <rPr>
        <b/>
        <sz val="22"/>
        <rFont val="方正小标宋简体"/>
        <family val="0"/>
      </rPr>
      <t>年</t>
    </r>
    <r>
      <rPr>
        <b/>
        <sz val="22"/>
        <rFont val="Times New Roman"/>
        <family val="1"/>
      </rPr>
      <t>2</t>
    </r>
    <r>
      <rPr>
        <b/>
        <sz val="22"/>
        <rFont val="方正小标宋简体"/>
        <family val="0"/>
      </rPr>
      <t>月份社会保险基金监督统计报表</t>
    </r>
  </si>
  <si>
    <r>
      <t xml:space="preserve">2016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15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</si>
</sst>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#,##0_);[Red]\(#,##0\)"/>
    <numFmt numFmtId="190" formatCode="#,##0.00_ "/>
    <numFmt numFmtId="191" formatCode="#,##0.00_ ;[Red]\-#,##0.00\ "/>
    <numFmt numFmtId="192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14"/>
      <name val="方正小标宋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6"/>
      <name val="方正小标宋简体"/>
      <family val="0"/>
    </font>
    <font>
      <sz val="14"/>
      <name val="方正楷体简体"/>
      <family val="0"/>
    </font>
    <font>
      <sz val="12"/>
      <name val="方正楷体简体"/>
      <family val="0"/>
    </font>
    <font>
      <sz val="14"/>
      <name val="Times New Roman"/>
      <family val="1"/>
    </font>
    <font>
      <sz val="14"/>
      <name val="方正仿宋简体"/>
      <family val="0"/>
    </font>
    <font>
      <b/>
      <sz val="14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6"/>
      <name val="方正仿宋简体"/>
      <family val="0"/>
    </font>
    <font>
      <b/>
      <sz val="22"/>
      <name val="Times New Roman"/>
      <family val="1"/>
    </font>
    <font>
      <b/>
      <sz val="22"/>
      <name val="方正小标宋简体"/>
      <family val="0"/>
    </font>
    <font>
      <sz val="18"/>
      <name val="方正仿宋简体"/>
      <family val="0"/>
    </font>
    <font>
      <sz val="12"/>
      <name val="方正小标宋简体"/>
      <family val="0"/>
    </font>
    <font>
      <sz val="11"/>
      <name val="方正仿宋简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center" wrapText="1"/>
    </xf>
    <xf numFmtId="190" fontId="24" fillId="0" borderId="10" xfId="40" applyNumberFormat="1" applyFont="1" applyBorder="1" applyAlignment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justify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/>
    </xf>
    <xf numFmtId="191" fontId="16" fillId="0" borderId="10" xfId="0" applyNumberFormat="1" applyFont="1" applyBorder="1" applyAlignment="1" applyProtection="1">
      <alignment horizontal="center" vertical="center"/>
      <protection locked="0"/>
    </xf>
    <xf numFmtId="191" fontId="16" fillId="0" borderId="10" xfId="0" applyNumberFormat="1" applyFont="1" applyBorder="1" applyAlignment="1" applyProtection="1">
      <alignment horizontal="center" vertical="center"/>
      <protection/>
    </xf>
    <xf numFmtId="191" fontId="16" fillId="0" borderId="10" xfId="0" applyNumberFormat="1" applyFont="1" applyBorder="1" applyAlignment="1" applyProtection="1">
      <alignment horizont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/>
      <protection/>
    </xf>
    <xf numFmtId="192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left" vertical="center" wrapText="1"/>
      <protection locked="0"/>
    </xf>
    <xf numFmtId="31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4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4" fontId="43" fillId="0" borderId="13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 2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238125</xdr:rowOff>
    </xdr:from>
    <xdr:to>
      <xdr:col>2</xdr:col>
      <xdr:colOff>1381125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33350" y="581025"/>
          <a:ext cx="1657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2.00390625" style="0" customWidth="1"/>
    <col min="2" max="2" width="3.375" style="0" customWidth="1"/>
    <col min="3" max="3" width="21.375" style="0" customWidth="1"/>
    <col min="4" max="4" width="13.50390625" style="0" customWidth="1"/>
    <col min="5" max="5" width="13.25390625" style="0" customWidth="1"/>
    <col min="6" max="6" width="10.375" style="0" customWidth="1"/>
    <col min="7" max="7" width="12.25390625" style="0" customWidth="1"/>
    <col min="8" max="8" width="11.125" style="0" customWidth="1"/>
    <col min="9" max="9" width="10.875" style="0" customWidth="1"/>
    <col min="10" max="10" width="11.50390625" style="0" customWidth="1"/>
    <col min="11" max="11" width="11.625" style="0" customWidth="1"/>
    <col min="12" max="12" width="12.75390625" style="0" customWidth="1"/>
    <col min="13" max="16" width="9.00390625" style="35" customWidth="1"/>
  </cols>
  <sheetData>
    <row r="1" spans="1:12" ht="27" customHeight="1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s="34" customFormat="1" ht="20.25" customHeight="1">
      <c r="A2" s="60" t="s">
        <v>103</v>
      </c>
      <c r="B2" s="60"/>
      <c r="C2" s="60"/>
      <c r="D2" s="60"/>
      <c r="E2" s="61" t="s">
        <v>112</v>
      </c>
      <c r="F2" s="61"/>
      <c r="G2" s="62"/>
      <c r="H2" s="62"/>
      <c r="I2" s="63" t="s">
        <v>97</v>
      </c>
      <c r="J2" s="63"/>
      <c r="K2" s="63"/>
      <c r="L2" s="63"/>
      <c r="M2" s="36"/>
      <c r="N2" s="36"/>
      <c r="O2" s="36"/>
      <c r="P2" s="36"/>
    </row>
    <row r="3" spans="1:13" ht="27">
      <c r="A3" s="57" t="s">
        <v>46</v>
      </c>
      <c r="B3" s="58"/>
      <c r="C3" s="59"/>
      <c r="D3" s="21" t="s">
        <v>47</v>
      </c>
      <c r="E3" s="21" t="s">
        <v>48</v>
      </c>
      <c r="F3" s="21" t="s">
        <v>102</v>
      </c>
      <c r="G3" s="21" t="s">
        <v>49</v>
      </c>
      <c r="H3" s="21" t="s">
        <v>50</v>
      </c>
      <c r="I3" s="21" t="s">
        <v>51</v>
      </c>
      <c r="J3" s="21" t="s">
        <v>52</v>
      </c>
      <c r="K3" s="21" t="s">
        <v>53</v>
      </c>
      <c r="L3" s="21" t="s">
        <v>54</v>
      </c>
      <c r="M3" s="36"/>
    </row>
    <row r="4" spans="1:12" ht="14.25">
      <c r="A4" s="53" t="s">
        <v>55</v>
      </c>
      <c r="B4" s="22">
        <v>1</v>
      </c>
      <c r="C4" s="23" t="s">
        <v>56</v>
      </c>
      <c r="D4" s="98">
        <v>2.81</v>
      </c>
      <c r="E4" s="37">
        <v>1.1</v>
      </c>
      <c r="F4" s="37">
        <v>25.7</v>
      </c>
      <c r="G4" s="37"/>
      <c r="H4" s="37"/>
      <c r="I4" s="37">
        <v>4.15</v>
      </c>
      <c r="J4" s="37"/>
      <c r="K4" s="37">
        <v>2.54</v>
      </c>
      <c r="L4" s="38">
        <f>K4+I4+F4+E4+D4</f>
        <v>36.300000000000004</v>
      </c>
    </row>
    <row r="5" spans="1:12" ht="14.25">
      <c r="A5" s="53"/>
      <c r="B5" s="22">
        <v>2</v>
      </c>
      <c r="C5" s="23" t="s">
        <v>57</v>
      </c>
      <c r="D5" s="98">
        <v>2.05</v>
      </c>
      <c r="E5" s="37">
        <v>1.1</v>
      </c>
      <c r="F5" s="37">
        <v>1</v>
      </c>
      <c r="G5" s="37">
        <v>3.48</v>
      </c>
      <c r="H5" s="37">
        <v>7.97</v>
      </c>
      <c r="I5" s="37">
        <v>4.15</v>
      </c>
      <c r="J5" s="37"/>
      <c r="K5" s="37">
        <v>2.54</v>
      </c>
      <c r="L5" s="38">
        <f>K5+I5+H5+G5+F5+E5+D5</f>
        <v>22.290000000000003</v>
      </c>
    </row>
    <row r="6" spans="1:12" ht="15" customHeight="1">
      <c r="A6" s="53"/>
      <c r="B6" s="22">
        <v>3</v>
      </c>
      <c r="C6" s="23" t="s">
        <v>58</v>
      </c>
      <c r="D6" s="99">
        <v>2.19</v>
      </c>
      <c r="E6" s="37">
        <v>0.5</v>
      </c>
      <c r="F6" s="37">
        <v>5.97</v>
      </c>
      <c r="G6" s="37">
        <v>3.04</v>
      </c>
      <c r="H6" s="37">
        <v>0.25</v>
      </c>
      <c r="I6" s="37">
        <v>0.03</v>
      </c>
      <c r="J6" s="37"/>
      <c r="K6" s="37">
        <v>0.01</v>
      </c>
      <c r="L6" s="38">
        <f>K6+I6+H6+G6+F6+E6+D6</f>
        <v>11.99</v>
      </c>
    </row>
    <row r="7" spans="1:12" ht="14.25">
      <c r="A7" s="53" t="s">
        <v>59</v>
      </c>
      <c r="B7" s="22">
        <v>4</v>
      </c>
      <c r="C7" s="24" t="s">
        <v>60</v>
      </c>
      <c r="D7" s="98">
        <v>4678</v>
      </c>
      <c r="E7" s="37">
        <v>528</v>
      </c>
      <c r="F7" s="37">
        <v>11427.81</v>
      </c>
      <c r="G7" s="37">
        <v>6703.76</v>
      </c>
      <c r="H7" s="37">
        <v>5169.41</v>
      </c>
      <c r="I7" s="37">
        <v>707.57</v>
      </c>
      <c r="J7" s="37">
        <v>542.25</v>
      </c>
      <c r="K7" s="37">
        <v>1315.5</v>
      </c>
      <c r="L7" s="38">
        <f>K7+J7+I7+H7+G7+F7+E7+D7</f>
        <v>31072.3</v>
      </c>
    </row>
    <row r="8" spans="1:12" ht="14.25">
      <c r="A8" s="53"/>
      <c r="B8" s="22">
        <v>5</v>
      </c>
      <c r="C8" s="24" t="s">
        <v>61</v>
      </c>
      <c r="D8" s="100">
        <v>11025</v>
      </c>
      <c r="E8" s="37">
        <v>0</v>
      </c>
      <c r="F8" s="37">
        <v>5183.23</v>
      </c>
      <c r="G8" s="37">
        <v>156.25</v>
      </c>
      <c r="H8" s="37">
        <v>426.99</v>
      </c>
      <c r="I8" s="37">
        <v>185.18</v>
      </c>
      <c r="J8" s="37"/>
      <c r="K8" s="37">
        <v>170.22</v>
      </c>
      <c r="L8" s="38">
        <f>K8+I8+H8+G8+F8+E8+D8</f>
        <v>17146.87</v>
      </c>
    </row>
    <row r="9" spans="1:12" ht="14.25">
      <c r="A9" s="53"/>
      <c r="B9" s="22">
        <v>6</v>
      </c>
      <c r="C9" s="25" t="s">
        <v>62</v>
      </c>
      <c r="D9" s="101">
        <v>4008</v>
      </c>
      <c r="E9" s="39">
        <v>0</v>
      </c>
      <c r="F9" s="39">
        <v>112.13</v>
      </c>
      <c r="G9" s="39">
        <v>138.6</v>
      </c>
      <c r="H9" s="37">
        <v>411.78</v>
      </c>
      <c r="I9" s="37">
        <v>185.18</v>
      </c>
      <c r="J9" s="37"/>
      <c r="K9" s="37">
        <v>167.12</v>
      </c>
      <c r="L9" s="38">
        <f>K9+I9+H9+G9+F9+E9+D9</f>
        <v>5022.8099999999995</v>
      </c>
    </row>
    <row r="10" spans="1:12" ht="14.25">
      <c r="A10" s="53"/>
      <c r="B10" s="22">
        <v>7</v>
      </c>
      <c r="C10" s="25" t="s">
        <v>63</v>
      </c>
      <c r="D10" s="101"/>
      <c r="E10" s="39"/>
      <c r="F10" s="39"/>
      <c r="G10" s="39"/>
      <c r="H10" s="37"/>
      <c r="I10" s="37">
        <v>0</v>
      </c>
      <c r="J10" s="37"/>
      <c r="K10" s="37"/>
      <c r="L10" s="38">
        <v>0</v>
      </c>
    </row>
    <row r="11" spans="1:12" ht="14.25">
      <c r="A11" s="53"/>
      <c r="B11" s="22">
        <v>8</v>
      </c>
      <c r="C11" s="25" t="s">
        <v>64</v>
      </c>
      <c r="D11" s="101"/>
      <c r="E11" s="39">
        <v>0</v>
      </c>
      <c r="F11" s="39">
        <v>0</v>
      </c>
      <c r="G11" s="39"/>
      <c r="H11" s="37"/>
      <c r="I11" s="37">
        <v>0</v>
      </c>
      <c r="J11" s="37"/>
      <c r="K11" s="37"/>
      <c r="L11" s="38">
        <v>0</v>
      </c>
    </row>
    <row r="12" spans="1:12" ht="14.25">
      <c r="A12" s="53"/>
      <c r="B12" s="22">
        <v>9</v>
      </c>
      <c r="C12" s="25" t="s">
        <v>65</v>
      </c>
      <c r="D12" s="101">
        <v>7000</v>
      </c>
      <c r="E12" s="39"/>
      <c r="F12" s="39">
        <v>5071.1</v>
      </c>
      <c r="G12" s="39"/>
      <c r="H12" s="37">
        <v>15</v>
      </c>
      <c r="I12" s="37">
        <v>0</v>
      </c>
      <c r="J12" s="37"/>
      <c r="K12" s="37"/>
      <c r="L12" s="38">
        <f>I12+H12+F12+D12</f>
        <v>12086.1</v>
      </c>
    </row>
    <row r="13" spans="1:12" ht="14.25">
      <c r="A13" s="53"/>
      <c r="B13" s="22"/>
      <c r="C13" s="25" t="s">
        <v>66</v>
      </c>
      <c r="D13" s="101"/>
      <c r="E13" s="39">
        <v>0</v>
      </c>
      <c r="F13" s="39"/>
      <c r="G13" s="39"/>
      <c r="H13" s="37"/>
      <c r="I13" s="37">
        <v>0</v>
      </c>
      <c r="J13" s="37"/>
      <c r="K13" s="37">
        <v>3.1</v>
      </c>
      <c r="L13" s="38">
        <f>K13+I13+E13</f>
        <v>3.1</v>
      </c>
    </row>
    <row r="14" spans="1:12" ht="14.25">
      <c r="A14" s="53"/>
      <c r="B14" s="22"/>
      <c r="C14" s="25" t="s">
        <v>67</v>
      </c>
      <c r="D14" s="101"/>
      <c r="E14" s="39"/>
      <c r="F14" s="39"/>
      <c r="G14" s="39"/>
      <c r="H14" s="37"/>
      <c r="I14" s="37">
        <v>0</v>
      </c>
      <c r="J14" s="37"/>
      <c r="K14" s="37"/>
      <c r="L14" s="38">
        <v>0</v>
      </c>
    </row>
    <row r="15" spans="1:12" ht="14.25">
      <c r="A15" s="53"/>
      <c r="B15" s="22"/>
      <c r="C15" s="25" t="s">
        <v>68</v>
      </c>
      <c r="D15" s="101"/>
      <c r="E15" s="39"/>
      <c r="F15" s="39"/>
      <c r="G15" s="39"/>
      <c r="H15" s="37"/>
      <c r="I15" s="37">
        <v>0</v>
      </c>
      <c r="J15" s="37"/>
      <c r="K15" s="37"/>
      <c r="L15" s="38">
        <v>0</v>
      </c>
    </row>
    <row r="16" spans="1:16" s="34" customFormat="1" ht="14.25">
      <c r="A16" s="53"/>
      <c r="B16" s="32"/>
      <c r="C16" s="33" t="s">
        <v>69</v>
      </c>
      <c r="D16" s="101">
        <v>17</v>
      </c>
      <c r="E16" s="40"/>
      <c r="F16" s="40">
        <v>0</v>
      </c>
      <c r="G16" s="40">
        <v>17.65</v>
      </c>
      <c r="H16" s="40">
        <v>0.21</v>
      </c>
      <c r="I16" s="37">
        <v>0</v>
      </c>
      <c r="J16" s="40"/>
      <c r="K16" s="40"/>
      <c r="L16" s="38">
        <f>I16+H16+G16+F16+D16</f>
        <v>34.86</v>
      </c>
      <c r="M16" s="36"/>
      <c r="N16" s="36"/>
      <c r="O16" s="36"/>
      <c r="P16" s="36"/>
    </row>
    <row r="17" spans="1:12" ht="14.25">
      <c r="A17" s="53"/>
      <c r="B17" s="22">
        <v>10</v>
      </c>
      <c r="C17" s="24" t="s">
        <v>70</v>
      </c>
      <c r="D17" s="100">
        <v>7634</v>
      </c>
      <c r="E17" s="37">
        <v>44</v>
      </c>
      <c r="F17" s="37">
        <v>926.14</v>
      </c>
      <c r="G17" s="37">
        <v>991.86</v>
      </c>
      <c r="H17" s="37">
        <v>368.33</v>
      </c>
      <c r="I17" s="37">
        <v>597.35</v>
      </c>
      <c r="J17" s="37">
        <v>9.45</v>
      </c>
      <c r="K17" s="37">
        <v>7.97</v>
      </c>
      <c r="L17" s="38">
        <f>K17+J17+I17+H17+G17+F17+E17+D17</f>
        <v>10579.1</v>
      </c>
    </row>
    <row r="18" spans="1:12" ht="14.25">
      <c r="A18" s="53"/>
      <c r="B18" s="22">
        <v>11</v>
      </c>
      <c r="C18" s="25" t="s">
        <v>71</v>
      </c>
      <c r="D18" s="102">
        <v>7609</v>
      </c>
      <c r="E18" s="37">
        <v>44</v>
      </c>
      <c r="F18" s="37">
        <v>926.14</v>
      </c>
      <c r="G18" s="37">
        <v>991.86</v>
      </c>
      <c r="H18" s="37">
        <v>368.33</v>
      </c>
      <c r="I18" s="37">
        <v>597.35</v>
      </c>
      <c r="J18" s="37">
        <v>9.45</v>
      </c>
      <c r="K18" s="37">
        <v>7.97</v>
      </c>
      <c r="L18" s="38">
        <f>K18+J18+I18+H18+G18+F18+E18+D18</f>
        <v>10554.1</v>
      </c>
    </row>
    <row r="19" spans="1:12" ht="14.25">
      <c r="A19" s="53"/>
      <c r="B19" s="22"/>
      <c r="C19" s="26" t="s">
        <v>107</v>
      </c>
      <c r="D19" s="101">
        <v>7274</v>
      </c>
      <c r="E19" s="37">
        <v>44</v>
      </c>
      <c r="F19" s="37">
        <v>926.14</v>
      </c>
      <c r="G19" s="37">
        <v>493.41</v>
      </c>
      <c r="H19" s="37"/>
      <c r="I19" s="37">
        <v>83.04</v>
      </c>
      <c r="J19" s="37"/>
      <c r="K19" s="37"/>
      <c r="L19" s="38">
        <f>I19+G19+F19+E19+D19</f>
        <v>8820.59</v>
      </c>
    </row>
    <row r="20" spans="1:12" ht="14.25">
      <c r="A20" s="53"/>
      <c r="B20" s="22"/>
      <c r="C20" s="26" t="s">
        <v>72</v>
      </c>
      <c r="D20" s="101"/>
      <c r="E20" s="39"/>
      <c r="F20" s="39"/>
      <c r="G20" s="37"/>
      <c r="H20" s="37"/>
      <c r="I20" s="37">
        <v>127.11</v>
      </c>
      <c r="J20" s="37"/>
      <c r="K20" s="37"/>
      <c r="L20" s="38">
        <f>I20</f>
        <v>127.11</v>
      </c>
    </row>
    <row r="21" spans="1:12" ht="14.25">
      <c r="A21" s="53"/>
      <c r="B21" s="22"/>
      <c r="C21" s="26" t="s">
        <v>73</v>
      </c>
      <c r="D21" s="101">
        <v>335</v>
      </c>
      <c r="E21" s="39"/>
      <c r="F21" s="39"/>
      <c r="G21" s="37"/>
      <c r="H21" s="37"/>
      <c r="I21" s="37">
        <v>387.2</v>
      </c>
      <c r="J21" s="37"/>
      <c r="K21" s="37"/>
      <c r="L21" s="38">
        <f>I21+D21</f>
        <v>722.2</v>
      </c>
    </row>
    <row r="22" spans="1:12" ht="14.25">
      <c r="A22" s="53"/>
      <c r="B22" s="22"/>
      <c r="C22" s="26" t="s">
        <v>74</v>
      </c>
      <c r="D22" s="101"/>
      <c r="E22" s="39"/>
      <c r="F22" s="39"/>
      <c r="G22" s="37">
        <v>355.46</v>
      </c>
      <c r="H22" s="37"/>
      <c r="I22" s="37"/>
      <c r="J22" s="37"/>
      <c r="K22" s="37"/>
      <c r="L22" s="38">
        <f>G22</f>
        <v>355.46</v>
      </c>
    </row>
    <row r="23" spans="1:12" ht="14.25">
      <c r="A23" s="53"/>
      <c r="B23" s="22"/>
      <c r="C23" s="26" t="s">
        <v>75</v>
      </c>
      <c r="D23" s="101"/>
      <c r="E23" s="39"/>
      <c r="F23" s="39"/>
      <c r="G23" s="37"/>
      <c r="H23" s="37"/>
      <c r="I23" s="37"/>
      <c r="J23" s="37"/>
      <c r="K23" s="37"/>
      <c r="L23" s="38">
        <v>0</v>
      </c>
    </row>
    <row r="24" spans="1:12" ht="14.25">
      <c r="A24" s="53"/>
      <c r="B24" s="22"/>
      <c r="C24" s="26" t="s">
        <v>76</v>
      </c>
      <c r="D24" s="101"/>
      <c r="E24" s="39"/>
      <c r="F24" s="39"/>
      <c r="G24" s="37"/>
      <c r="H24" s="37"/>
      <c r="I24" s="37"/>
      <c r="J24" s="37"/>
      <c r="K24" s="37"/>
      <c r="L24" s="38">
        <v>0</v>
      </c>
    </row>
    <row r="25" spans="1:12" ht="14.25">
      <c r="A25" s="53"/>
      <c r="B25" s="22"/>
      <c r="C25" s="26" t="s">
        <v>77</v>
      </c>
      <c r="D25" s="101"/>
      <c r="E25" s="39"/>
      <c r="F25" s="39"/>
      <c r="G25" s="37"/>
      <c r="H25" s="37"/>
      <c r="I25" s="37"/>
      <c r="J25" s="37"/>
      <c r="K25" s="37"/>
      <c r="L25" s="38">
        <v>0</v>
      </c>
    </row>
    <row r="26" spans="1:12" ht="14.25">
      <c r="A26" s="53"/>
      <c r="B26" s="22"/>
      <c r="C26" s="26" t="s">
        <v>78</v>
      </c>
      <c r="D26" s="101"/>
      <c r="E26" s="40"/>
      <c r="F26" s="40"/>
      <c r="G26" s="40"/>
      <c r="H26" s="40"/>
      <c r="I26" s="40"/>
      <c r="J26" s="40"/>
      <c r="K26" s="40"/>
      <c r="L26" s="38">
        <v>0</v>
      </c>
    </row>
    <row r="27" spans="1:12" ht="14.25">
      <c r="A27" s="53"/>
      <c r="B27" s="22"/>
      <c r="C27" s="25" t="s">
        <v>79</v>
      </c>
      <c r="D27" s="101"/>
      <c r="E27" s="39"/>
      <c r="F27" s="39"/>
      <c r="G27" s="39"/>
      <c r="H27" s="37"/>
      <c r="I27" s="37"/>
      <c r="J27" s="37"/>
      <c r="K27" s="37"/>
      <c r="L27" s="38">
        <v>0</v>
      </c>
    </row>
    <row r="28" spans="1:12" ht="14.25">
      <c r="A28" s="53"/>
      <c r="B28" s="22"/>
      <c r="C28" s="25" t="s">
        <v>80</v>
      </c>
      <c r="D28" s="101"/>
      <c r="E28" s="39"/>
      <c r="F28" s="39"/>
      <c r="G28" s="39"/>
      <c r="H28" s="37"/>
      <c r="I28" s="37"/>
      <c r="J28" s="37"/>
      <c r="K28" s="37"/>
      <c r="L28" s="38">
        <v>0</v>
      </c>
    </row>
    <row r="29" spans="1:12" ht="14.25">
      <c r="A29" s="53"/>
      <c r="B29" s="22"/>
      <c r="C29" s="25" t="s">
        <v>81</v>
      </c>
      <c r="D29" s="101"/>
      <c r="E29" s="39"/>
      <c r="F29" s="39"/>
      <c r="G29" s="39"/>
      <c r="H29" s="37"/>
      <c r="I29" s="37"/>
      <c r="J29" s="37"/>
      <c r="K29" s="37"/>
      <c r="L29" s="38">
        <v>0</v>
      </c>
    </row>
    <row r="30" spans="1:12" ht="14.25">
      <c r="A30" s="53"/>
      <c r="B30" s="22"/>
      <c r="C30" s="25" t="s">
        <v>82</v>
      </c>
      <c r="D30" s="101"/>
      <c r="E30" s="39"/>
      <c r="F30" s="39"/>
      <c r="G30" s="39"/>
      <c r="H30" s="37"/>
      <c r="I30" s="37">
        <v>0</v>
      </c>
      <c r="J30" s="37"/>
      <c r="K30" s="37"/>
      <c r="L30" s="38">
        <v>0</v>
      </c>
    </row>
    <row r="31" spans="1:12" ht="14.25">
      <c r="A31" s="53"/>
      <c r="B31" s="22"/>
      <c r="C31" s="25" t="s">
        <v>83</v>
      </c>
      <c r="D31" s="101">
        <v>25</v>
      </c>
      <c r="E31" s="44"/>
      <c r="F31" s="40">
        <v>0</v>
      </c>
      <c r="G31" s="40">
        <v>142.99</v>
      </c>
      <c r="H31" s="40"/>
      <c r="I31" s="37">
        <v>0</v>
      </c>
      <c r="J31" s="40"/>
      <c r="K31" s="40"/>
      <c r="L31" s="45">
        <f>I31+G31+F31+D31</f>
        <v>167.99</v>
      </c>
    </row>
    <row r="32" spans="1:12" ht="14.25">
      <c r="A32" s="53"/>
      <c r="B32" s="22">
        <v>13</v>
      </c>
      <c r="C32" s="31" t="s">
        <v>84</v>
      </c>
      <c r="D32" s="100">
        <v>3391</v>
      </c>
      <c r="E32" s="42" t="s">
        <v>108</v>
      </c>
      <c r="F32" s="38">
        <v>4257</v>
      </c>
      <c r="G32" s="42" t="s">
        <v>110</v>
      </c>
      <c r="H32" s="46">
        <v>58.66</v>
      </c>
      <c r="I32" s="38">
        <v>-412.17</v>
      </c>
      <c r="J32" s="38">
        <v>-9.45</v>
      </c>
      <c r="K32" s="38">
        <v>162.25</v>
      </c>
      <c r="L32" s="38">
        <f>K32+J32+I32+H32+G32+F32+E32+D32</f>
        <v>6567.68</v>
      </c>
    </row>
    <row r="33" spans="1:12" ht="14.25">
      <c r="A33" s="53"/>
      <c r="B33" s="22">
        <v>14</v>
      </c>
      <c r="C33" s="31" t="s">
        <v>85</v>
      </c>
      <c r="D33" s="100">
        <v>8069</v>
      </c>
      <c r="E33" s="38">
        <v>484</v>
      </c>
      <c r="F33" s="38">
        <v>15684</v>
      </c>
      <c r="G33" s="38">
        <v>5868.15</v>
      </c>
      <c r="H33" s="38">
        <v>5228.07</v>
      </c>
      <c r="I33" s="38">
        <v>295.4</v>
      </c>
      <c r="J33" s="38">
        <v>532.8</v>
      </c>
      <c r="K33" s="38">
        <v>1470.67</v>
      </c>
      <c r="L33" s="38">
        <f>K33+J33+I33+H33+G33+F33+E33+D33</f>
        <v>37632.09</v>
      </c>
    </row>
    <row r="34" spans="1:12" ht="13.5" customHeight="1">
      <c r="A34" s="53"/>
      <c r="B34" s="22">
        <v>15</v>
      </c>
      <c r="C34" s="24" t="s">
        <v>86</v>
      </c>
      <c r="D34" s="98"/>
      <c r="E34" s="37"/>
      <c r="F34" s="37">
        <v>11704.26</v>
      </c>
      <c r="G34" s="37">
        <v>3869.73</v>
      </c>
      <c r="H34" s="37"/>
      <c r="I34" s="37"/>
      <c r="J34" s="37"/>
      <c r="K34" s="37"/>
      <c r="L34" s="38">
        <f>G34+F34</f>
        <v>15573.99</v>
      </c>
    </row>
    <row r="35" spans="1:12" ht="14.25">
      <c r="A35" s="54" t="s">
        <v>87</v>
      </c>
      <c r="B35" s="22">
        <v>16</v>
      </c>
      <c r="C35" s="24" t="s">
        <v>88</v>
      </c>
      <c r="D35" s="103">
        <v>1826</v>
      </c>
      <c r="E35" s="41">
        <v>0</v>
      </c>
      <c r="F35" s="41"/>
      <c r="G35" s="37">
        <v>0</v>
      </c>
      <c r="H35" s="37">
        <v>0</v>
      </c>
      <c r="I35" s="37">
        <v>0</v>
      </c>
      <c r="J35" s="37">
        <v>0</v>
      </c>
      <c r="K35" s="37"/>
      <c r="L35" s="38">
        <f>J35+I35+H35+G35+E35+D35</f>
        <v>1826</v>
      </c>
    </row>
    <row r="36" spans="1:12" ht="14.25">
      <c r="A36" s="55"/>
      <c r="B36" s="22">
        <v>17</v>
      </c>
      <c r="C36" s="24" t="s">
        <v>89</v>
      </c>
      <c r="D36" s="103">
        <v>1485</v>
      </c>
      <c r="E36" s="37">
        <v>45</v>
      </c>
      <c r="F36" s="37">
        <v>19.25</v>
      </c>
      <c r="G36" s="37">
        <v>352.93</v>
      </c>
      <c r="H36" s="37">
        <v>437.6</v>
      </c>
      <c r="I36" s="37">
        <v>92.62</v>
      </c>
      <c r="J36" s="37">
        <v>75.04</v>
      </c>
      <c r="K36" s="43"/>
      <c r="L36" s="38">
        <f>J36+I36+H36+G36+F36+E36+D36</f>
        <v>2507.44</v>
      </c>
    </row>
    <row r="37" spans="1:12" ht="14.25">
      <c r="A37" s="55"/>
      <c r="B37" s="22">
        <v>18</v>
      </c>
      <c r="C37" s="24" t="s">
        <v>90</v>
      </c>
      <c r="D37" s="103">
        <v>3117</v>
      </c>
      <c r="E37" s="43" t="s">
        <v>109</v>
      </c>
      <c r="F37" s="37">
        <v>6750.65</v>
      </c>
      <c r="G37" s="37">
        <v>8133.97</v>
      </c>
      <c r="H37" s="37">
        <v>5203.22</v>
      </c>
      <c r="I37" s="37">
        <v>228.89</v>
      </c>
      <c r="J37" s="37">
        <v>572.59</v>
      </c>
      <c r="K37" s="37">
        <v>970.67</v>
      </c>
      <c r="L37" s="38">
        <f>K37+J37+I37+H37+G37+F37+E37+D37</f>
        <v>25415.989999999998</v>
      </c>
    </row>
    <row r="38" spans="1:12" ht="14.25" customHeight="1">
      <c r="A38" s="55"/>
      <c r="B38" s="22">
        <v>19</v>
      </c>
      <c r="C38" s="24" t="s">
        <v>91</v>
      </c>
      <c r="D38" s="103">
        <v>610</v>
      </c>
      <c r="E38" s="37">
        <v>430</v>
      </c>
      <c r="F38" s="37"/>
      <c r="G38" s="37">
        <v>6000</v>
      </c>
      <c r="H38" s="37">
        <v>2000</v>
      </c>
      <c r="I38" s="37">
        <v>0</v>
      </c>
      <c r="J38" s="37">
        <v>200</v>
      </c>
      <c r="K38" s="37">
        <v>500</v>
      </c>
      <c r="L38" s="38">
        <f>K38+J38+I38+H38+G38+E38+D38</f>
        <v>9740</v>
      </c>
    </row>
    <row r="39" spans="1:12" ht="14.25">
      <c r="A39" s="55"/>
      <c r="B39" s="22">
        <v>20</v>
      </c>
      <c r="C39" s="24" t="s">
        <v>92</v>
      </c>
      <c r="D39" s="103"/>
      <c r="E39" s="37"/>
      <c r="F39" s="37"/>
      <c r="G39" s="37"/>
      <c r="H39" s="37"/>
      <c r="I39" s="37"/>
      <c r="J39" s="37"/>
      <c r="K39" s="37"/>
      <c r="L39" s="38">
        <v>0</v>
      </c>
    </row>
    <row r="40" spans="1:12" ht="14.25">
      <c r="A40" s="55"/>
      <c r="B40" s="22">
        <v>21</v>
      </c>
      <c r="C40" s="24" t="s">
        <v>93</v>
      </c>
      <c r="D40" s="98">
        <v>8649</v>
      </c>
      <c r="E40" s="37"/>
      <c r="F40" s="37">
        <v>8915</v>
      </c>
      <c r="G40" s="37">
        <v>50</v>
      </c>
      <c r="H40" s="37">
        <v>8.25</v>
      </c>
      <c r="I40" s="37">
        <v>0.36</v>
      </c>
      <c r="J40" s="37"/>
      <c r="K40" s="37"/>
      <c r="L40" s="38">
        <f>I40+H40+G40+F40+D40</f>
        <v>17622.61</v>
      </c>
    </row>
    <row r="41" spans="1:12" ht="18.75" customHeight="1">
      <c r="A41" s="56"/>
      <c r="B41" s="22">
        <v>22</v>
      </c>
      <c r="C41" s="24" t="s">
        <v>94</v>
      </c>
      <c r="D41" s="98">
        <v>7008</v>
      </c>
      <c r="E41" s="38"/>
      <c r="F41" s="38"/>
      <c r="G41" s="38">
        <v>2668.75</v>
      </c>
      <c r="H41" s="38">
        <v>421</v>
      </c>
      <c r="I41" s="38">
        <v>26.67</v>
      </c>
      <c r="J41" s="38">
        <v>114.83</v>
      </c>
      <c r="K41" s="38"/>
      <c r="L41" s="38">
        <f>J41+I41+H41+G41+D41</f>
        <v>10239.25</v>
      </c>
    </row>
    <row r="42" spans="1:12" ht="14.25">
      <c r="A42" s="51" t="s">
        <v>104</v>
      </c>
      <c r="B42" s="51"/>
      <c r="C42" s="51"/>
      <c r="D42" s="51"/>
      <c r="E42" s="30"/>
      <c r="F42" s="30"/>
      <c r="G42" s="50" t="s">
        <v>95</v>
      </c>
      <c r="H42" s="50"/>
      <c r="I42" s="30" t="s">
        <v>105</v>
      </c>
      <c r="J42" s="51" t="s">
        <v>106</v>
      </c>
      <c r="K42" s="51"/>
      <c r="L42" s="30"/>
    </row>
    <row r="43" spans="1:12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 formatCells="0" formatColumns="0" formatRows="0" sort="0" autoFilter="0"/>
  <protectedRanges>
    <protectedRange password="DCBC" sqref="D32:D33" name="区域3"/>
    <protectedRange password="DCBC" sqref="D17:D18" name="区域2"/>
    <protectedRange password="DCBC" sqref="D8" name="区域1"/>
  </protectedRanges>
  <mergeCells count="11">
    <mergeCell ref="I2:L2"/>
    <mergeCell ref="G42:H42"/>
    <mergeCell ref="J42:K42"/>
    <mergeCell ref="A42:D42"/>
    <mergeCell ref="A1:L1"/>
    <mergeCell ref="A4:A6"/>
    <mergeCell ref="A7:A34"/>
    <mergeCell ref="A35:A41"/>
    <mergeCell ref="A3:C3"/>
    <mergeCell ref="A2:D2"/>
    <mergeCell ref="E2:H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3.75390625" style="0" customWidth="1"/>
    <col min="2" max="2" width="9.375" style="0" customWidth="1"/>
    <col min="3" max="3" width="25.00390625" style="0" customWidth="1"/>
    <col min="4" max="4" width="12.00390625" style="0" customWidth="1"/>
    <col min="5" max="5" width="11.75390625" style="0" customWidth="1"/>
    <col min="6" max="6" width="16.25390625" style="0" customWidth="1"/>
    <col min="7" max="7" width="10.875" style="0" customWidth="1"/>
    <col min="8" max="8" width="9.25390625" style="0" customWidth="1"/>
    <col min="9" max="9" width="10.125" style="0" customWidth="1"/>
  </cols>
  <sheetData>
    <row r="1" spans="1:9" ht="36.75" customHeight="1">
      <c r="A1" s="64" t="s">
        <v>98</v>
      </c>
      <c r="B1" s="65"/>
      <c r="C1" s="65"/>
      <c r="D1" s="65"/>
      <c r="E1" s="65"/>
      <c r="F1" s="65"/>
      <c r="G1" s="65"/>
      <c r="H1" s="65"/>
      <c r="I1" s="65"/>
    </row>
    <row r="2" spans="1:9" ht="30" customHeight="1">
      <c r="A2" s="69" t="s">
        <v>38</v>
      </c>
      <c r="B2" s="70"/>
      <c r="C2" s="70"/>
      <c r="D2" s="70"/>
      <c r="E2" s="70"/>
      <c r="F2" s="70"/>
      <c r="G2" s="70"/>
      <c r="H2" s="70"/>
      <c r="I2" s="70"/>
    </row>
    <row r="3" spans="1:9" ht="38.25" customHeight="1">
      <c r="A3" s="68" t="s">
        <v>2</v>
      </c>
      <c r="B3" s="68" t="s">
        <v>3</v>
      </c>
      <c r="C3" s="68" t="s">
        <v>4</v>
      </c>
      <c r="D3" s="68" t="s">
        <v>13</v>
      </c>
      <c r="E3" s="68" t="s">
        <v>14</v>
      </c>
      <c r="F3" s="68" t="s">
        <v>5</v>
      </c>
      <c r="G3" s="4" t="s">
        <v>6</v>
      </c>
      <c r="H3" s="68" t="s">
        <v>7</v>
      </c>
      <c r="I3" s="68"/>
    </row>
    <row r="4" spans="1:9" ht="32.25" customHeight="1">
      <c r="A4" s="68"/>
      <c r="B4" s="68"/>
      <c r="C4" s="68"/>
      <c r="D4" s="68"/>
      <c r="E4" s="68"/>
      <c r="F4" s="68"/>
      <c r="G4" s="4" t="s">
        <v>15</v>
      </c>
      <c r="H4" s="4" t="s">
        <v>32</v>
      </c>
      <c r="I4" s="4" t="s">
        <v>33</v>
      </c>
    </row>
    <row r="5" spans="1:9" ht="24.75" customHeight="1">
      <c r="A5" s="66" t="s">
        <v>11</v>
      </c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67"/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67"/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66" t="s">
        <v>8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67"/>
      <c r="B9" s="1"/>
      <c r="C9" s="1"/>
      <c r="D9" s="1"/>
      <c r="E9" s="1"/>
      <c r="F9" s="1"/>
      <c r="G9" s="1"/>
      <c r="H9" s="1"/>
      <c r="I9" s="1"/>
    </row>
    <row r="10" spans="1:9" ht="32.25" customHeight="1">
      <c r="A10" s="5" t="s">
        <v>12</v>
      </c>
      <c r="B10" s="1"/>
      <c r="C10" s="1"/>
      <c r="D10" s="1"/>
      <c r="E10" s="1"/>
      <c r="F10" s="1"/>
      <c r="G10" s="1"/>
      <c r="H10" s="1"/>
      <c r="I10" s="1"/>
    </row>
    <row r="11" spans="1:9" ht="75" customHeight="1">
      <c r="A11" s="6" t="s">
        <v>16</v>
      </c>
      <c r="B11" s="71"/>
      <c r="C11" s="72"/>
      <c r="D11" s="72"/>
      <c r="E11" s="72"/>
      <c r="F11" s="72"/>
      <c r="G11" s="72"/>
      <c r="H11" s="72"/>
      <c r="I11" s="72"/>
    </row>
    <row r="12" spans="1:9" ht="108.75" customHeight="1">
      <c r="A12" s="73" t="s">
        <v>45</v>
      </c>
      <c r="B12" s="74"/>
      <c r="C12" s="74"/>
      <c r="D12" s="74"/>
      <c r="E12" s="74"/>
      <c r="F12" s="74"/>
      <c r="G12" s="74"/>
      <c r="H12" s="74"/>
      <c r="I12" s="74"/>
    </row>
  </sheetData>
  <sheetProtection/>
  <mergeCells count="13">
    <mergeCell ref="B11:I11"/>
    <mergeCell ref="A12:I12"/>
    <mergeCell ref="E3:E4"/>
    <mergeCell ref="F3:F4"/>
    <mergeCell ref="H3:I3"/>
    <mergeCell ref="A1:I1"/>
    <mergeCell ref="A5:A7"/>
    <mergeCell ref="A8:A9"/>
    <mergeCell ref="A3:A4"/>
    <mergeCell ref="B3:B4"/>
    <mergeCell ref="C3:C4"/>
    <mergeCell ref="D3:D4"/>
    <mergeCell ref="A2:I2"/>
  </mergeCells>
  <printOptions/>
  <pageMargins left="0.5511811023622047" right="0.35433070866141736" top="0.7874015748031497" bottom="0.5905511811023623" header="0.31496062992125984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21.50390625" style="0" customWidth="1"/>
    <col min="2" max="2" width="13.25390625" style="0" customWidth="1"/>
    <col min="3" max="3" width="18.00390625" style="0" customWidth="1"/>
    <col min="4" max="4" width="16.875" style="0" customWidth="1"/>
    <col min="5" max="5" width="26.00390625" style="0" customWidth="1"/>
    <col min="6" max="6" width="33.25390625" style="0" customWidth="1"/>
  </cols>
  <sheetData>
    <row r="1" spans="1:9" ht="38.25" customHeight="1">
      <c r="A1" s="85" t="s">
        <v>101</v>
      </c>
      <c r="B1" s="86"/>
      <c r="C1" s="86"/>
      <c r="D1" s="86"/>
      <c r="E1" s="86"/>
      <c r="F1" s="86"/>
      <c r="G1" s="7"/>
      <c r="H1" s="7"/>
      <c r="I1" s="7"/>
    </row>
    <row r="2" spans="1:13" s="2" customFormat="1" ht="27.75" customHeight="1">
      <c r="A2" s="94" t="s">
        <v>100</v>
      </c>
      <c r="B2" s="95"/>
      <c r="C2" s="95"/>
      <c r="D2" s="95"/>
      <c r="E2" s="95"/>
      <c r="F2" s="95"/>
      <c r="G2" s="8"/>
      <c r="H2" s="8"/>
      <c r="I2" s="8"/>
      <c r="J2" s="9"/>
      <c r="K2" s="9"/>
      <c r="L2" s="9"/>
      <c r="M2" s="9"/>
    </row>
    <row r="3" spans="1:6" ht="40.5" customHeight="1">
      <c r="A3" s="10"/>
      <c r="B3" s="12" t="s">
        <v>27</v>
      </c>
      <c r="C3" s="87" t="s">
        <v>25</v>
      </c>
      <c r="D3" s="88"/>
      <c r="E3" s="12" t="s">
        <v>26</v>
      </c>
      <c r="F3" s="4" t="s">
        <v>31</v>
      </c>
    </row>
    <row r="4" spans="1:6" ht="18.75" customHeight="1">
      <c r="A4" s="14" t="s">
        <v>23</v>
      </c>
      <c r="B4" s="11">
        <f>8.8</f>
        <v>8.8</v>
      </c>
      <c r="C4" s="89"/>
      <c r="D4" s="90"/>
      <c r="E4" s="11">
        <f>8.8</f>
        <v>8.8</v>
      </c>
      <c r="F4" s="11"/>
    </row>
    <row r="5" spans="1:6" ht="18.75" customHeight="1">
      <c r="A5" s="13" t="s">
        <v>24</v>
      </c>
      <c r="B5" s="3"/>
      <c r="C5" s="89"/>
      <c r="D5" s="90"/>
      <c r="E5" s="3"/>
      <c r="F5" s="3"/>
    </row>
    <row r="6" spans="1:6" ht="18.75" customHeight="1">
      <c r="A6" s="13" t="s">
        <v>9</v>
      </c>
      <c r="B6" s="3"/>
      <c r="C6" s="89"/>
      <c r="D6" s="90"/>
      <c r="E6" s="3"/>
      <c r="F6" s="3"/>
    </row>
    <row r="7" spans="1:6" ht="18.75" customHeight="1">
      <c r="A7" s="20" t="s">
        <v>42</v>
      </c>
      <c r="B7" s="3"/>
      <c r="C7" s="18"/>
      <c r="D7" s="19"/>
      <c r="E7" s="3"/>
      <c r="F7" s="3"/>
    </row>
    <row r="8" spans="1:6" ht="18.75" customHeight="1">
      <c r="A8" s="20" t="s">
        <v>43</v>
      </c>
      <c r="B8" s="3">
        <f>82.7+5.1</f>
        <v>87.8</v>
      </c>
      <c r="C8" s="18">
        <f>82.7+5.1</f>
        <v>87.8</v>
      </c>
      <c r="D8" s="19"/>
      <c r="E8" s="3"/>
      <c r="F8" s="3"/>
    </row>
    <row r="9" spans="1:6" ht="18.75" customHeight="1">
      <c r="A9" s="20" t="s">
        <v>41</v>
      </c>
      <c r="B9" s="3">
        <f>22.3</f>
        <v>22.3</v>
      </c>
      <c r="C9" s="89">
        <f>22.3</f>
        <v>22.3</v>
      </c>
      <c r="D9" s="90"/>
      <c r="E9" s="3"/>
      <c r="F9" s="3"/>
    </row>
    <row r="10" spans="1:6" ht="18.75" customHeight="1">
      <c r="A10" s="13" t="s">
        <v>0</v>
      </c>
      <c r="B10" s="29"/>
      <c r="C10" s="96"/>
      <c r="D10" s="97"/>
      <c r="E10" s="3"/>
      <c r="F10" s="3"/>
    </row>
    <row r="11" spans="1:6" ht="18.75" customHeight="1">
      <c r="A11" s="13" t="s">
        <v>1</v>
      </c>
      <c r="B11" s="3"/>
      <c r="C11" s="89"/>
      <c r="D11" s="90"/>
      <c r="E11" s="3"/>
      <c r="F11" s="3"/>
    </row>
    <row r="12" spans="1:6" ht="18.75" customHeight="1">
      <c r="A12" s="13" t="s">
        <v>10</v>
      </c>
      <c r="B12" s="3"/>
      <c r="C12" s="89"/>
      <c r="D12" s="90"/>
      <c r="E12" s="3"/>
      <c r="F12" s="3"/>
    </row>
    <row r="13" spans="1:6" ht="18.75" customHeight="1">
      <c r="A13" s="82" t="s">
        <v>17</v>
      </c>
      <c r="B13" s="83"/>
      <c r="C13" s="4" t="s">
        <v>29</v>
      </c>
      <c r="D13" s="4" t="s">
        <v>30</v>
      </c>
      <c r="E13" s="92" t="s">
        <v>40</v>
      </c>
      <c r="F13" s="93"/>
    </row>
    <row r="14" spans="1:6" ht="18.75" customHeight="1">
      <c r="A14" s="75" t="s">
        <v>99</v>
      </c>
      <c r="B14" s="76"/>
      <c r="C14" s="27">
        <f>12+208+156+128+120</f>
        <v>624</v>
      </c>
      <c r="D14" s="28">
        <f>120+3+46+26+4+1+37+32+1+982</f>
        <v>1252</v>
      </c>
      <c r="E14" s="77" t="s">
        <v>44</v>
      </c>
      <c r="F14" s="78"/>
    </row>
    <row r="15" spans="1:6" ht="18.75" customHeight="1">
      <c r="A15" s="75" t="s">
        <v>34</v>
      </c>
      <c r="B15" s="76"/>
      <c r="C15" s="27">
        <f>70+375+391+280+4</f>
        <v>1120</v>
      </c>
      <c r="D15" s="28">
        <f>480+9+3+58+3+12+74+128+2251</f>
        <v>3018</v>
      </c>
      <c r="E15" s="79"/>
      <c r="F15" s="47"/>
    </row>
    <row r="16" spans="1:6" ht="18.75" customHeight="1">
      <c r="A16" s="75" t="s">
        <v>35</v>
      </c>
      <c r="B16" s="76"/>
      <c r="C16" s="27">
        <f>127+60+120</f>
        <v>307</v>
      </c>
      <c r="D16" s="28">
        <f>120+46+6+4+5+37+32+475</f>
        <v>725</v>
      </c>
      <c r="E16" s="79"/>
      <c r="F16" s="47"/>
    </row>
    <row r="17" spans="1:6" ht="18.75" customHeight="1">
      <c r="A17" s="91" t="s">
        <v>36</v>
      </c>
      <c r="B17" s="76"/>
      <c r="C17" s="27">
        <v>127</v>
      </c>
      <c r="D17" s="28">
        <f>120+7+4+15+32+210</f>
        <v>388</v>
      </c>
      <c r="E17" s="79"/>
      <c r="F17" s="47"/>
    </row>
    <row r="18" spans="1:6" ht="18.75" customHeight="1">
      <c r="A18" s="75" t="s">
        <v>18</v>
      </c>
      <c r="B18" s="76"/>
      <c r="C18" s="15">
        <v>35.96</v>
      </c>
      <c r="D18" s="16"/>
      <c r="E18" s="79"/>
      <c r="F18" s="47"/>
    </row>
    <row r="19" spans="1:6" ht="18.75" customHeight="1">
      <c r="A19" s="75" t="s">
        <v>19</v>
      </c>
      <c r="B19" s="76"/>
      <c r="C19" s="15">
        <v>35.96</v>
      </c>
      <c r="D19" s="16"/>
      <c r="E19" s="79"/>
      <c r="F19" s="47"/>
    </row>
    <row r="20" spans="1:6" ht="18.75" customHeight="1">
      <c r="A20" s="75" t="s">
        <v>20</v>
      </c>
      <c r="B20" s="76"/>
      <c r="C20" s="15"/>
      <c r="D20" s="16">
        <f>15.3</f>
        <v>15.3</v>
      </c>
      <c r="E20" s="79"/>
      <c r="F20" s="47"/>
    </row>
    <row r="21" spans="1:6" ht="18.75" customHeight="1">
      <c r="A21" s="82" t="s">
        <v>28</v>
      </c>
      <c r="B21" s="83"/>
      <c r="C21" s="4"/>
      <c r="D21" s="4"/>
      <c r="E21" s="79"/>
      <c r="F21" s="47"/>
    </row>
    <row r="22" spans="1:6" ht="18.75" customHeight="1">
      <c r="A22" s="80" t="s">
        <v>39</v>
      </c>
      <c r="B22" s="81"/>
      <c r="C22" s="4">
        <f>1+3</f>
        <v>4</v>
      </c>
      <c r="D22" s="4"/>
      <c r="E22" s="79"/>
      <c r="F22" s="47"/>
    </row>
    <row r="23" spans="1:6" ht="18.75" customHeight="1">
      <c r="A23" s="75" t="s">
        <v>37</v>
      </c>
      <c r="B23" s="76"/>
      <c r="C23" s="15">
        <f>1+21</f>
        <v>22</v>
      </c>
      <c r="D23" s="16">
        <f>8+1</f>
        <v>9</v>
      </c>
      <c r="E23" s="79"/>
      <c r="F23" s="47"/>
    </row>
    <row r="24" spans="1:6" ht="18.75" customHeight="1">
      <c r="A24" s="75" t="s">
        <v>21</v>
      </c>
      <c r="B24" s="76"/>
      <c r="C24" s="15">
        <f>2+21+3</f>
        <v>26</v>
      </c>
      <c r="D24" s="16">
        <f>8+1</f>
        <v>9</v>
      </c>
      <c r="E24" s="79"/>
      <c r="F24" s="47"/>
    </row>
    <row r="25" spans="1:6" ht="18.75" customHeight="1">
      <c r="A25" s="75" t="s">
        <v>22</v>
      </c>
      <c r="B25" s="76"/>
      <c r="C25" s="15">
        <f>105</f>
        <v>105</v>
      </c>
      <c r="D25" s="16"/>
      <c r="E25" s="48"/>
      <c r="F25" s="49"/>
    </row>
    <row r="26" spans="1:35" s="2" customFormat="1" ht="33.75" customHeight="1">
      <c r="A26" s="84" t="s">
        <v>96</v>
      </c>
      <c r="B26" s="84"/>
      <c r="C26" s="84"/>
      <c r="D26" s="84"/>
      <c r="E26" s="84"/>
      <c r="F26" s="8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</sheetData>
  <sheetProtection/>
  <mergeCells count="26">
    <mergeCell ref="C11:D11"/>
    <mergeCell ref="C12:D12"/>
    <mergeCell ref="A2:F2"/>
    <mergeCell ref="C6:D6"/>
    <mergeCell ref="C9:D9"/>
    <mergeCell ref="C10:D10"/>
    <mergeCell ref="A26:F26"/>
    <mergeCell ref="A1:F1"/>
    <mergeCell ref="C3:D3"/>
    <mergeCell ref="C4:D4"/>
    <mergeCell ref="C5:D5"/>
    <mergeCell ref="A15:B15"/>
    <mergeCell ref="A16:B16"/>
    <mergeCell ref="A17:B17"/>
    <mergeCell ref="A13:B13"/>
    <mergeCell ref="E13:F13"/>
    <mergeCell ref="A14:B14"/>
    <mergeCell ref="E14:F25"/>
    <mergeCell ref="A24:B24"/>
    <mergeCell ref="A25:B25"/>
    <mergeCell ref="A18:B18"/>
    <mergeCell ref="A19:B19"/>
    <mergeCell ref="A20:B20"/>
    <mergeCell ref="A23:B23"/>
    <mergeCell ref="A22:B22"/>
    <mergeCell ref="A21:B21"/>
  </mergeCells>
  <printOptions/>
  <pageMargins left="0.5511811023622047" right="0.35433070866141736" top="0.5511811023622047" bottom="0.551181102362204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2016-03-07T03:38:32Z</cp:lastPrinted>
  <dcterms:created xsi:type="dcterms:W3CDTF">1996-12-17T01:32:42Z</dcterms:created>
  <dcterms:modified xsi:type="dcterms:W3CDTF">2016-03-07T04:21:48Z</dcterms:modified>
  <cp:category/>
  <cp:version/>
  <cp:contentType/>
  <cp:contentStatus/>
</cp:coreProperties>
</file>