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<sst xmlns="http://schemas.openxmlformats.org/spreadsheetml/2006/main" count="113" uniqueCount="113">
  <si>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</si>
  <si>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</si>
  <si>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</si>
  <si>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</si>
  <si>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</si>
  <si>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</si>
  <si>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</si>
  <si>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</si>
  <si>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</si>
  <si>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</si>
  <si>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</si>
  <si>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</si>
  <si>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</si>
  <si>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</si>
  <si>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</si>
  <si>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</si>
  <si>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</si>
  <si>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</si>
  <si>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</si>
  <si>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</si>
  <si>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</si>
  <si>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</si>
  <si>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</si>
  <si>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</si>
  <si>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</si>
  <si>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</si>
  <si>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</si>
  <si>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</si>
  <si>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</si>
  <si>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</si>
  <si>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</si>
  <si>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</si>
  <si>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</si>
  <si>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</si>
  <si>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</si>
  <si>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</si>
  <si>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</si>
  <si>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</si>
  <si>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</si>
  <si>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</si>
  <si>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</si>
  <si>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</si>
  <si>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</si>
  <si>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</si>
  <si>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</si>
  <si>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</si>
  <si>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</si>
  <si>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</si>
  <si>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</si>
  <si>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</si>
  <si>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</si>
  <si>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</si>
  <si>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</si>
  <si>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</si>
  <si>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</si>
  <si>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</si>
  <si>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</si>
  <si>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</si>
  <si>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</si>
  <si>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</si>
  <si>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</si>
  <si>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</si>
  <si>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</si>
  <si>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</si>
  <si>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</si>
  <si>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</si>
  <si>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</si>
  <si>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</si>
  <si>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</si>
  <si>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</si>
  <si>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</si>
  <si>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</si>
  <si>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</si>
  <si>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</si>
  <si>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</si>
  <si>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</si>
  <si>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</si>
  <si>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</si>
  <si>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</si>
  <si>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</si>
  <si>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</si>
  <si>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</si>
  <si>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</si>
  <si>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</si>
  <si>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</si>
  <si>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</si>
  <si>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</si>
  <si>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</si>
  <si>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</si>
  <si>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</si>
  <si>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</si>
  <si>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</si>
  <si>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</si>
  <si>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</si>
  <si>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</si>
  <si>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</si>
  <si>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</si>
  <si>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</si>
  <si>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</si>
  <si>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</si>
  <si>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</si>
  <si>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</si>
  <si>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</si>
  <si>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</si>
  <si>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李金山</t>
  </si>
  <si>
    <t xml:space="preserve">       填表人：彭瑶</t>
  </si>
  <si>
    <t>养老保险金支出</t>
  </si>
  <si>
    <t>单位主管领导：李仲平</t>
  </si>
  <si>
    <r>
      <t>6</t>
    </r>
    <r>
      <rPr>
        <sz val="10"/>
        <rFont val="宋体"/>
        <family val="0"/>
      </rPr>
      <t>72.86</t>
    </r>
  </si>
  <si>
    <r>
      <t>-</t>
    </r>
    <r>
      <rPr>
        <sz val="10"/>
        <rFont val="宋体"/>
        <family val="0"/>
      </rPr>
      <t>46</t>
    </r>
  </si>
  <si>
    <r>
      <t>1</t>
    </r>
    <r>
      <rPr>
        <sz val="10"/>
        <rFont val="宋体"/>
        <family val="0"/>
      </rPr>
      <t>940</t>
    </r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</si>
  <si>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8</t>
    </r>
    <r>
      <rPr>
        <b/>
        <sz val="22"/>
        <rFont val="方正小标宋简体"/>
        <family val="0"/>
      </rPr>
      <t>月份社会保险基金监督统计报表</t>
    </r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</si>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</sst>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  <numFmt numFmtId="192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4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left" vertical="center" wrapText="1"/>
      <protection locked="0"/>
    </xf>
    <xf numFmtId="31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L41" sqref="L41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56" t="s">
        <v>111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s="34" customFormat="1" ht="20.25" customHeight="1">
      <c r="A2" s="64" t="s">
        <v>103</v>
      </c>
      <c r="B2" s="64"/>
      <c r="C2" s="64"/>
      <c r="D2" s="64"/>
      <c r="E2" s="65" t="s">
        <v>112</v>
      </c>
      <c r="F2" s="65"/>
      <c r="G2" s="66"/>
      <c r="H2" s="66"/>
      <c r="I2" s="67" t="s">
        <v>97</v>
      </c>
      <c r="J2" s="67"/>
      <c r="K2" s="67"/>
      <c r="L2" s="67"/>
      <c r="M2" s="36"/>
      <c r="N2" s="36"/>
      <c r="O2" s="36"/>
      <c r="P2" s="36"/>
    </row>
    <row r="3" spans="1:13" ht="27">
      <c r="A3" s="61" t="s">
        <v>46</v>
      </c>
      <c r="B3" s="62"/>
      <c r="C3" s="63"/>
      <c r="D3" s="21" t="s">
        <v>47</v>
      </c>
      <c r="E3" s="21" t="s">
        <v>48</v>
      </c>
      <c r="F3" s="21" t="s">
        <v>102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57" t="s">
        <v>55</v>
      </c>
      <c r="B4" s="22">
        <v>1</v>
      </c>
      <c r="C4" s="23" t="s">
        <v>56</v>
      </c>
      <c r="D4" s="47">
        <v>2.87</v>
      </c>
      <c r="E4" s="37">
        <v>1.4</v>
      </c>
      <c r="F4" s="37">
        <v>25.7</v>
      </c>
      <c r="G4" s="37"/>
      <c r="H4" s="37"/>
      <c r="I4" s="37">
        <v>4.15</v>
      </c>
      <c r="J4" s="37"/>
      <c r="K4" s="37">
        <v>2.1</v>
      </c>
      <c r="L4" s="38">
        <f>K4+I4+F4+E4+D4</f>
        <v>36.22</v>
      </c>
    </row>
    <row r="5" spans="1:12" ht="14.25">
      <c r="A5" s="57"/>
      <c r="B5" s="22">
        <v>2</v>
      </c>
      <c r="C5" s="23" t="s">
        <v>57</v>
      </c>
      <c r="D5" s="47">
        <v>2.16</v>
      </c>
      <c r="E5" s="37">
        <v>1.4</v>
      </c>
      <c r="F5" s="37">
        <v>10</v>
      </c>
      <c r="G5" s="37">
        <v>3.48</v>
      </c>
      <c r="H5" s="37">
        <v>8</v>
      </c>
      <c r="I5" s="37">
        <v>4.15</v>
      </c>
      <c r="J5" s="37"/>
      <c r="K5" s="37">
        <v>2.1</v>
      </c>
      <c r="L5" s="38">
        <f>K5+I5+H5+G5+F5+E5+D5</f>
        <v>31.29</v>
      </c>
    </row>
    <row r="6" spans="1:12" ht="15" customHeight="1">
      <c r="A6" s="57"/>
      <c r="B6" s="22">
        <v>3</v>
      </c>
      <c r="C6" s="23" t="s">
        <v>58</v>
      </c>
      <c r="D6" s="48">
        <v>2.2</v>
      </c>
      <c r="E6" s="37">
        <v>0.5</v>
      </c>
      <c r="F6" s="37">
        <v>5.94</v>
      </c>
      <c r="G6" s="37">
        <v>3.22</v>
      </c>
      <c r="H6" s="37">
        <v>0.94</v>
      </c>
      <c r="I6" s="37">
        <v>0.2</v>
      </c>
      <c r="J6" s="37">
        <v>0.03</v>
      </c>
      <c r="K6" s="37">
        <v>0.01</v>
      </c>
      <c r="L6" s="38">
        <f>K6+J6+I6+H6+G6+F6+E6+D6</f>
        <v>13.04</v>
      </c>
    </row>
    <row r="7" spans="1:12" ht="14.25">
      <c r="A7" s="57" t="s">
        <v>59</v>
      </c>
      <c r="B7" s="22">
        <v>4</v>
      </c>
      <c r="C7" s="24" t="s">
        <v>60</v>
      </c>
      <c r="D7" s="47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707.57</v>
      </c>
      <c r="J7" s="37">
        <v>542.25</v>
      </c>
      <c r="K7" s="37">
        <v>1315.5</v>
      </c>
      <c r="L7" s="38">
        <f>K7+J7+I7+H7+G7+F7+E7+D7</f>
        <v>31072.3</v>
      </c>
    </row>
    <row r="8" spans="1:12" ht="14.25">
      <c r="A8" s="57"/>
      <c r="B8" s="22">
        <v>5</v>
      </c>
      <c r="C8" s="24" t="s">
        <v>61</v>
      </c>
      <c r="D8" s="49">
        <v>33047</v>
      </c>
      <c r="E8" s="37">
        <v>11</v>
      </c>
      <c r="F8" s="37">
        <v>6983</v>
      </c>
      <c r="G8" s="37">
        <v>5264.35</v>
      </c>
      <c r="H8" s="37">
        <v>4169.34</v>
      </c>
      <c r="I8" s="37">
        <v>1407.62</v>
      </c>
      <c r="J8" s="37">
        <v>162.32</v>
      </c>
      <c r="K8" s="37">
        <v>310.5</v>
      </c>
      <c r="L8" s="38">
        <f>K8+J8+I8+H8+G8+F8+E8+D8</f>
        <v>51355.130000000005</v>
      </c>
    </row>
    <row r="9" spans="1:12" ht="14.25">
      <c r="A9" s="57"/>
      <c r="B9" s="22">
        <v>6</v>
      </c>
      <c r="C9" s="25" t="s">
        <v>62</v>
      </c>
      <c r="D9" s="50">
        <v>10895</v>
      </c>
      <c r="E9" s="39">
        <v>8</v>
      </c>
      <c r="F9" s="39">
        <v>1469</v>
      </c>
      <c r="G9" s="39">
        <v>4931.56</v>
      </c>
      <c r="H9" s="37">
        <v>844.63</v>
      </c>
      <c r="I9" s="37">
        <v>1285.67</v>
      </c>
      <c r="J9" s="37">
        <v>151.68</v>
      </c>
      <c r="K9" s="37">
        <v>270.4</v>
      </c>
      <c r="L9" s="38">
        <f>K9+J9+I9+H9+G9+F9+E9+D9</f>
        <v>19855.940000000002</v>
      </c>
    </row>
    <row r="10" spans="1:12" ht="14.25">
      <c r="A10" s="57"/>
      <c r="B10" s="22">
        <v>7</v>
      </c>
      <c r="C10" s="25" t="s">
        <v>63</v>
      </c>
      <c r="D10" s="50"/>
      <c r="E10" s="39"/>
      <c r="F10" s="39"/>
      <c r="G10" s="39"/>
      <c r="H10" s="37"/>
      <c r="I10" s="37">
        <v>0</v>
      </c>
      <c r="J10" s="37"/>
      <c r="K10" s="37"/>
      <c r="L10" s="38">
        <f>I10</f>
        <v>0</v>
      </c>
    </row>
    <row r="11" spans="1:12" ht="14.25">
      <c r="A11" s="57"/>
      <c r="B11" s="22">
        <v>8</v>
      </c>
      <c r="C11" s="25" t="s">
        <v>64</v>
      </c>
      <c r="D11" s="50">
        <v>98</v>
      </c>
      <c r="E11" s="39">
        <v>3</v>
      </c>
      <c r="F11" s="39"/>
      <c r="G11" s="39">
        <v>33.07</v>
      </c>
      <c r="H11" s="37">
        <v>37.95</v>
      </c>
      <c r="I11" s="37">
        <v>1.95</v>
      </c>
      <c r="J11" s="37">
        <v>10.64</v>
      </c>
      <c r="K11" s="37">
        <v>16.29</v>
      </c>
      <c r="L11" s="38">
        <f>K11+J11+I11+H11+G11+E11+D11</f>
        <v>200.9</v>
      </c>
    </row>
    <row r="12" spans="1:12" ht="14.25">
      <c r="A12" s="57"/>
      <c r="B12" s="22">
        <v>9</v>
      </c>
      <c r="C12" s="25" t="s">
        <v>65</v>
      </c>
      <c r="D12" s="50">
        <v>21871</v>
      </c>
      <c r="E12" s="39"/>
      <c r="F12" s="39">
        <v>5484</v>
      </c>
      <c r="G12" s="39">
        <v>275</v>
      </c>
      <c r="H12" s="37">
        <v>3284.88</v>
      </c>
      <c r="I12" s="37">
        <v>0</v>
      </c>
      <c r="J12" s="37"/>
      <c r="K12" s="37"/>
      <c r="L12" s="38">
        <f>D12+F12+G12+H12+I12</f>
        <v>30914.88</v>
      </c>
    </row>
    <row r="13" spans="1:12" ht="14.25">
      <c r="A13" s="57"/>
      <c r="B13" s="22"/>
      <c r="C13" s="25" t="s">
        <v>66</v>
      </c>
      <c r="D13" s="50"/>
      <c r="E13" s="39">
        <v>0</v>
      </c>
      <c r="F13" s="39"/>
      <c r="G13" s="39"/>
      <c r="H13" s="37"/>
      <c r="I13" s="37">
        <v>0</v>
      </c>
      <c r="J13" s="37"/>
      <c r="K13" s="37">
        <v>23.81</v>
      </c>
      <c r="L13" s="38">
        <f>K13+I13+E13+D13</f>
        <v>23.81</v>
      </c>
    </row>
    <row r="14" spans="1:12" ht="14.25">
      <c r="A14" s="57"/>
      <c r="B14" s="22"/>
      <c r="C14" s="25" t="s">
        <v>67</v>
      </c>
      <c r="D14" s="50"/>
      <c r="E14" s="39"/>
      <c r="F14" s="39"/>
      <c r="G14" s="39"/>
      <c r="H14" s="37"/>
      <c r="I14" s="37">
        <v>120</v>
      </c>
      <c r="J14" s="37"/>
      <c r="K14" s="37"/>
      <c r="L14" s="38">
        <f>I14</f>
        <v>120</v>
      </c>
    </row>
    <row r="15" spans="1:12" ht="14.25">
      <c r="A15" s="57"/>
      <c r="B15" s="22"/>
      <c r="C15" s="25" t="s">
        <v>68</v>
      </c>
      <c r="D15" s="50"/>
      <c r="E15" s="39"/>
      <c r="F15" s="39"/>
      <c r="G15" s="39"/>
      <c r="H15" s="37"/>
      <c r="I15" s="37">
        <v>0</v>
      </c>
      <c r="J15" s="37"/>
      <c r="K15" s="37"/>
      <c r="L15" s="38">
        <f>I15</f>
        <v>0</v>
      </c>
    </row>
    <row r="16" spans="1:16" s="34" customFormat="1" ht="14.25">
      <c r="A16" s="57"/>
      <c r="B16" s="32"/>
      <c r="C16" s="33" t="s">
        <v>69</v>
      </c>
      <c r="D16" s="50">
        <v>183</v>
      </c>
      <c r="E16" s="40"/>
      <c r="F16" s="40">
        <v>0</v>
      </c>
      <c r="G16" s="40">
        <v>24.72</v>
      </c>
      <c r="H16" s="40">
        <v>1.88</v>
      </c>
      <c r="I16" s="37">
        <v>0</v>
      </c>
      <c r="J16" s="40"/>
      <c r="K16" s="40"/>
      <c r="L16" s="38">
        <f>D16+F16+G16+H16+I16</f>
        <v>209.6</v>
      </c>
      <c r="M16" s="36"/>
      <c r="N16" s="36"/>
      <c r="O16" s="36"/>
      <c r="P16" s="36"/>
    </row>
    <row r="17" spans="1:12" ht="14.25">
      <c r="A17" s="57"/>
      <c r="B17" s="22">
        <v>10</v>
      </c>
      <c r="C17" s="24" t="s">
        <v>70</v>
      </c>
      <c r="D17" s="49">
        <v>29147</v>
      </c>
      <c r="E17" s="37">
        <v>57</v>
      </c>
      <c r="F17" s="37">
        <v>3705</v>
      </c>
      <c r="G17" s="37">
        <v>4636.49</v>
      </c>
      <c r="H17" s="37">
        <v>2242.25</v>
      </c>
      <c r="I17" s="37">
        <v>1440.54</v>
      </c>
      <c r="J17" s="37">
        <v>33.48</v>
      </c>
      <c r="K17" s="37">
        <v>89.85</v>
      </c>
      <c r="L17" s="38">
        <f>D17+E17+F17+G17+H17+I17+J17+K17</f>
        <v>41351.61</v>
      </c>
    </row>
    <row r="18" spans="1:12" ht="14.25">
      <c r="A18" s="57"/>
      <c r="B18" s="22">
        <v>11</v>
      </c>
      <c r="C18" s="25" t="s">
        <v>71</v>
      </c>
      <c r="D18" s="51">
        <v>29067</v>
      </c>
      <c r="E18" s="37">
        <v>57</v>
      </c>
      <c r="F18" s="37">
        <v>3705</v>
      </c>
      <c r="G18" s="37">
        <v>4636.49</v>
      </c>
      <c r="H18" s="37">
        <v>2242.25</v>
      </c>
      <c r="I18" s="37">
        <v>1309.32</v>
      </c>
      <c r="J18" s="37">
        <v>33.48</v>
      </c>
      <c r="K18" s="37">
        <v>57.85</v>
      </c>
      <c r="L18" s="38">
        <f>D18+E18+F18+G18+H18+I18+J18+K18</f>
        <v>41108.39</v>
      </c>
    </row>
    <row r="19" spans="1:12" ht="14.25">
      <c r="A19" s="57"/>
      <c r="B19" s="22"/>
      <c r="C19" s="26" t="s">
        <v>106</v>
      </c>
      <c r="D19" s="50">
        <v>28519</v>
      </c>
      <c r="E19" s="37">
        <v>57</v>
      </c>
      <c r="F19" s="37">
        <v>3705</v>
      </c>
      <c r="G19" s="37">
        <v>2461.09</v>
      </c>
      <c r="H19" s="37"/>
      <c r="I19" s="37">
        <v>276.26</v>
      </c>
      <c r="J19" s="37"/>
      <c r="K19" s="37"/>
      <c r="L19" s="38">
        <f>D19+E19+F19+G19+I19</f>
        <v>35018.35</v>
      </c>
    </row>
    <row r="20" spans="1:12" ht="14.25">
      <c r="A20" s="57"/>
      <c r="B20" s="22"/>
      <c r="C20" s="26" t="s">
        <v>72</v>
      </c>
      <c r="D20" s="50"/>
      <c r="E20" s="39"/>
      <c r="F20" s="39"/>
      <c r="G20" s="37"/>
      <c r="H20" s="37"/>
      <c r="I20" s="37">
        <v>393.54</v>
      </c>
      <c r="J20" s="37"/>
      <c r="K20" s="37"/>
      <c r="L20" s="38">
        <f>I20</f>
        <v>393.54</v>
      </c>
    </row>
    <row r="21" spans="1:12" ht="14.25">
      <c r="A21" s="57"/>
      <c r="B21" s="22"/>
      <c r="C21" s="26" t="s">
        <v>73</v>
      </c>
      <c r="D21" s="50">
        <v>548</v>
      </c>
      <c r="E21" s="39"/>
      <c r="F21" s="39"/>
      <c r="G21" s="37"/>
      <c r="H21" s="37"/>
      <c r="I21" s="37">
        <v>639.52</v>
      </c>
      <c r="J21" s="37"/>
      <c r="K21" s="37"/>
      <c r="L21" s="38">
        <f>I21+D21</f>
        <v>1187.52</v>
      </c>
    </row>
    <row r="22" spans="1:12" ht="14.25">
      <c r="A22" s="57"/>
      <c r="B22" s="22"/>
      <c r="C22" s="26" t="s">
        <v>74</v>
      </c>
      <c r="D22" s="50"/>
      <c r="E22" s="39"/>
      <c r="F22" s="39"/>
      <c r="G22" s="37">
        <v>1624.51</v>
      </c>
      <c r="H22" s="37"/>
      <c r="I22" s="37"/>
      <c r="J22" s="37"/>
      <c r="K22" s="37"/>
      <c r="L22" s="38">
        <f>G22</f>
        <v>1624.51</v>
      </c>
    </row>
    <row r="23" spans="1:12" ht="14.25">
      <c r="A23" s="57"/>
      <c r="B23" s="22"/>
      <c r="C23" s="26" t="s">
        <v>75</v>
      </c>
      <c r="D23" s="50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57"/>
      <c r="B24" s="22"/>
      <c r="C24" s="26" t="s">
        <v>76</v>
      </c>
      <c r="D24" s="50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57"/>
      <c r="B25" s="22"/>
      <c r="C25" s="26" t="s">
        <v>77</v>
      </c>
      <c r="D25" s="50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57"/>
      <c r="B26" s="22"/>
      <c r="C26" s="26" t="s">
        <v>78</v>
      </c>
      <c r="D26" s="50"/>
      <c r="E26" s="40"/>
      <c r="F26" s="40">
        <v>0</v>
      </c>
      <c r="G26" s="40"/>
      <c r="H26" s="40"/>
      <c r="I26" s="40"/>
      <c r="J26" s="40"/>
      <c r="K26" s="40"/>
      <c r="L26" s="38">
        <v>0</v>
      </c>
    </row>
    <row r="27" spans="1:12" ht="14.25">
      <c r="A27" s="57"/>
      <c r="B27" s="22"/>
      <c r="C27" s="25" t="s">
        <v>79</v>
      </c>
      <c r="D27" s="50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57"/>
      <c r="B28" s="22"/>
      <c r="C28" s="25" t="s">
        <v>80</v>
      </c>
      <c r="D28" s="50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57"/>
      <c r="B29" s="22"/>
      <c r="C29" s="25" t="s">
        <v>81</v>
      </c>
      <c r="D29" s="50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57"/>
      <c r="B30" s="22"/>
      <c r="C30" s="25" t="s">
        <v>82</v>
      </c>
      <c r="D30" s="50"/>
      <c r="E30" s="39"/>
      <c r="F30" s="39"/>
      <c r="G30" s="39"/>
      <c r="H30" s="37"/>
      <c r="I30" s="37">
        <v>131.22</v>
      </c>
      <c r="J30" s="37"/>
      <c r="K30" s="37">
        <v>32</v>
      </c>
      <c r="L30" s="38">
        <f>K30+I30</f>
        <v>163.22</v>
      </c>
    </row>
    <row r="31" spans="1:12" ht="14.25">
      <c r="A31" s="57"/>
      <c r="B31" s="22"/>
      <c r="C31" s="25" t="s">
        <v>83</v>
      </c>
      <c r="D31" s="50">
        <v>80</v>
      </c>
      <c r="E31" s="44"/>
      <c r="F31" s="40">
        <v>0</v>
      </c>
      <c r="G31" s="40">
        <v>550.89</v>
      </c>
      <c r="H31" s="40"/>
      <c r="I31" s="37">
        <v>0</v>
      </c>
      <c r="J31" s="40"/>
      <c r="K31" s="40"/>
      <c r="L31" s="45">
        <f>I31+G31+F31+D31</f>
        <v>630.89</v>
      </c>
    </row>
    <row r="32" spans="1:12" ht="14.25">
      <c r="A32" s="57"/>
      <c r="B32" s="22">
        <v>13</v>
      </c>
      <c r="C32" s="31" t="s">
        <v>84</v>
      </c>
      <c r="D32" s="49">
        <v>3900</v>
      </c>
      <c r="E32" s="42" t="s">
        <v>109</v>
      </c>
      <c r="F32" s="38">
        <v>3278</v>
      </c>
      <c r="G32" s="42" t="s">
        <v>108</v>
      </c>
      <c r="H32" s="46">
        <v>1927.09</v>
      </c>
      <c r="I32" s="38">
        <v>-32.92</v>
      </c>
      <c r="J32" s="38">
        <v>128.84</v>
      </c>
      <c r="K32" s="38">
        <v>181.36</v>
      </c>
      <c r="L32" s="38">
        <f>D32+E32+F32+G32+H32+I32+J32+K32</f>
        <v>10009.23</v>
      </c>
    </row>
    <row r="33" spans="1:12" ht="14.25">
      <c r="A33" s="57"/>
      <c r="B33" s="22">
        <v>14</v>
      </c>
      <c r="C33" s="31" t="s">
        <v>85</v>
      </c>
      <c r="D33" s="49">
        <v>8578</v>
      </c>
      <c r="E33" s="38">
        <v>482</v>
      </c>
      <c r="F33" s="38">
        <v>14706</v>
      </c>
      <c r="G33" s="38">
        <v>7331.62</v>
      </c>
      <c r="H33" s="38">
        <v>7096.5</v>
      </c>
      <c r="I33" s="38">
        <v>674.65</v>
      </c>
      <c r="J33" s="38">
        <v>671.09</v>
      </c>
      <c r="K33" s="38">
        <v>1496.86</v>
      </c>
      <c r="L33" s="38">
        <f>D33+E33+F33+G33+H33+I33+J33+K33</f>
        <v>41036.719999999994</v>
      </c>
    </row>
    <row r="34" spans="1:12" ht="13.5" customHeight="1">
      <c r="A34" s="57"/>
      <c r="B34" s="22">
        <v>15</v>
      </c>
      <c r="C34" s="24" t="s">
        <v>86</v>
      </c>
      <c r="D34" s="47"/>
      <c r="E34" s="37"/>
      <c r="F34" s="37">
        <v>13063</v>
      </c>
      <c r="G34" s="37">
        <v>4390</v>
      </c>
      <c r="H34" s="37"/>
      <c r="I34" s="37"/>
      <c r="J34" s="37"/>
      <c r="K34" s="37"/>
      <c r="L34" s="38">
        <f>G34+F34</f>
        <v>17453</v>
      </c>
    </row>
    <row r="35" spans="1:12" ht="14.25">
      <c r="A35" s="58" t="s">
        <v>87</v>
      </c>
      <c r="B35" s="22">
        <v>16</v>
      </c>
      <c r="C35" s="24" t="s">
        <v>88</v>
      </c>
      <c r="D35" s="52">
        <v>6685</v>
      </c>
      <c r="E35" s="41">
        <v>8</v>
      </c>
      <c r="F35" s="41"/>
      <c r="G35" s="37">
        <v>0</v>
      </c>
      <c r="H35" s="37">
        <v>0</v>
      </c>
      <c r="I35" s="37">
        <v>0</v>
      </c>
      <c r="J35" s="37">
        <v>0</v>
      </c>
      <c r="K35" s="37"/>
      <c r="L35" s="38">
        <f>J35+I35+H35+G35+E35+D35</f>
        <v>6693</v>
      </c>
    </row>
    <row r="36" spans="1:12" ht="14.25">
      <c r="A36" s="59"/>
      <c r="B36" s="22">
        <v>17</v>
      </c>
      <c r="C36" s="24" t="s">
        <v>89</v>
      </c>
      <c r="D36" s="52">
        <v>562</v>
      </c>
      <c r="E36" s="37">
        <v>45</v>
      </c>
      <c r="F36" s="37">
        <v>82</v>
      </c>
      <c r="G36" s="37">
        <v>300.27</v>
      </c>
      <c r="H36" s="37">
        <v>173.61</v>
      </c>
      <c r="I36" s="37">
        <v>163.54</v>
      </c>
      <c r="J36" s="37">
        <v>51.2</v>
      </c>
      <c r="K36" s="43"/>
      <c r="L36" s="38">
        <f>D36+E36+F36+G36+H36+I36+J36</f>
        <v>1377.6200000000001</v>
      </c>
    </row>
    <row r="37" spans="1:12" ht="14.25">
      <c r="A37" s="59"/>
      <c r="B37" s="22">
        <v>18</v>
      </c>
      <c r="C37" s="24" t="s">
        <v>90</v>
      </c>
      <c r="D37" s="52">
        <v>3545</v>
      </c>
      <c r="E37" s="43" t="s">
        <v>110</v>
      </c>
      <c r="F37" s="37">
        <v>5709</v>
      </c>
      <c r="G37" s="37">
        <v>9587.82</v>
      </c>
      <c r="H37" s="37">
        <v>6922.91</v>
      </c>
      <c r="I37" s="37">
        <v>616.6</v>
      </c>
      <c r="J37" s="37">
        <v>694.81</v>
      </c>
      <c r="K37" s="37">
        <v>1036.15</v>
      </c>
      <c r="L37" s="38">
        <f>D37+E37+F37+G37+H37+I37+J37+K37</f>
        <v>30052.29</v>
      </c>
    </row>
    <row r="38" spans="1:12" ht="14.25" customHeight="1">
      <c r="A38" s="59"/>
      <c r="B38" s="22">
        <v>19</v>
      </c>
      <c r="C38" s="24" t="s">
        <v>91</v>
      </c>
      <c r="D38" s="52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D38+E38+G38+H38+I38+J38+K38</f>
        <v>9740</v>
      </c>
    </row>
    <row r="39" spans="1:12" ht="14.25">
      <c r="A39" s="59"/>
      <c r="B39" s="22">
        <v>20</v>
      </c>
      <c r="C39" s="24" t="s">
        <v>92</v>
      </c>
      <c r="D39" s="52"/>
      <c r="E39" s="37"/>
      <c r="F39" s="37"/>
      <c r="G39" s="37"/>
      <c r="H39" s="37"/>
      <c r="I39" s="37"/>
      <c r="J39" s="37"/>
      <c r="K39" s="37"/>
      <c r="L39" s="38">
        <v>0</v>
      </c>
    </row>
    <row r="40" spans="1:12" ht="14.25">
      <c r="A40" s="59"/>
      <c r="B40" s="22">
        <v>21</v>
      </c>
      <c r="C40" s="24" t="s">
        <v>93</v>
      </c>
      <c r="D40" s="47">
        <v>8787</v>
      </c>
      <c r="E40" s="37"/>
      <c r="F40" s="37">
        <v>8915</v>
      </c>
      <c r="G40" s="37">
        <v>50</v>
      </c>
      <c r="H40" s="37">
        <v>0</v>
      </c>
      <c r="I40" s="37">
        <v>55.51</v>
      </c>
      <c r="J40" s="37"/>
      <c r="K40" s="37"/>
      <c r="L40" s="38">
        <f>D40+F40+G40+H40</f>
        <v>17752</v>
      </c>
    </row>
    <row r="41" spans="1:12" ht="18.75" customHeight="1">
      <c r="A41" s="60"/>
      <c r="B41" s="22">
        <v>22</v>
      </c>
      <c r="C41" s="24" t="s">
        <v>94</v>
      </c>
      <c r="D41" s="47">
        <v>11001</v>
      </c>
      <c r="E41" s="38">
        <v>1500</v>
      </c>
      <c r="F41" s="38"/>
      <c r="G41" s="38">
        <v>2606.47</v>
      </c>
      <c r="H41" s="38">
        <v>0.02</v>
      </c>
      <c r="I41" s="38">
        <v>161</v>
      </c>
      <c r="J41" s="38">
        <v>74.92</v>
      </c>
      <c r="K41" s="38"/>
      <c r="L41" s="38">
        <f>J41+H41+G41+E41+D41</f>
        <v>15182.41</v>
      </c>
    </row>
    <row r="42" spans="1:12" ht="14.25">
      <c r="A42" s="69" t="s">
        <v>107</v>
      </c>
      <c r="B42" s="69"/>
      <c r="C42" s="69"/>
      <c r="D42" s="69"/>
      <c r="E42" s="30"/>
      <c r="F42" s="30"/>
      <c r="G42" s="68" t="s">
        <v>95</v>
      </c>
      <c r="H42" s="68"/>
      <c r="I42" s="30" t="s">
        <v>104</v>
      </c>
      <c r="J42" s="69" t="s">
        <v>105</v>
      </c>
      <c r="K42" s="69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protectedRanges>
    <protectedRange password="DCBC" sqref="D32:D33" name="区域3"/>
    <protectedRange password="DCBC" sqref="D17:D18" name="区域2"/>
    <protectedRange password="DCBC" sqref="D8" name="区域1"/>
  </protectedRanges>
  <mergeCells count="11">
    <mergeCell ref="G42:H42"/>
    <mergeCell ref="J42:K42"/>
    <mergeCell ref="A42:D42"/>
    <mergeCell ref="A1:L1"/>
    <mergeCell ref="A4:A6"/>
    <mergeCell ref="A7:A34"/>
    <mergeCell ref="A35:A41"/>
    <mergeCell ref="A3:C3"/>
    <mergeCell ref="A2:D2"/>
    <mergeCell ref="E2:H2"/>
    <mergeCell ref="I2:L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70" t="s">
        <v>98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75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38.25" customHeight="1">
      <c r="A3" s="74" t="s">
        <v>2</v>
      </c>
      <c r="B3" s="74" t="s">
        <v>3</v>
      </c>
      <c r="C3" s="74" t="s">
        <v>4</v>
      </c>
      <c r="D3" s="74" t="s">
        <v>13</v>
      </c>
      <c r="E3" s="74" t="s">
        <v>14</v>
      </c>
      <c r="F3" s="74" t="s">
        <v>5</v>
      </c>
      <c r="G3" s="4" t="s">
        <v>6</v>
      </c>
      <c r="H3" s="74" t="s">
        <v>7</v>
      </c>
      <c r="I3" s="74"/>
    </row>
    <row r="4" spans="1:9" ht="32.25" customHeight="1">
      <c r="A4" s="74"/>
      <c r="B4" s="74"/>
      <c r="C4" s="74"/>
      <c r="D4" s="74"/>
      <c r="E4" s="74"/>
      <c r="F4" s="74"/>
      <c r="G4" s="4" t="s">
        <v>15</v>
      </c>
      <c r="H4" s="4" t="s">
        <v>32</v>
      </c>
      <c r="I4" s="4" t="s">
        <v>33</v>
      </c>
    </row>
    <row r="5" spans="1:9" ht="24.75" customHeight="1">
      <c r="A5" s="72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73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73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72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73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77"/>
      <c r="C11" s="78"/>
      <c r="D11" s="78"/>
      <c r="E11" s="78"/>
      <c r="F11" s="78"/>
      <c r="G11" s="78"/>
      <c r="H11" s="78"/>
      <c r="I11" s="78"/>
    </row>
    <row r="12" spans="1:9" ht="108.75" customHeight="1">
      <c r="A12" s="79" t="s">
        <v>45</v>
      </c>
      <c r="B12" s="80"/>
      <c r="C12" s="80"/>
      <c r="D12" s="80"/>
      <c r="E12" s="80"/>
      <c r="F12" s="80"/>
      <c r="G12" s="80"/>
      <c r="H12" s="80"/>
      <c r="I12" s="80"/>
    </row>
  </sheetData>
  <sheetProtection/>
  <mergeCells count="13">
    <mergeCell ref="B11:I11"/>
    <mergeCell ref="A12:I12"/>
    <mergeCell ref="E3:E4"/>
    <mergeCell ref="F3:F4"/>
    <mergeCell ref="H3:I3"/>
    <mergeCell ref="A1:I1"/>
    <mergeCell ref="A5:A7"/>
    <mergeCell ref="A8:A9"/>
    <mergeCell ref="A3:A4"/>
    <mergeCell ref="B3:B4"/>
    <mergeCell ref="C3:C4"/>
    <mergeCell ref="D3:D4"/>
    <mergeCell ref="A2:I2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91" t="s">
        <v>101</v>
      </c>
      <c r="B1" s="92"/>
      <c r="C1" s="92"/>
      <c r="D1" s="92"/>
      <c r="E1" s="92"/>
      <c r="F1" s="92"/>
      <c r="G1" s="7"/>
      <c r="H1" s="7"/>
      <c r="I1" s="7"/>
    </row>
    <row r="2" spans="1:13" s="2" customFormat="1" ht="27.75" customHeight="1">
      <c r="A2" s="100" t="s">
        <v>100</v>
      </c>
      <c r="B2" s="101"/>
      <c r="C2" s="101"/>
      <c r="D2" s="101"/>
      <c r="E2" s="101"/>
      <c r="F2" s="101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93" t="s">
        <v>25</v>
      </c>
      <c r="D3" s="94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95"/>
      <c r="D4" s="96"/>
      <c r="E4" s="11">
        <f>8.8</f>
        <v>8.8</v>
      </c>
      <c r="F4" s="11"/>
    </row>
    <row r="5" spans="1:6" ht="18.75" customHeight="1">
      <c r="A5" s="13" t="s">
        <v>24</v>
      </c>
      <c r="B5" s="3"/>
      <c r="C5" s="95"/>
      <c r="D5" s="96"/>
      <c r="E5" s="3"/>
      <c r="F5" s="3"/>
    </row>
    <row r="6" spans="1:6" ht="18.75" customHeight="1">
      <c r="A6" s="13" t="s">
        <v>9</v>
      </c>
      <c r="B6" s="3"/>
      <c r="C6" s="95"/>
      <c r="D6" s="96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95">
        <f>22.3</f>
        <v>22.3</v>
      </c>
      <c r="D9" s="96"/>
      <c r="E9" s="3"/>
      <c r="F9" s="3"/>
    </row>
    <row r="10" spans="1:6" ht="18.75" customHeight="1">
      <c r="A10" s="13" t="s">
        <v>0</v>
      </c>
      <c r="B10" s="29"/>
      <c r="C10" s="102"/>
      <c r="D10" s="103"/>
      <c r="E10" s="3"/>
      <c r="F10" s="3"/>
    </row>
    <row r="11" spans="1:6" ht="18.75" customHeight="1">
      <c r="A11" s="13" t="s">
        <v>1</v>
      </c>
      <c r="B11" s="3"/>
      <c r="C11" s="95"/>
      <c r="D11" s="96"/>
      <c r="E11" s="3"/>
      <c r="F11" s="3"/>
    </row>
    <row r="12" spans="1:6" ht="18.75" customHeight="1">
      <c r="A12" s="13" t="s">
        <v>10</v>
      </c>
      <c r="B12" s="3"/>
      <c r="C12" s="95"/>
      <c r="D12" s="96"/>
      <c r="E12" s="3"/>
      <c r="F12" s="3"/>
    </row>
    <row r="13" spans="1:6" ht="18.75" customHeight="1">
      <c r="A13" s="88" t="s">
        <v>17</v>
      </c>
      <c r="B13" s="89"/>
      <c r="C13" s="4" t="s">
        <v>29</v>
      </c>
      <c r="D13" s="4" t="s">
        <v>30</v>
      </c>
      <c r="E13" s="98" t="s">
        <v>40</v>
      </c>
      <c r="F13" s="99"/>
    </row>
    <row r="14" spans="1:6" ht="18.75" customHeight="1">
      <c r="A14" s="54" t="s">
        <v>99</v>
      </c>
      <c r="B14" s="55"/>
      <c r="C14" s="27">
        <f>12+208+156+128+120</f>
        <v>624</v>
      </c>
      <c r="D14" s="28">
        <f>120+3+46+26+4+1+37+32+1+982</f>
        <v>1252</v>
      </c>
      <c r="E14" s="53" t="s">
        <v>44</v>
      </c>
      <c r="F14" s="81"/>
    </row>
    <row r="15" spans="1:6" ht="18.75" customHeight="1">
      <c r="A15" s="54" t="s">
        <v>34</v>
      </c>
      <c r="B15" s="55"/>
      <c r="C15" s="27">
        <f>70+375+391+280+4</f>
        <v>1120</v>
      </c>
      <c r="D15" s="28">
        <f>480+9+3+58+3+12+74+128+2251</f>
        <v>3018</v>
      </c>
      <c r="E15" s="82"/>
      <c r="F15" s="83"/>
    </row>
    <row r="16" spans="1:6" ht="18.75" customHeight="1">
      <c r="A16" s="54" t="s">
        <v>35</v>
      </c>
      <c r="B16" s="55"/>
      <c r="C16" s="27">
        <f>127+60+120</f>
        <v>307</v>
      </c>
      <c r="D16" s="28">
        <f>120+46+6+4+5+37+32+475</f>
        <v>725</v>
      </c>
      <c r="E16" s="82"/>
      <c r="F16" s="83"/>
    </row>
    <row r="17" spans="1:6" ht="18.75" customHeight="1">
      <c r="A17" s="97" t="s">
        <v>36</v>
      </c>
      <c r="B17" s="55"/>
      <c r="C17" s="27">
        <v>127</v>
      </c>
      <c r="D17" s="28">
        <f>120+7+4+15+32+210</f>
        <v>388</v>
      </c>
      <c r="E17" s="82"/>
      <c r="F17" s="83"/>
    </row>
    <row r="18" spans="1:6" ht="18.75" customHeight="1">
      <c r="A18" s="54" t="s">
        <v>18</v>
      </c>
      <c r="B18" s="55"/>
      <c r="C18" s="15">
        <v>35.96</v>
      </c>
      <c r="D18" s="16"/>
      <c r="E18" s="82"/>
      <c r="F18" s="83"/>
    </row>
    <row r="19" spans="1:6" ht="18.75" customHeight="1">
      <c r="A19" s="54" t="s">
        <v>19</v>
      </c>
      <c r="B19" s="55"/>
      <c r="C19" s="15">
        <v>35.96</v>
      </c>
      <c r="D19" s="16"/>
      <c r="E19" s="82"/>
      <c r="F19" s="83"/>
    </row>
    <row r="20" spans="1:6" ht="18.75" customHeight="1">
      <c r="A20" s="54" t="s">
        <v>20</v>
      </c>
      <c r="B20" s="55"/>
      <c r="C20" s="15"/>
      <c r="D20" s="16">
        <f>15.3</f>
        <v>15.3</v>
      </c>
      <c r="E20" s="82"/>
      <c r="F20" s="83"/>
    </row>
    <row r="21" spans="1:6" ht="18.75" customHeight="1">
      <c r="A21" s="88" t="s">
        <v>28</v>
      </c>
      <c r="B21" s="89"/>
      <c r="C21" s="4"/>
      <c r="D21" s="4"/>
      <c r="E21" s="82"/>
      <c r="F21" s="83"/>
    </row>
    <row r="22" spans="1:6" ht="18.75" customHeight="1">
      <c r="A22" s="86" t="s">
        <v>39</v>
      </c>
      <c r="B22" s="87"/>
      <c r="C22" s="4">
        <f>1+3</f>
        <v>4</v>
      </c>
      <c r="D22" s="4"/>
      <c r="E22" s="82"/>
      <c r="F22" s="83"/>
    </row>
    <row r="23" spans="1:6" ht="18.75" customHeight="1">
      <c r="A23" s="54" t="s">
        <v>37</v>
      </c>
      <c r="B23" s="55"/>
      <c r="C23" s="15">
        <f>1+21</f>
        <v>22</v>
      </c>
      <c r="D23" s="16">
        <f>8+1</f>
        <v>9</v>
      </c>
      <c r="E23" s="82"/>
      <c r="F23" s="83"/>
    </row>
    <row r="24" spans="1:6" ht="18.75" customHeight="1">
      <c r="A24" s="54" t="s">
        <v>21</v>
      </c>
      <c r="B24" s="55"/>
      <c r="C24" s="15">
        <f>2+21+3</f>
        <v>26</v>
      </c>
      <c r="D24" s="16">
        <f>8+1</f>
        <v>9</v>
      </c>
      <c r="E24" s="82"/>
      <c r="F24" s="83"/>
    </row>
    <row r="25" spans="1:6" ht="18.75" customHeight="1">
      <c r="A25" s="54" t="s">
        <v>22</v>
      </c>
      <c r="B25" s="55"/>
      <c r="C25" s="15">
        <f>105</f>
        <v>105</v>
      </c>
      <c r="D25" s="16"/>
      <c r="E25" s="84"/>
      <c r="F25" s="85"/>
    </row>
    <row r="26" spans="1:35" s="2" customFormat="1" ht="33.75" customHeight="1">
      <c r="A26" s="90" t="s">
        <v>96</v>
      </c>
      <c r="B26" s="90"/>
      <c r="C26" s="90"/>
      <c r="D26" s="90"/>
      <c r="E26" s="90"/>
      <c r="F26" s="9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C11:D11"/>
    <mergeCell ref="C12:D12"/>
    <mergeCell ref="A2:F2"/>
    <mergeCell ref="C6:D6"/>
    <mergeCell ref="C9:D9"/>
    <mergeCell ref="C10:D10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2016-08-08T08:40:26Z</cp:lastPrinted>
  <dcterms:created xsi:type="dcterms:W3CDTF">1996-12-17T01:32:42Z</dcterms:created>
  <dcterms:modified xsi:type="dcterms:W3CDTF">2016-09-18T08:52:30Z</dcterms:modified>
  <cp:category/>
  <cp:version/>
  <cp:contentType/>
  <cp:contentStatus/>
</cp:coreProperties>
</file>