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760" firstSheet="2" activeTab="3"/>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<sst xmlns="http://schemas.openxmlformats.org/spreadsheetml/2006/main" count="339" uniqueCount="226">
  <si>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</si>
  <si>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</si>
  <si>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</si>
  <si>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</si>
  <si>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</si>
  <si>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</si>
  <si>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</si>
  <si>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</si>
  <si>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</si>
  <si>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</si>
  <si>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</si>
  <si>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</si>
  <si>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</si>
  <si>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</si>
  <si>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</si>
  <si>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</si>
  <si>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</si>
  <si>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</si>
  <si>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</si>
  <si>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</si>
  <si>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</si>
  <si>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</si>
  <si>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</si>
  <si>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</si>
  <si>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</si>
  <si>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</si>
  <si>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</si>
  <si>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</si>
  <si>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</si>
  <si>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</si>
  <si>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</si>
  <si>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</si>
  <si>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</si>
  <si>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</si>
  <si>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</si>
  <si>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</si>
  <si>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</si>
  <si>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</si>
  <si>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</si>
  <si>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</si>
  <si>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</si>
  <si>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</si>
  <si>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</si>
  <si>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</si>
  <si>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</si>
  <si>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</si>
  <si>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</si>
  <si>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</si>
  <si>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</si>
  <si>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</si>
  <si>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</si>
  <si>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</si>
  <si>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</si>
  <si>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</si>
  <si>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</si>
  <si>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</si>
  <si>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</si>
  <si>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</si>
  <si>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</si>
  <si>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</si>
  <si>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</si>
  <si>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</si>
  <si>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2016  </t>
    </r>
    <r>
      <rPr>
        <sz val="16"/>
        <color indexed="8"/>
        <rFont val="黑体"/>
        <family val="3"/>
      </rPr>
      <t>年度部门收入支出决算总表</t>
    </r>
  </si>
  <si>
    <t>单位：临湘市建设局</t>
  </si>
  <si>
    <t>其他一般公共服务</t>
  </si>
  <si>
    <t>公益性岗位补贴</t>
  </si>
  <si>
    <t>其他污染减排支出</t>
  </si>
  <si>
    <t>行政运行</t>
  </si>
  <si>
    <t>其他城乡社区公共设施</t>
  </si>
  <si>
    <t>其他城市基础设施配套</t>
  </si>
  <si>
    <t>其他城乡社区支出</t>
  </si>
  <si>
    <t>其他政府性基金及债务支出</t>
  </si>
  <si>
    <t>本 年 支 出 合 计</t>
  </si>
  <si>
    <r>
      <t xml:space="preserve">  2016 </t>
    </r>
    <r>
      <rPr>
        <sz val="16"/>
        <color indexed="8"/>
        <rFont val="黑体"/>
        <family val="3"/>
      </rPr>
      <t>年度部门财政拨款收入支出决算总表</t>
    </r>
  </si>
  <si>
    <t>单位：临湘市建设局</t>
  </si>
  <si>
    <t>本年收入合计</t>
  </si>
  <si>
    <t>本年支出合计</t>
  </si>
  <si>
    <r>
      <t xml:space="preserve">  2016 </t>
    </r>
    <r>
      <rPr>
        <sz val="16"/>
        <color indexed="8"/>
        <rFont val="黑体"/>
        <family val="3"/>
      </rPr>
      <t>年度部门一般公共预算财政拨款支出决算表</t>
    </r>
  </si>
  <si>
    <r>
      <t xml:space="preserve">     2016  </t>
    </r>
    <r>
      <rPr>
        <b/>
        <sz val="16"/>
        <rFont val="宋体"/>
        <family val="0"/>
      </rPr>
      <t>年度部门一般公共预算财政拨款基本支出决算表</t>
    </r>
  </si>
  <si>
    <r>
      <t xml:space="preserve">   2016  </t>
    </r>
    <r>
      <rPr>
        <sz val="16"/>
        <color indexed="8"/>
        <rFont val="黑体"/>
        <family val="3"/>
      </rPr>
      <t>年度部门政府性基金财政拨款收入支出决算总表</t>
    </r>
  </si>
  <si>
    <r>
      <t xml:space="preserve">  2016  </t>
    </r>
    <r>
      <rPr>
        <b/>
        <sz val="18"/>
        <rFont val="宋体"/>
        <family val="0"/>
      </rPr>
      <t>年度部门一般公共预算财政拨款“三公”经费支出决算表</t>
    </r>
  </si>
  <si>
    <t>临湘市建设局</t>
  </si>
  <si>
    <t>2015年三公经费数</t>
  </si>
  <si>
    <t>车辆维修费用增加、及接待任务增多</t>
  </si>
  <si>
    <t>单位：临湘市建设系统汇总</t>
  </si>
  <si>
    <t>星河广场</t>
  </si>
  <si>
    <t>开源节流，公务车待拍</t>
  </si>
  <si>
    <t>临湘市园林绿化管理中心</t>
  </si>
  <si>
    <t>压缩开支</t>
  </si>
  <si>
    <t>城管大队</t>
  </si>
  <si>
    <t>公务用车减少</t>
  </si>
  <si>
    <t>临湘市路灯管理所</t>
  </si>
  <si>
    <t>物价上涨费用增加</t>
  </si>
  <si>
    <t>临湘市市政工程管理中心</t>
  </si>
  <si>
    <r>
      <t>经费减少是因为报废</t>
    </r>
    <r>
      <rPr>
        <sz val="10"/>
        <rFont val="Times New Roman"/>
        <family val="1"/>
      </rPr>
      <t>1</t>
    </r>
    <r>
      <rPr>
        <sz val="10"/>
        <rFont val="宋体"/>
        <family val="0"/>
      </rPr>
      <t>台工具车</t>
    </r>
  </si>
  <si>
    <t>临湘市污水净化中心</t>
  </si>
  <si>
    <r>
      <t>比去年同期减少0</t>
    </r>
    <r>
      <rPr>
        <sz val="10"/>
        <rFont val="宋体"/>
        <family val="0"/>
      </rPr>
      <t>.7元，主要是中心领导本着节约压缩开支的原则减少了公务车油量。</t>
    </r>
  </si>
  <si>
    <t>限放、燃气</t>
  </si>
  <si>
    <t>比2015年增加是上年度公车运行费有1万多元未结在2016年结</t>
  </si>
  <si>
    <t>临湘市长河管理中心</t>
  </si>
  <si>
    <t>增加了白云湖接待及洒水车等开支</t>
  </si>
  <si>
    <t>临湘市建筑工程质量监督管理站</t>
  </si>
  <si>
    <t>因公务车维修费用增加</t>
  </si>
  <si>
    <t>合计</t>
  </si>
  <si>
    <t>其他城乡社区
管理事务支出</t>
  </si>
  <si>
    <t>其他城乡社区
公共设施支出</t>
  </si>
  <si>
    <t>城市公共设施</t>
  </si>
  <si>
    <r>
      <t>2</t>
    </r>
    <r>
      <rPr>
        <sz val="10"/>
        <color indexed="8"/>
        <rFont val="宋体"/>
        <family val="0"/>
      </rPr>
      <t>121301</t>
    </r>
  </si>
  <si>
    <t>星河</t>
  </si>
  <si>
    <t>城市公
共设施</t>
  </si>
  <si>
    <t xml:space="preserve">  其他一般公共服务支出</t>
  </si>
  <si>
    <t xml:space="preserve">  其他城乡社区管理事务支出</t>
  </si>
  <si>
    <t xml:space="preserve">  城市公共设施</t>
  </si>
  <si>
    <t>园林</t>
  </si>
  <si>
    <t>园林</t>
  </si>
  <si>
    <t>其他城乡社区管理事务</t>
  </si>
  <si>
    <t>城乡社区公共设施</t>
  </si>
  <si>
    <t>其他城乡社区公共设施</t>
  </si>
  <si>
    <t>其他城乡社区支出</t>
  </si>
  <si>
    <t>城管</t>
  </si>
  <si>
    <t>财政国库业务</t>
  </si>
  <si>
    <t>其他一般公共服务支出</t>
  </si>
  <si>
    <t>其他城乡社区管理事务支出</t>
  </si>
  <si>
    <t>土地出让业务支出</t>
  </si>
  <si>
    <t>城市公共设施</t>
  </si>
  <si>
    <t>路灯</t>
  </si>
  <si>
    <t xml:space="preserve">  其他城乡社区公共设施支出</t>
  </si>
  <si>
    <t xml:space="preserve">  其他政府性基金及对应专项债务收入安排的支出</t>
  </si>
  <si>
    <t>市政</t>
  </si>
  <si>
    <t xml:space="preserve">  排污费安排的支出</t>
  </si>
  <si>
    <t xml:space="preserve">  农业保险保费补贴</t>
  </si>
  <si>
    <t>污水</t>
  </si>
  <si>
    <t>七、年初结转和结余</t>
  </si>
  <si>
    <t>其他城乡社区管理事务支出</t>
  </si>
  <si>
    <t>2120399</t>
  </si>
  <si>
    <t>2120399</t>
  </si>
  <si>
    <t>其他城乡社区公共设施支出</t>
  </si>
  <si>
    <t>其他城乡社区公共设施支出</t>
  </si>
  <si>
    <t>限放</t>
  </si>
  <si>
    <t>长河</t>
  </si>
  <si>
    <t>建工</t>
  </si>
  <si>
    <t>2120101</t>
  </si>
  <si>
    <t>2129999</t>
  </si>
  <si>
    <t>汇总</t>
  </si>
  <si>
    <t>土地出让金业务支出</t>
  </si>
  <si>
    <t>城市公用设施</t>
  </si>
  <si>
    <t>其他城乡社区
管理事务支出</t>
  </si>
  <si>
    <t>其他城乡社区
公共设施支出</t>
  </si>
  <si>
    <t>其他城乡社区管理事务</t>
  </si>
  <si>
    <t>城乡社区公共设施</t>
  </si>
  <si>
    <t>财政国库业务支出</t>
  </si>
  <si>
    <t>其他一般公共服务支出</t>
  </si>
  <si>
    <t>2120199</t>
  </si>
  <si>
    <t>其他城乡社区管理事务支出</t>
  </si>
  <si>
    <t>其他城乡公共设施支出</t>
  </si>
  <si>
    <t>183.25</t>
  </si>
  <si>
    <t>2120399</t>
  </si>
  <si>
    <t>办公费</t>
  </si>
  <si>
    <t>委托业务费</t>
  </si>
  <si>
    <t>抚恤金</t>
  </si>
  <si>
    <t>生活补助</t>
  </si>
  <si>
    <t>基本工资</t>
  </si>
  <si>
    <t>津补</t>
  </si>
  <si>
    <t>社保缴费</t>
  </si>
  <si>
    <t>其他一般公共服务</t>
  </si>
  <si>
    <t>公益性岗位补贴</t>
  </si>
  <si>
    <t>其他污染减排支出</t>
  </si>
  <si>
    <t>行政运行</t>
  </si>
  <si>
    <t>其他城乡社区公共设施</t>
  </si>
  <si>
    <t>其他城乡社区支出</t>
  </si>
  <si>
    <t>星河</t>
  </si>
  <si>
    <t>其他城乡社区管理事务</t>
  </si>
  <si>
    <t>城乡社区公共设施</t>
  </si>
  <si>
    <t>其他城乡社区公共设施</t>
  </si>
  <si>
    <t>印刷费</t>
  </si>
  <si>
    <t>电费</t>
  </si>
  <si>
    <t>公务接待费</t>
  </si>
  <si>
    <t>公务用车运行费</t>
  </si>
  <si>
    <t>维修（护）费</t>
  </si>
  <si>
    <t>工会经费</t>
  </si>
  <si>
    <t>其他交通费</t>
  </si>
  <si>
    <t>其他商品服务支出</t>
  </si>
  <si>
    <t>其他资本性支出</t>
  </si>
  <si>
    <t>399</t>
  </si>
  <si>
    <t>其他支出</t>
  </si>
  <si>
    <t>单位：临湘市建设系统汇总</t>
  </si>
  <si>
    <t>其他城乡社区公共设施支出</t>
  </si>
  <si>
    <t>环卫</t>
  </si>
  <si>
    <t>城管</t>
  </si>
  <si>
    <t>城乡社区环境卫生</t>
  </si>
  <si>
    <t>城市公共设施</t>
  </si>
  <si>
    <t>水费</t>
  </si>
  <si>
    <t>手续费</t>
  </si>
  <si>
    <t>其他政府性基金及对应专项债务安排支出</t>
  </si>
  <si>
    <t>培训费</t>
  </si>
  <si>
    <t>专用材料费</t>
  </si>
  <si>
    <t>劳务费</t>
  </si>
  <si>
    <t>财政国库业务</t>
  </si>
  <si>
    <t>其他一般公共服务支出</t>
  </si>
  <si>
    <t xml:space="preserve">其他城乡社区管理事务支出
</t>
  </si>
  <si>
    <t>市政</t>
  </si>
  <si>
    <t>污水</t>
  </si>
  <si>
    <t>差旅费</t>
  </si>
  <si>
    <t>限放</t>
  </si>
  <si>
    <t>奖金</t>
  </si>
  <si>
    <t>办公设备购置</t>
  </si>
  <si>
    <t>救济费</t>
  </si>
  <si>
    <t>医疗费</t>
  </si>
  <si>
    <t xml:space="preserve">  其他城乡社区支出</t>
  </si>
  <si>
    <t xml:space="preserve">  其他水利支出</t>
  </si>
  <si>
    <t>2120399</t>
  </si>
  <si>
    <t xml:space="preserve"> 工程质量监督及工程定额测定费</t>
  </si>
  <si>
    <t>建筑施工安全服务工作费</t>
  </si>
  <si>
    <t>2129999</t>
  </si>
  <si>
    <t>其他城乡社区支出</t>
  </si>
  <si>
    <t>行政运行</t>
  </si>
  <si>
    <t>福利费</t>
  </si>
  <si>
    <t>住房公积金</t>
  </si>
  <si>
    <t>建设局机关</t>
  </si>
  <si>
    <t>其他政府性基金</t>
  </si>
  <si>
    <t>其他工资福利支出</t>
  </si>
  <si>
    <t>咨询费</t>
  </si>
  <si>
    <t>邮电费</t>
  </si>
  <si>
    <t>城管</t>
  </si>
  <si>
    <t>星河</t>
  </si>
  <si>
    <t xml:space="preserve">其他城乡社区管理事务支出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</si>
</sst>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 numFmtId="179" formatCode="#,##0.00_ "/>
    <numFmt numFmtId="180" formatCode="0_ "/>
    <numFmt numFmtId="181" formatCode="0.00_);[Red]\(0.00\)"/>
  </numFmts>
  <fonts count="48">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0"/>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sz val="8"/>
      <name val="宋体"/>
      <family val="0"/>
    </font>
    <font>
      <sz val="10"/>
      <color indexed="8"/>
      <name val="Tahoma"/>
      <family val="2"/>
    </font>
    <font>
      <sz val="6"/>
      <name val="宋体"/>
      <family val="0"/>
    </font>
    <font>
      <sz val="9"/>
      <color indexed="8"/>
      <name val="宋体"/>
      <family val="0"/>
    </font>
    <font>
      <sz val="9"/>
      <color indexed="8"/>
      <name val="Tahoma"/>
      <family val="2"/>
    </font>
    <font>
      <b/>
      <sz val="9"/>
      <name val="宋体"/>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color indexed="63"/>
      </right>
      <top style="thin"/>
      <bottom style="thin"/>
    </border>
    <border>
      <left style="thin"/>
      <right style="thin"/>
      <top/>
      <bottom style="thin"/>
    </border>
    <border>
      <left/>
      <right/>
      <top/>
      <bottom style="thin"/>
    </border>
    <border>
      <left/>
      <right/>
      <top style="thin"/>
      <bottom/>
    </border>
    <border>
      <left style="thin"/>
      <right style="thin"/>
      <top>
        <color indexed="63"/>
      </top>
      <bottom style="thin"/>
    </border>
    <border>
      <left/>
      <right/>
      <top>
        <color indexed="63"/>
      </top>
      <bottom style="thin"/>
    </border>
    <border>
      <left/>
      <right/>
      <top style="thin"/>
      <bottom style="thin"/>
    </border>
    <border>
      <left style="thin"/>
      <right>
        <color indexed="63"/>
      </right>
      <top style="thin"/>
      <bottom/>
    </border>
    <border>
      <left style="thin"/>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style="thin"/>
      <bottom/>
    </border>
    <border>
      <left>
        <color indexed="63"/>
      </left>
      <right>
        <color indexed="63"/>
      </right>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vertical="center"/>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88">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32" fillId="0" borderId="0" xfId="42" applyNumberFormat="1" applyFont="1" applyFill="1" applyAlignment="1" applyProtection="1">
      <alignment horizontal="center"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4" xfId="43" applyNumberFormat="1" applyFont="1" applyFill="1" applyBorder="1" applyAlignment="1" applyProtection="1">
      <alignment horizontal="center" vertical="center" wrapText="1"/>
      <protection/>
    </xf>
    <xf numFmtId="4" fontId="3" fillId="0" borderId="15"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0" fontId="3" fillId="0" borderId="16" xfId="45" applyFont="1" applyBorder="1" applyAlignment="1">
      <alignment/>
      <protection/>
    </xf>
    <xf numFmtId="0" fontId="5" fillId="0" borderId="16"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0" fontId="3" fillId="0" borderId="0" xfId="45" applyFont="1" applyAlignment="1">
      <alignment horizontal="left" vertical="center" wrapText="1"/>
      <protection/>
    </xf>
    <xf numFmtId="0" fontId="27" fillId="0" borderId="10" xfId="0" applyNumberFormat="1" applyFont="1" applyFill="1" applyBorder="1" applyAlignment="1">
      <alignment horizontal="center" vertical="center"/>
    </xf>
    <xf numFmtId="0" fontId="28"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0" fillId="0" borderId="10" xfId="0" applyNumberFormat="1" applyBorder="1" applyAlignment="1">
      <alignment/>
    </xf>
    <xf numFmtId="0" fontId="0" fillId="0" borderId="10" xfId="0" applyBorder="1" applyAlignment="1">
      <alignment horizontal="center"/>
    </xf>
    <xf numFmtId="0" fontId="42" fillId="0" borderId="10" xfId="0" applyFont="1" applyBorder="1" applyAlignment="1">
      <alignment/>
    </xf>
    <xf numFmtId="0" fontId="42" fillId="0" borderId="10" xfId="0" applyFont="1" applyBorder="1" applyAlignment="1">
      <alignment horizontal="center"/>
    </xf>
    <xf numFmtId="0" fontId="42" fillId="0" borderId="0" xfId="0" applyFont="1" applyAlignment="1">
      <alignment/>
    </xf>
    <xf numFmtId="176" fontId="42" fillId="0" borderId="10" xfId="0" applyNumberFormat="1" applyFont="1" applyBorder="1" applyAlignment="1">
      <alignment horizontal="center"/>
    </xf>
    <xf numFmtId="0" fontId="3" fillId="0" borderId="10" xfId="45" applyFont="1" applyBorder="1" applyAlignment="1">
      <alignment horizontal="center" vertical="center" wrapText="1"/>
      <protection/>
    </xf>
    <xf numFmtId="0" fontId="3" fillId="0" borderId="10" xfId="45" applyNumberFormat="1" applyFont="1" applyFill="1" applyBorder="1" applyAlignment="1" applyProtection="1">
      <alignment horizontal="center" vertical="center" wrapText="1"/>
      <protection/>
    </xf>
    <xf numFmtId="3" fontId="3" fillId="0" borderId="10" xfId="45" applyNumberFormat="1" applyFont="1" applyFill="1" applyBorder="1" applyAlignment="1" applyProtection="1">
      <alignment horizontal="center" vertical="center" wrapText="1"/>
      <protection/>
    </xf>
    <xf numFmtId="176" fontId="5" fillId="0" borderId="10" xfId="45" applyNumberFormat="1" applyFont="1" applyBorder="1" applyAlignment="1">
      <alignment horizontal="center" vertical="center" wrapText="1"/>
      <protection/>
    </xf>
    <xf numFmtId="49" fontId="3" fillId="0" borderId="17" xfId="43" applyNumberFormat="1" applyFont="1" applyFill="1" applyBorder="1" applyAlignment="1" applyProtection="1">
      <alignment horizontal="center" vertical="center" wrapText="1"/>
      <protection/>
    </xf>
    <xf numFmtId="4" fontId="3" fillId="0" borderId="18" xfId="45" applyNumberFormat="1" applyFont="1" applyFill="1" applyBorder="1" applyAlignment="1" applyProtection="1">
      <alignment horizontal="center" vertical="center" wrapText="1"/>
      <protection/>
    </xf>
    <xf numFmtId="0" fontId="43" fillId="0" borderId="10" xfId="45" applyFont="1" applyBorder="1" applyAlignment="1">
      <alignment horizontal="center" vertical="center" wrapText="1"/>
      <protection/>
    </xf>
    <xf numFmtId="178" fontId="3" fillId="0" borderId="10" xfId="45" applyNumberFormat="1" applyFont="1" applyFill="1" applyBorder="1" applyAlignment="1" applyProtection="1">
      <alignment horizontal="center" vertical="center" wrapText="1"/>
      <protection/>
    </xf>
    <xf numFmtId="49" fontId="3" fillId="0" borderId="10" xfId="45" applyNumberFormat="1" applyFont="1" applyFill="1" applyBorder="1" applyAlignment="1" applyProtection="1">
      <alignment horizontal="left" vertical="center" wrapText="1"/>
      <protection/>
    </xf>
    <xf numFmtId="4" fontId="5" fillId="0" borderId="19" xfId="45" applyNumberFormat="1" applyFont="1" applyFill="1" applyBorder="1" applyAlignment="1" applyProtection="1">
      <alignment horizontal="center" vertical="center" wrapText="1"/>
      <protection/>
    </xf>
    <xf numFmtId="4" fontId="5" fillId="0" borderId="10" xfId="45" applyNumberFormat="1" applyFont="1" applyFill="1" applyBorder="1" applyAlignment="1" applyProtection="1">
      <alignment horizontal="center" vertical="center" wrapText="1"/>
      <protection/>
    </xf>
    <xf numFmtId="0" fontId="5" fillId="0" borderId="10" xfId="45" applyNumberFormat="1" applyFont="1" applyFill="1" applyBorder="1" applyAlignment="1" applyProtection="1">
      <alignment horizontal="center" vertical="center" wrapText="1"/>
      <protection/>
    </xf>
    <xf numFmtId="49"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176" fontId="44"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176" fontId="9"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176" fontId="1" fillId="0" borderId="10" xfId="0" applyNumberFormat="1" applyFont="1" applyFill="1" applyBorder="1" applyAlignment="1">
      <alignment horizontal="center" vertical="center"/>
    </xf>
    <xf numFmtId="4" fontId="3" fillId="0" borderId="10" xfId="42" applyNumberFormat="1" applyFont="1" applyFill="1" applyBorder="1" applyAlignment="1" applyProtection="1">
      <alignment horizontal="center" vertical="center" wrapText="1"/>
      <protection/>
    </xf>
    <xf numFmtId="180" fontId="27" fillId="0" borderId="10" xfId="0" applyNumberFormat="1" applyFont="1" applyFill="1" applyBorder="1" applyAlignment="1">
      <alignment horizontal="center" vertical="center"/>
    </xf>
    <xf numFmtId="176" fontId="27" fillId="0" borderId="10" xfId="0" applyNumberFormat="1" applyFont="1" applyBorder="1" applyAlignment="1">
      <alignment horizontal="center" vertical="center"/>
    </xf>
    <xf numFmtId="0" fontId="30" fillId="0" borderId="10"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180" fontId="1" fillId="0" borderId="10" xfId="0" applyNumberFormat="1" applyFont="1" applyFill="1" applyBorder="1" applyAlignment="1">
      <alignment horizontal="center" vertical="center"/>
    </xf>
    <xf numFmtId="0" fontId="27" fillId="0" borderId="10" xfId="0" applyNumberFormat="1" applyFont="1" applyFill="1" applyBorder="1" applyAlignment="1">
      <alignment horizontal="center" vertical="center" shrinkToFit="1"/>
    </xf>
    <xf numFmtId="181" fontId="27" fillId="0" borderId="10" xfId="0" applyNumberFormat="1" applyFont="1" applyFill="1" applyBorder="1" applyAlignment="1">
      <alignment horizontal="center" vertical="center" shrinkToFit="1"/>
    </xf>
    <xf numFmtId="181" fontId="1" fillId="0" borderId="10" xfId="0" applyNumberFormat="1" applyFont="1" applyFill="1" applyBorder="1" applyAlignment="1">
      <alignment horizontal="center" vertical="center" shrinkToFit="1"/>
    </xf>
    <xf numFmtId="0" fontId="30" fillId="0" borderId="10" xfId="0" applyFont="1" applyFill="1" applyBorder="1" applyAlignment="1">
      <alignment horizontal="left" vertical="center"/>
    </xf>
    <xf numFmtId="49"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shrinkToFit="1"/>
    </xf>
    <xf numFmtId="176" fontId="27" fillId="0" borderId="10" xfId="0"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wrapText="1"/>
    </xf>
    <xf numFmtId="179" fontId="3" fillId="24" borderId="20" xfId="42" applyNumberFormat="1" applyFont="1" applyFill="1" applyBorder="1" applyAlignment="1" applyProtection="1">
      <alignment horizontal="center" vertical="center" wrapText="1"/>
      <protection/>
    </xf>
    <xf numFmtId="0" fontId="3" fillId="24" borderId="11" xfId="42" applyNumberFormat="1" applyFont="1" applyFill="1" applyBorder="1" applyAlignment="1" applyProtection="1">
      <alignment horizontal="center" vertical="center" wrapText="1"/>
      <protection/>
    </xf>
    <xf numFmtId="0" fontId="44" fillId="0" borderId="10" xfId="0" applyNumberFormat="1" applyFont="1" applyFill="1" applyBorder="1" applyAlignment="1">
      <alignment horizontal="center" vertical="center"/>
    </xf>
    <xf numFmtId="49" fontId="44"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180" fontId="44" fillId="0" borderId="10" xfId="0" applyNumberFormat="1" applyFont="1" applyFill="1" applyBorder="1" applyAlignment="1">
      <alignment horizontal="center" vertical="center"/>
    </xf>
    <xf numFmtId="180" fontId="9" fillId="0" borderId="10" xfId="0" applyNumberFormat="1" applyFont="1" applyFill="1" applyBorder="1" applyAlignment="1">
      <alignment horizontal="center" vertical="center"/>
    </xf>
    <xf numFmtId="181" fontId="44" fillId="0" borderId="10" xfId="0" applyNumberFormat="1" applyFont="1" applyFill="1" applyBorder="1" applyAlignment="1">
      <alignment horizontal="center" vertical="center" shrinkToFit="1"/>
    </xf>
    <xf numFmtId="181" fontId="9" fillId="0" borderId="10" xfId="0" applyNumberFormat="1" applyFont="1" applyFill="1" applyBorder="1" applyAlignment="1">
      <alignment horizontal="center" vertical="center" shrinkToFit="1"/>
    </xf>
    <xf numFmtId="0" fontId="45" fillId="0" borderId="10" xfId="0" applyFont="1" applyBorder="1" applyAlignment="1">
      <alignment/>
    </xf>
    <xf numFmtId="0" fontId="45" fillId="0" borderId="10" xfId="0" applyFont="1" applyBorder="1" applyAlignment="1">
      <alignment horizontal="center"/>
    </xf>
    <xf numFmtId="0" fontId="9" fillId="0" borderId="10" xfId="42" applyFont="1" applyBorder="1" applyAlignment="1">
      <alignment horizontal="center" vertical="center"/>
      <protection/>
    </xf>
    <xf numFmtId="181" fontId="3" fillId="0" borderId="10" xfId="0" applyNumberFormat="1" applyFont="1" applyFill="1" applyBorder="1" applyAlignment="1">
      <alignment horizontal="center" vertical="center" shrinkToFit="1"/>
    </xf>
    <xf numFmtId="180" fontId="3"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shrinkToFit="1"/>
    </xf>
    <xf numFmtId="0" fontId="9" fillId="0" borderId="10"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43" fillId="0" borderId="10" xfId="0" applyFont="1" applyFill="1" applyBorder="1" applyAlignment="1">
      <alignment horizontal="center" vertical="center"/>
    </xf>
    <xf numFmtId="176" fontId="29" fillId="0" borderId="10" xfId="0" applyNumberFormat="1" applyFont="1" applyFill="1" applyBorder="1" applyAlignment="1">
      <alignment horizontal="center" vertical="center"/>
    </xf>
    <xf numFmtId="0" fontId="9" fillId="0" borderId="10" xfId="43" applyBorder="1" applyAlignment="1">
      <alignment horizontal="center" vertical="center"/>
      <protection/>
    </xf>
    <xf numFmtId="49" fontId="32" fillId="0" borderId="21" xfId="42" applyNumberFormat="1" applyFont="1" applyFill="1" applyBorder="1" applyAlignment="1" applyProtection="1">
      <alignment horizontal="center" vertical="center" wrapText="1"/>
      <protection/>
    </xf>
    <xf numFmtId="177" fontId="30" fillId="0" borderId="21" xfId="42" applyNumberFormat="1" applyFont="1" applyFill="1" applyBorder="1" applyAlignment="1" applyProtection="1">
      <alignment horizontal="center" vertical="center" wrapText="1"/>
      <protection/>
    </xf>
    <xf numFmtId="179" fontId="30" fillId="24" borderId="20" xfId="42" applyNumberFormat="1" applyFont="1" applyFill="1" applyBorder="1" applyAlignment="1" applyProtection="1">
      <alignment horizontal="center" vertical="center" wrapText="1"/>
      <protection/>
    </xf>
    <xf numFmtId="176" fontId="28" fillId="0" borderId="10" xfId="0" applyNumberFormat="1" applyFont="1" applyFill="1" applyBorder="1" applyAlignment="1">
      <alignment horizontal="center" vertical="center"/>
    </xf>
    <xf numFmtId="4" fontId="30" fillId="0" borderId="10" xfId="42" applyNumberFormat="1" applyFont="1" applyFill="1" applyBorder="1" applyAlignment="1" applyProtection="1">
      <alignment horizontal="center" vertical="center" wrapText="1"/>
      <protection/>
    </xf>
    <xf numFmtId="4" fontId="5" fillId="0" borderId="10" xfId="42" applyNumberFormat="1" applyFont="1" applyFill="1" applyBorder="1" applyAlignment="1" applyProtection="1">
      <alignment horizontal="center" vertical="center" wrapText="1"/>
      <protection/>
    </xf>
    <xf numFmtId="0" fontId="30" fillId="0" borderId="10" xfId="42" applyNumberFormat="1" applyFont="1" applyFill="1" applyBorder="1" applyAlignment="1" applyProtection="1">
      <alignment horizontal="center" vertical="center" wrapText="1"/>
      <protection/>
    </xf>
    <xf numFmtId="176" fontId="47"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shrinkToFit="1"/>
    </xf>
    <xf numFmtId="0" fontId="31" fillId="0" borderId="0" xfId="42" applyNumberFormat="1" applyFont="1" applyFill="1" applyAlignment="1" applyProtection="1">
      <alignment horizontal="center" vertical="center" wrapText="1"/>
      <protection/>
    </xf>
    <xf numFmtId="0" fontId="0" fillId="0" borderId="0" xfId="0" applyAlignment="1">
      <alignment horizontal="center" vertical="center"/>
    </xf>
    <xf numFmtId="0" fontId="9" fillId="0" borderId="0" xfId="42" applyAlignment="1">
      <alignment horizontal="center" vertical="center"/>
      <protection/>
    </xf>
    <xf numFmtId="0" fontId="9" fillId="0" borderId="0" xfId="42" applyFont="1" applyAlignment="1">
      <alignment horizontal="center" vertical="center"/>
      <protection/>
    </xf>
    <xf numFmtId="0" fontId="3" fillId="0" borderId="0" xfId="42" applyNumberFormat="1" applyFont="1" applyFill="1" applyAlignment="1" applyProtection="1">
      <alignment horizontal="center" vertical="center" wrapText="1"/>
      <protection/>
    </xf>
    <xf numFmtId="0" fontId="46" fillId="0" borderId="10" xfId="42" applyFont="1" applyBorder="1" applyAlignment="1">
      <alignment horizontal="center" vertical="center"/>
      <protection/>
    </xf>
    <xf numFmtId="0" fontId="46" fillId="0" borderId="0" xfId="42" applyFont="1" applyAlignment="1">
      <alignment horizontal="center" vertical="center"/>
      <protection/>
    </xf>
    <xf numFmtId="0" fontId="15" fillId="0" borderId="0" xfId="0" applyFont="1" applyAlignment="1">
      <alignment horizontal="center" vertical="center"/>
    </xf>
    <xf numFmtId="176" fontId="0" fillId="0" borderId="10" xfId="0" applyNumberFormat="1" applyFont="1" applyFill="1" applyBorder="1" applyAlignment="1">
      <alignment horizontal="center" vertical="center"/>
    </xf>
    <xf numFmtId="0" fontId="9" fillId="0" borderId="10" xfId="42" applyBorder="1" applyAlignment="1">
      <alignment horizontal="center" vertical="center"/>
      <protection/>
    </xf>
    <xf numFmtId="0" fontId="42" fillId="0" borderId="10" xfId="0" applyFont="1" applyBorder="1" applyAlignment="1">
      <alignment horizontal="center" vertical="center"/>
    </xf>
    <xf numFmtId="0" fontId="0" fillId="0" borderId="10" xfId="0" applyFont="1" applyFill="1" applyBorder="1" applyAlignment="1">
      <alignment horizontal="center" vertical="center"/>
    </xf>
    <xf numFmtId="0" fontId="42" fillId="0" borderId="10" xfId="0" applyFont="1" applyFill="1" applyBorder="1" applyAlignment="1">
      <alignment horizontal="center" vertical="center"/>
    </xf>
    <xf numFmtId="4" fontId="32" fillId="0" borderId="10" xfId="42" applyNumberFormat="1" applyFont="1" applyFill="1" applyBorder="1" applyAlignment="1" applyProtection="1">
      <alignment horizontal="center" vertical="center" wrapText="1"/>
      <protection/>
    </xf>
    <xf numFmtId="0" fontId="0" fillId="0" borderId="0" xfId="0" applyFont="1" applyFill="1" applyAlignment="1">
      <alignment horizontal="center" vertical="center"/>
    </xf>
    <xf numFmtId="0" fontId="3" fillId="0" borderId="10" xfId="0" applyFont="1" applyFill="1" applyBorder="1" applyAlignment="1">
      <alignment horizontal="left" vertical="center" wrapText="1" shrinkToFit="1"/>
    </xf>
    <xf numFmtId="3" fontId="3" fillId="0" borderId="10" xfId="42" applyNumberFormat="1" applyFont="1" applyFill="1" applyBorder="1" applyAlignment="1" applyProtection="1">
      <alignment horizontal="center" vertical="center" wrapText="1"/>
      <protection/>
    </xf>
    <xf numFmtId="0" fontId="30" fillId="0" borderId="13" xfId="0" applyFont="1" applyFill="1" applyBorder="1" applyAlignment="1">
      <alignment horizontal="center" vertical="center" shrinkToFit="1"/>
    </xf>
    <xf numFmtId="0" fontId="32" fillId="0" borderId="13" xfId="42" applyNumberFormat="1" applyFont="1" applyFill="1" applyBorder="1" applyAlignment="1" applyProtection="1">
      <alignment horizontal="center" vertical="center" wrapText="1"/>
      <protection/>
    </xf>
    <xf numFmtId="180" fontId="27" fillId="0" borderId="10" xfId="0" applyNumberFormat="1" applyFont="1" applyFill="1" applyBorder="1" applyAlignment="1">
      <alignment horizontal="left" vertical="center"/>
    </xf>
    <xf numFmtId="0" fontId="3" fillId="0" borderId="21" xfId="0" applyFont="1" applyFill="1" applyBorder="1" applyAlignment="1">
      <alignment horizontal="left" vertical="center" shrinkToFit="1"/>
    </xf>
    <xf numFmtId="0" fontId="3" fillId="0" borderId="10" xfId="46" applyFont="1" applyBorder="1" applyAlignment="1">
      <alignment horizontal="left" vertical="center" shrinkToFit="1"/>
      <protection/>
    </xf>
    <xf numFmtId="0" fontId="3" fillId="0" borderId="13" xfId="46" applyFont="1" applyBorder="1" applyAlignment="1">
      <alignment horizontal="center" vertical="center" shrinkToFit="1"/>
      <protection/>
    </xf>
    <xf numFmtId="49" fontId="3" fillId="0" borderId="10" xfId="0" applyNumberFormat="1" applyFont="1" applyFill="1" applyBorder="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176" fontId="27" fillId="0" borderId="10" xfId="0" applyNumberFormat="1" applyFont="1" applyFill="1" applyBorder="1" applyAlignment="1">
      <alignment vertical="center"/>
    </xf>
    <xf numFmtId="0" fontId="27" fillId="0" borderId="10" xfId="0" applyFont="1" applyBorder="1" applyAlignment="1">
      <alignment horizontal="center"/>
    </xf>
    <xf numFmtId="0" fontId="27" fillId="0" borderId="10" xfId="0" applyFont="1" applyBorder="1" applyAlignment="1">
      <alignment/>
    </xf>
    <xf numFmtId="0" fontId="27" fillId="0" borderId="10" xfId="0" applyFont="1" applyBorder="1" applyAlignment="1">
      <alignment/>
    </xf>
    <xf numFmtId="0" fontId="27" fillId="0" borderId="10" xfId="0" applyNumberFormat="1" applyFont="1" applyFill="1" applyBorder="1" applyAlignment="1">
      <alignment vertical="center"/>
    </xf>
    <xf numFmtId="0" fontId="3" fillId="0" borderId="10" xfId="0" applyFont="1" applyFill="1" applyBorder="1" applyAlignment="1">
      <alignment vertical="center"/>
    </xf>
    <xf numFmtId="0" fontId="27" fillId="0" borderId="10" xfId="0" applyFont="1" applyBorder="1" applyAlignment="1">
      <alignment/>
    </xf>
    <xf numFmtId="0" fontId="27" fillId="0" borderId="10" xfId="0" applyFont="1" applyBorder="1" applyAlignment="1">
      <alignment/>
    </xf>
    <xf numFmtId="0" fontId="0" fillId="0" borderId="0" xfId="0" applyAlignment="1">
      <alignment horizontal="center"/>
    </xf>
    <xf numFmtId="0" fontId="29" fillId="0" borderId="0" xfId="0" applyFont="1" applyAlignment="1">
      <alignment/>
    </xf>
    <xf numFmtId="0" fontId="3" fillId="0" borderId="13" xfId="0" applyFont="1" applyFill="1" applyBorder="1" applyAlignment="1">
      <alignment horizontal="left" vertical="center" shrinkToFit="1"/>
    </xf>
    <xf numFmtId="179" fontId="9" fillId="0" borderId="0" xfId="42" applyNumberFormat="1" applyAlignment="1">
      <alignment horizontal="center" vertical="center"/>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22"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6" xfId="42" applyNumberFormat="1" applyFont="1" applyFill="1" applyBorder="1" applyAlignment="1" applyProtection="1">
      <alignment horizontal="center" vertical="center" wrapText="1"/>
      <protection/>
    </xf>
    <xf numFmtId="0" fontId="5" fillId="0" borderId="16" xfId="42" applyNumberFormat="1" applyFont="1" applyFill="1" applyBorder="1" applyAlignment="1" applyProtection="1">
      <alignment horizontal="center" vertical="center" wrapText="1"/>
      <protection/>
    </xf>
    <xf numFmtId="0" fontId="5" fillId="0" borderId="0" xfId="42" applyNumberFormat="1" applyFont="1" applyFill="1" applyAlignment="1" applyProtection="1">
      <alignment horizontal="center" vertical="center" wrapText="1"/>
      <protection/>
    </xf>
    <xf numFmtId="0" fontId="3"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23" xfId="45" applyNumberFormat="1" applyFont="1" applyFill="1" applyBorder="1" applyAlignment="1" applyProtection="1">
      <alignment horizontal="center" vertical="center" wrapText="1"/>
      <protection/>
    </xf>
    <xf numFmtId="176" fontId="3" fillId="24" borderId="24" xfId="45" applyNumberFormat="1" applyFont="1" applyFill="1" applyBorder="1" applyAlignment="1" applyProtection="1">
      <alignment horizontal="center" vertical="center" wrapText="1"/>
      <protection/>
    </xf>
    <xf numFmtId="0" fontId="3" fillId="0" borderId="25" xfId="45" applyFont="1" applyBorder="1" applyAlignment="1">
      <alignment horizontal="center" vertical="center" wrapText="1"/>
      <protection/>
    </xf>
    <xf numFmtId="0" fontId="5" fillId="0" borderId="25" xfId="45" applyFont="1" applyBorder="1" applyAlignment="1">
      <alignment horizontal="center" vertical="center" wrapText="1"/>
      <protection/>
    </xf>
    <xf numFmtId="0" fontId="5" fillId="0" borderId="26"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3" xfId="45" applyNumberFormat="1" applyFont="1" applyFill="1" applyBorder="1" applyAlignment="1" applyProtection="1">
      <alignment horizontal="center" vertical="center"/>
      <protection/>
    </xf>
    <xf numFmtId="0" fontId="3" fillId="24" borderId="27" xfId="45" applyNumberFormat="1" applyFont="1" applyFill="1" applyBorder="1" applyAlignment="1" applyProtection="1">
      <alignment horizontal="center" vertical="center"/>
      <protection/>
    </xf>
    <xf numFmtId="0" fontId="3" fillId="24" borderId="25"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常规_公共预算支出表"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样式 1" xfId="68"/>
    <cellStyle name="Followed Hyperlink" xfId="69"/>
    <cellStyle name="注释"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61"/>
  <sheetViews>
    <sheetView workbookViewId="0" topLeftCell="A1">
      <selection activeCell="B10" sqref="B10"/>
    </sheetView>
  </sheetViews>
  <sheetFormatPr defaultColWidth="9.00390625" defaultRowHeight="14.25"/>
  <cols>
    <col min="1" max="1" width="25.50390625" style="2" customWidth="1"/>
    <col min="2" max="2" width="10.125" style="2" customWidth="1"/>
    <col min="3" max="3" width="0.875" style="2" customWidth="1"/>
    <col min="4" max="4" width="8.125" style="2" customWidth="1"/>
    <col min="5" max="5" width="18.625" style="2" customWidth="1"/>
    <col min="6" max="6" width="8.125" style="2" customWidth="1"/>
    <col min="7" max="7" width="7.00390625" style="2" customWidth="1"/>
    <col min="8" max="8" width="7.50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5.125" style="2" customWidth="1"/>
    <col min="15" max="15" width="9.125" style="2" customWidth="1"/>
    <col min="16" max="16384" width="9.00390625" style="2" bestFit="1" customWidth="1"/>
  </cols>
  <sheetData>
    <row r="1" ht="12" customHeight="1">
      <c r="A1" s="22"/>
    </row>
    <row r="2" spans="1:15" ht="12" customHeight="1">
      <c r="A2" s="159" t="s">
        <v>62</v>
      </c>
      <c r="B2" s="160"/>
      <c r="C2" s="160"/>
      <c r="D2" s="160"/>
      <c r="E2" s="160"/>
      <c r="F2" s="160"/>
      <c r="G2" s="160"/>
      <c r="H2" s="160"/>
      <c r="I2" s="160"/>
      <c r="J2" s="160"/>
      <c r="K2" s="160"/>
      <c r="L2" s="160"/>
      <c r="M2" s="160"/>
      <c r="N2" s="160"/>
      <c r="O2" s="160"/>
    </row>
    <row r="3" spans="1:15" ht="28.5" customHeight="1">
      <c r="A3" s="160"/>
      <c r="B3" s="160"/>
      <c r="C3" s="160"/>
      <c r="D3" s="160"/>
      <c r="E3" s="160"/>
      <c r="F3" s="160"/>
      <c r="G3" s="160"/>
      <c r="H3" s="160"/>
      <c r="I3" s="160"/>
      <c r="J3" s="160"/>
      <c r="K3" s="160"/>
      <c r="L3" s="160"/>
      <c r="M3" s="160"/>
      <c r="N3" s="160"/>
      <c r="O3" s="160"/>
    </row>
    <row r="4" spans="1:14" ht="21.75" customHeight="1">
      <c r="A4" s="1" t="s">
        <v>63</v>
      </c>
      <c r="B4" s="1"/>
      <c r="C4" s="1"/>
      <c r="D4" s="1"/>
      <c r="E4" s="1"/>
      <c r="N4" s="10" t="s">
        <v>0</v>
      </c>
    </row>
    <row r="5" spans="1:15" ht="24.75" customHeight="1">
      <c r="A5" s="161" t="s">
        <v>1</v>
      </c>
      <c r="B5" s="161"/>
      <c r="C5" s="161"/>
      <c r="D5" s="161" t="s">
        <v>2</v>
      </c>
      <c r="E5" s="161"/>
      <c r="F5" s="161"/>
      <c r="G5" s="161"/>
      <c r="H5" s="161"/>
      <c r="I5" s="161"/>
      <c r="J5" s="161"/>
      <c r="K5" s="161"/>
      <c r="L5" s="161"/>
      <c r="M5" s="161"/>
      <c r="N5" s="161"/>
      <c r="O5" s="161"/>
    </row>
    <row r="6" spans="1:15" s="45" customFormat="1" ht="48.75" customHeight="1">
      <c r="A6" s="163" t="s">
        <v>3</v>
      </c>
      <c r="B6" s="163" t="s">
        <v>4</v>
      </c>
      <c r="C6" s="161"/>
      <c r="D6" s="162" t="s">
        <v>5</v>
      </c>
      <c r="E6" s="162"/>
      <c r="F6" s="162" t="s">
        <v>6</v>
      </c>
      <c r="G6" s="162"/>
      <c r="H6" s="162"/>
      <c r="I6" s="162"/>
      <c r="J6" s="162"/>
      <c r="K6" s="162"/>
      <c r="L6" s="162"/>
      <c r="M6" s="162"/>
      <c r="N6" s="162"/>
      <c r="O6" s="162"/>
    </row>
    <row r="7" spans="1:15" s="45" customFormat="1" ht="63" customHeight="1">
      <c r="A7" s="163"/>
      <c r="B7" s="163"/>
      <c r="C7" s="161"/>
      <c r="D7" s="4" t="s">
        <v>7</v>
      </c>
      <c r="E7" s="3" t="s">
        <v>8</v>
      </c>
      <c r="F7" s="3" t="s">
        <v>9</v>
      </c>
      <c r="G7" s="3" t="s">
        <v>10</v>
      </c>
      <c r="H7" s="3" t="s">
        <v>11</v>
      </c>
      <c r="I7" s="3" t="s">
        <v>12</v>
      </c>
      <c r="J7" s="3" t="s">
        <v>13</v>
      </c>
      <c r="K7" s="3" t="s">
        <v>14</v>
      </c>
      <c r="L7" s="3" t="s">
        <v>15</v>
      </c>
      <c r="M7" s="3" t="s">
        <v>16</v>
      </c>
      <c r="N7" s="3" t="s">
        <v>17</v>
      </c>
      <c r="O7" s="11" t="s">
        <v>18</v>
      </c>
    </row>
    <row r="8" spans="1:15" ht="18.75" customHeight="1">
      <c r="A8" s="12" t="s">
        <v>19</v>
      </c>
      <c r="B8" s="6">
        <v>6811.4</v>
      </c>
      <c r="C8" s="161"/>
      <c r="D8" s="49">
        <v>2019999</v>
      </c>
      <c r="E8" s="8" t="s">
        <v>64</v>
      </c>
      <c r="F8" s="7"/>
      <c r="G8" s="8">
        <v>3</v>
      </c>
      <c r="H8" s="8"/>
      <c r="I8" s="8"/>
      <c r="J8" s="8"/>
      <c r="K8" s="8"/>
      <c r="L8" s="8"/>
      <c r="M8" s="8"/>
      <c r="N8" s="8"/>
      <c r="O8" s="52">
        <f aca="true" t="shared" si="0" ref="O8:O15">SUM(F8:N8)</f>
        <v>3</v>
      </c>
    </row>
    <row r="9" spans="1:15" ht="18.75" customHeight="1">
      <c r="A9" s="12" t="s">
        <v>20</v>
      </c>
      <c r="B9" s="6">
        <v>5397.4</v>
      </c>
      <c r="C9" s="161"/>
      <c r="D9" s="49">
        <v>2080705</v>
      </c>
      <c r="E9" s="8" t="s">
        <v>65</v>
      </c>
      <c r="F9" s="7"/>
      <c r="G9" s="8">
        <v>6.5</v>
      </c>
      <c r="H9" s="8"/>
      <c r="I9" s="8"/>
      <c r="J9" s="8"/>
      <c r="K9" s="8"/>
      <c r="L9" s="8"/>
      <c r="M9" s="8"/>
      <c r="N9" s="8"/>
      <c r="O9" s="52">
        <f t="shared" si="0"/>
        <v>6.5</v>
      </c>
    </row>
    <row r="10" spans="1:15" ht="18.75" customHeight="1">
      <c r="A10" s="13" t="s">
        <v>21</v>
      </c>
      <c r="B10" s="6">
        <v>1414</v>
      </c>
      <c r="C10" s="161"/>
      <c r="D10" s="49">
        <v>2111199</v>
      </c>
      <c r="E10" s="8" t="s">
        <v>66</v>
      </c>
      <c r="F10" s="7"/>
      <c r="G10" s="8"/>
      <c r="H10" s="8"/>
      <c r="I10" s="8"/>
      <c r="J10" s="8">
        <v>305</v>
      </c>
      <c r="K10" s="8"/>
      <c r="L10" s="8"/>
      <c r="M10" s="8"/>
      <c r="N10" s="8"/>
      <c r="O10" s="52">
        <f t="shared" si="0"/>
        <v>305</v>
      </c>
    </row>
    <row r="11" spans="1:15" ht="18.75" customHeight="1">
      <c r="A11" s="12" t="s">
        <v>22</v>
      </c>
      <c r="B11" s="6">
        <v>1154</v>
      </c>
      <c r="C11" s="161"/>
      <c r="D11" s="49">
        <v>2120101</v>
      </c>
      <c r="E11" s="8" t="s">
        <v>67</v>
      </c>
      <c r="F11" s="7">
        <v>357.06</v>
      </c>
      <c r="G11" s="8">
        <v>4.92</v>
      </c>
      <c r="H11" s="8"/>
      <c r="I11" s="8"/>
      <c r="J11" s="8"/>
      <c r="K11" s="8"/>
      <c r="L11" s="8"/>
      <c r="M11" s="8"/>
      <c r="N11" s="8"/>
      <c r="O11" s="52">
        <f t="shared" si="0"/>
        <v>361.98</v>
      </c>
    </row>
    <row r="12" spans="1:15" ht="18.75" customHeight="1">
      <c r="A12" s="12" t="s">
        <v>23</v>
      </c>
      <c r="B12" s="6"/>
      <c r="C12" s="161"/>
      <c r="D12" s="49">
        <v>2120399</v>
      </c>
      <c r="E12" s="8" t="s">
        <v>68</v>
      </c>
      <c r="F12" s="7"/>
      <c r="G12" s="8"/>
      <c r="H12" s="8"/>
      <c r="I12" s="8"/>
      <c r="J12" s="8">
        <v>505</v>
      </c>
      <c r="K12" s="8"/>
      <c r="L12" s="8"/>
      <c r="M12" s="8"/>
      <c r="N12" s="8"/>
      <c r="O12" s="52">
        <f t="shared" si="0"/>
        <v>505</v>
      </c>
    </row>
    <row r="13" spans="1:15" ht="18.75" customHeight="1">
      <c r="A13" s="12" t="s">
        <v>24</v>
      </c>
      <c r="B13" s="6">
        <v>172.97</v>
      </c>
      <c r="C13" s="161"/>
      <c r="D13" s="49">
        <v>2121399</v>
      </c>
      <c r="E13" s="8" t="s">
        <v>69</v>
      </c>
      <c r="F13" s="7">
        <v>156.21</v>
      </c>
      <c r="G13" s="8">
        <v>133.79</v>
      </c>
      <c r="H13" s="8"/>
      <c r="I13" s="8"/>
      <c r="J13" s="8"/>
      <c r="K13" s="8"/>
      <c r="L13" s="8"/>
      <c r="M13" s="8"/>
      <c r="N13" s="8"/>
      <c r="O13" s="52">
        <f t="shared" si="0"/>
        <v>290</v>
      </c>
    </row>
    <row r="14" spans="1:15" ht="18.75" customHeight="1">
      <c r="A14" s="12" t="s">
        <v>25</v>
      </c>
      <c r="B14" s="6">
        <v>1111</v>
      </c>
      <c r="C14" s="161"/>
      <c r="D14" s="49">
        <v>2129999</v>
      </c>
      <c r="E14" s="8" t="s">
        <v>70</v>
      </c>
      <c r="F14" s="7"/>
      <c r="G14" s="8"/>
      <c r="H14" s="8"/>
      <c r="I14" s="8"/>
      <c r="J14" s="8">
        <v>65</v>
      </c>
      <c r="K14" s="8"/>
      <c r="L14" s="8"/>
      <c r="M14" s="8"/>
      <c r="N14" s="8"/>
      <c r="O14" s="52">
        <f t="shared" si="0"/>
        <v>65</v>
      </c>
    </row>
    <row r="15" spans="1:15" ht="18.75" customHeight="1">
      <c r="A15" s="12" t="s">
        <v>26</v>
      </c>
      <c r="B15" s="6">
        <v>654.41</v>
      </c>
      <c r="C15" s="161"/>
      <c r="D15" s="49">
        <v>2290400</v>
      </c>
      <c r="E15" s="51" t="s">
        <v>71</v>
      </c>
      <c r="F15" s="7"/>
      <c r="G15" s="8">
        <v>47.7</v>
      </c>
      <c r="H15" s="8"/>
      <c r="I15" s="8"/>
      <c r="J15" s="8"/>
      <c r="K15" s="8"/>
      <c r="L15" s="8"/>
      <c r="M15" s="8"/>
      <c r="N15" s="8"/>
      <c r="O15" s="52">
        <f t="shared" si="0"/>
        <v>47.7</v>
      </c>
    </row>
    <row r="16" spans="1:15" ht="18.75" customHeight="1">
      <c r="A16" s="87" t="s">
        <v>132</v>
      </c>
      <c r="B16" s="24">
        <v>1.03</v>
      </c>
      <c r="C16" s="161"/>
      <c r="D16" s="49"/>
      <c r="E16" s="51"/>
      <c r="F16" s="7"/>
      <c r="G16" s="8"/>
      <c r="H16" s="8"/>
      <c r="I16" s="8"/>
      <c r="J16" s="8"/>
      <c r="K16" s="8"/>
      <c r="L16" s="8"/>
      <c r="M16" s="8"/>
      <c r="N16" s="8"/>
      <c r="O16" s="52"/>
    </row>
    <row r="17" spans="1:15" ht="18.75" customHeight="1">
      <c r="A17" s="12"/>
      <c r="B17" s="6"/>
      <c r="C17" s="161"/>
      <c r="D17" s="71">
        <v>2120199</v>
      </c>
      <c r="E17" s="72" t="s">
        <v>104</v>
      </c>
      <c r="F17" s="73">
        <v>227.98</v>
      </c>
      <c r="G17" s="74">
        <v>103.92</v>
      </c>
      <c r="H17" s="74">
        <v>14.64</v>
      </c>
      <c r="I17" s="74"/>
      <c r="J17" s="74"/>
      <c r="K17" s="74"/>
      <c r="L17" s="74"/>
      <c r="M17" s="74">
        <v>1.85</v>
      </c>
      <c r="N17" s="74"/>
      <c r="O17" s="75">
        <f>SUM(F17:N17)</f>
        <v>348.39</v>
      </c>
    </row>
    <row r="18" spans="1:15" ht="18.75" customHeight="1">
      <c r="A18" s="12"/>
      <c r="B18" s="6"/>
      <c r="C18" s="161"/>
      <c r="D18" s="71">
        <v>2120399</v>
      </c>
      <c r="E18" s="72" t="s">
        <v>105</v>
      </c>
      <c r="F18" s="7">
        <v>30</v>
      </c>
      <c r="G18" s="76"/>
      <c r="H18" s="76"/>
      <c r="I18" s="76"/>
      <c r="J18" s="76"/>
      <c r="K18" s="76"/>
      <c r="L18" s="76"/>
      <c r="M18" s="76"/>
      <c r="N18" s="76"/>
      <c r="O18" s="77">
        <f>SUM(F18:N18)</f>
        <v>30</v>
      </c>
    </row>
    <row r="19" spans="1:15" ht="18.75" customHeight="1">
      <c r="A19" s="12"/>
      <c r="B19" s="6"/>
      <c r="C19" s="161"/>
      <c r="D19" s="71">
        <v>2120901</v>
      </c>
      <c r="E19" s="8" t="s">
        <v>106</v>
      </c>
      <c r="F19" s="7">
        <v>50</v>
      </c>
      <c r="G19" s="76"/>
      <c r="H19" s="76"/>
      <c r="I19" s="76"/>
      <c r="J19" s="76"/>
      <c r="K19" s="76"/>
      <c r="L19" s="76"/>
      <c r="M19" s="76"/>
      <c r="N19" s="76"/>
      <c r="O19" s="77">
        <f>SUM(F19:N19)</f>
        <v>50</v>
      </c>
    </row>
    <row r="20" spans="1:15" ht="18.75" customHeight="1">
      <c r="A20" s="12"/>
      <c r="B20" s="6"/>
      <c r="C20" s="161"/>
      <c r="D20" s="71" t="s">
        <v>107</v>
      </c>
      <c r="E20" s="8" t="s">
        <v>106</v>
      </c>
      <c r="F20" s="7">
        <v>15</v>
      </c>
      <c r="G20" s="76"/>
      <c r="H20" s="76"/>
      <c r="I20" s="76"/>
      <c r="J20" s="76"/>
      <c r="K20" s="76"/>
      <c r="L20" s="76"/>
      <c r="M20" s="76"/>
      <c r="N20" s="76"/>
      <c r="O20" s="77">
        <f>SUM(F20:N20)</f>
        <v>15</v>
      </c>
    </row>
    <row r="21" spans="1:15" ht="18.75" customHeight="1">
      <c r="A21" s="12"/>
      <c r="B21" s="6"/>
      <c r="C21" s="161"/>
      <c r="D21" s="49"/>
      <c r="E21" s="51"/>
      <c r="F21" s="7"/>
      <c r="G21" s="8"/>
      <c r="H21" s="8"/>
      <c r="I21" s="8"/>
      <c r="J21" s="8"/>
      <c r="K21" s="8"/>
      <c r="L21" s="8"/>
      <c r="M21" s="8"/>
      <c r="N21" s="8"/>
      <c r="O21" s="52"/>
    </row>
    <row r="22" spans="1:15" ht="18.75" customHeight="1">
      <c r="A22" s="12"/>
      <c r="B22" s="6"/>
      <c r="C22" s="161"/>
      <c r="D22" s="79">
        <v>2019999</v>
      </c>
      <c r="E22" s="8" t="s">
        <v>110</v>
      </c>
      <c r="F22" s="7"/>
      <c r="G22" s="8">
        <v>6</v>
      </c>
      <c r="H22" s="8"/>
      <c r="I22" s="8"/>
      <c r="J22" s="8"/>
      <c r="K22" s="8"/>
      <c r="L22" s="8"/>
      <c r="M22" s="8"/>
      <c r="N22" s="8"/>
      <c r="O22" s="52">
        <f>SUM(F22:N22)</f>
        <v>6</v>
      </c>
    </row>
    <row r="23" spans="1:15" ht="18.75" customHeight="1">
      <c r="A23" s="12"/>
      <c r="B23" s="6"/>
      <c r="C23" s="161"/>
      <c r="D23" s="79">
        <v>2120199</v>
      </c>
      <c r="E23" s="74" t="s">
        <v>111</v>
      </c>
      <c r="F23" s="7">
        <v>227</v>
      </c>
      <c r="G23" s="8">
        <v>136</v>
      </c>
      <c r="H23" s="8">
        <v>23</v>
      </c>
      <c r="I23" s="8"/>
      <c r="J23" s="8"/>
      <c r="K23" s="8"/>
      <c r="L23" s="8"/>
      <c r="M23" s="8">
        <v>2</v>
      </c>
      <c r="N23" s="8">
        <v>132</v>
      </c>
      <c r="O23" s="52">
        <f>SUM(F23:N23)</f>
        <v>520</v>
      </c>
    </row>
    <row r="24" spans="1:15" ht="18.75" customHeight="1">
      <c r="A24" s="12"/>
      <c r="B24" s="6"/>
      <c r="C24" s="161"/>
      <c r="D24" s="79">
        <v>2120901</v>
      </c>
      <c r="E24" s="8" t="s">
        <v>112</v>
      </c>
      <c r="F24" s="7"/>
      <c r="G24" s="8">
        <v>75</v>
      </c>
      <c r="H24" s="8"/>
      <c r="I24" s="8"/>
      <c r="J24" s="8"/>
      <c r="K24" s="8"/>
      <c r="L24" s="8"/>
      <c r="M24" s="8"/>
      <c r="N24" s="8"/>
      <c r="O24" s="52">
        <f>SUM(F24:N24)</f>
        <v>75</v>
      </c>
    </row>
    <row r="25" spans="1:15" ht="18.75" customHeight="1">
      <c r="A25" s="12"/>
      <c r="B25" s="6"/>
      <c r="C25" s="161"/>
      <c r="D25" s="79">
        <v>2121301</v>
      </c>
      <c r="E25" s="8" t="s">
        <v>112</v>
      </c>
      <c r="F25" s="7">
        <v>6</v>
      </c>
      <c r="G25" s="52">
        <v>19</v>
      </c>
      <c r="H25" s="8"/>
      <c r="I25" s="8"/>
      <c r="J25" s="8"/>
      <c r="K25" s="8"/>
      <c r="L25" s="8"/>
      <c r="M25" s="8"/>
      <c r="N25" s="8"/>
      <c r="O25" s="52">
        <f>SUM(F25:N25)</f>
        <v>25</v>
      </c>
    </row>
    <row r="26" spans="1:15" ht="18.75" customHeight="1">
      <c r="A26" s="12"/>
      <c r="B26" s="6"/>
      <c r="C26" s="161"/>
      <c r="D26" s="79"/>
      <c r="E26" s="8"/>
      <c r="F26" s="7"/>
      <c r="G26" s="52"/>
      <c r="H26" s="8"/>
      <c r="I26" s="8"/>
      <c r="J26" s="8"/>
      <c r="K26" s="8"/>
      <c r="L26" s="8"/>
      <c r="M26" s="8"/>
      <c r="N26" s="8"/>
      <c r="O26" s="52"/>
    </row>
    <row r="27" spans="1:15" ht="18.75" customHeight="1">
      <c r="A27" s="12"/>
      <c r="B27" s="6"/>
      <c r="C27" s="161"/>
      <c r="D27" s="49">
        <v>2120199</v>
      </c>
      <c r="E27" s="8" t="s">
        <v>115</v>
      </c>
      <c r="F27" s="7">
        <v>189.64</v>
      </c>
      <c r="G27" s="76">
        <v>130.6</v>
      </c>
      <c r="H27" s="76">
        <v>44</v>
      </c>
      <c r="I27" s="76"/>
      <c r="J27" s="76"/>
      <c r="K27" s="76"/>
      <c r="L27" s="76"/>
      <c r="M27" s="76">
        <v>63.94</v>
      </c>
      <c r="N27" s="76"/>
      <c r="O27" s="76">
        <v>428.15</v>
      </c>
    </row>
    <row r="28" spans="1:15" ht="18.75" customHeight="1">
      <c r="A28" s="12"/>
      <c r="B28" s="6"/>
      <c r="C28" s="161"/>
      <c r="D28" s="49">
        <v>2120399</v>
      </c>
      <c r="E28" s="8" t="s">
        <v>116</v>
      </c>
      <c r="F28" s="7">
        <v>251.95</v>
      </c>
      <c r="G28" s="76"/>
      <c r="H28" s="76"/>
      <c r="I28" s="76"/>
      <c r="J28" s="76"/>
      <c r="K28" s="76"/>
      <c r="L28" s="76"/>
      <c r="M28" s="76"/>
      <c r="N28" s="76"/>
      <c r="O28" s="76">
        <v>251.95</v>
      </c>
    </row>
    <row r="29" spans="1:15" ht="18.75" customHeight="1">
      <c r="A29" s="12"/>
      <c r="B29" s="6"/>
      <c r="C29" s="161"/>
      <c r="D29" s="49">
        <v>2120399</v>
      </c>
      <c r="E29" s="8" t="s">
        <v>117</v>
      </c>
      <c r="F29" s="7">
        <v>87</v>
      </c>
      <c r="G29" s="76"/>
      <c r="H29" s="76"/>
      <c r="I29" s="76"/>
      <c r="J29" s="76"/>
      <c r="K29" s="76"/>
      <c r="L29" s="76"/>
      <c r="M29" s="76"/>
      <c r="N29" s="76"/>
      <c r="O29" s="76">
        <v>87</v>
      </c>
    </row>
    <row r="30" spans="1:15" ht="18.75" customHeight="1">
      <c r="A30" s="12"/>
      <c r="B30" s="6"/>
      <c r="C30" s="161"/>
      <c r="D30" s="49">
        <v>2120199</v>
      </c>
      <c r="E30" s="8" t="s">
        <v>118</v>
      </c>
      <c r="F30" s="7">
        <v>28.15</v>
      </c>
      <c r="G30" s="76"/>
      <c r="H30" s="76"/>
      <c r="I30" s="76"/>
      <c r="J30" s="76"/>
      <c r="K30" s="76"/>
      <c r="L30" s="76"/>
      <c r="M30" s="76"/>
      <c r="N30" s="76"/>
      <c r="O30" s="76">
        <v>28.15</v>
      </c>
    </row>
    <row r="31" spans="1:15" ht="18.75" customHeight="1">
      <c r="A31" s="12"/>
      <c r="B31" s="6"/>
      <c r="C31" s="161"/>
      <c r="D31" s="49"/>
      <c r="E31" s="8"/>
      <c r="F31" s="7"/>
      <c r="G31" s="76"/>
      <c r="H31" s="76"/>
      <c r="I31" s="76"/>
      <c r="J31" s="76"/>
      <c r="K31" s="76"/>
      <c r="L31" s="76"/>
      <c r="M31" s="76"/>
      <c r="N31" s="76"/>
      <c r="O31" s="76"/>
    </row>
    <row r="32" spans="1:15" ht="18.75" customHeight="1">
      <c r="A32" s="12"/>
      <c r="B32" s="6"/>
      <c r="C32" s="161"/>
      <c r="D32" s="49">
        <v>2120399</v>
      </c>
      <c r="E32" s="8" t="s">
        <v>186</v>
      </c>
      <c r="F32" s="7">
        <v>684.04</v>
      </c>
      <c r="G32" s="76">
        <v>235.36</v>
      </c>
      <c r="H32" s="76"/>
      <c r="I32" s="76"/>
      <c r="J32" s="76"/>
      <c r="K32" s="76"/>
      <c r="L32" s="76"/>
      <c r="M32" s="76"/>
      <c r="N32" s="76"/>
      <c r="O32" s="77">
        <f>SUM(F32:N32)</f>
        <v>919.4</v>
      </c>
    </row>
    <row r="33" spans="1:15" ht="18.75" customHeight="1">
      <c r="A33" s="12"/>
      <c r="B33" s="6"/>
      <c r="C33" s="161"/>
      <c r="D33" s="49">
        <v>2120501</v>
      </c>
      <c r="E33" s="8" t="s">
        <v>189</v>
      </c>
      <c r="F33" s="7"/>
      <c r="G33" s="76">
        <v>681.75</v>
      </c>
      <c r="H33" s="76"/>
      <c r="I33" s="76"/>
      <c r="J33" s="76"/>
      <c r="K33" s="76"/>
      <c r="L33" s="76"/>
      <c r="M33" s="76"/>
      <c r="N33" s="76"/>
      <c r="O33" s="77">
        <f>SUM(F33:N33)</f>
        <v>681.75</v>
      </c>
    </row>
    <row r="34" spans="1:15" ht="18.75" customHeight="1">
      <c r="A34" s="12"/>
      <c r="B34" s="6"/>
      <c r="C34" s="161"/>
      <c r="D34" s="49">
        <v>2121301</v>
      </c>
      <c r="E34" s="8" t="s">
        <v>190</v>
      </c>
      <c r="F34" s="7"/>
      <c r="G34" s="76">
        <v>90</v>
      </c>
      <c r="H34" s="76"/>
      <c r="I34" s="76"/>
      <c r="J34" s="76"/>
      <c r="K34" s="76"/>
      <c r="L34" s="76"/>
      <c r="M34" s="76"/>
      <c r="N34" s="76"/>
      <c r="O34" s="77">
        <f>SUM(F34:N34)</f>
        <v>90</v>
      </c>
    </row>
    <row r="35" spans="1:15" ht="18.75" customHeight="1">
      <c r="A35" s="12"/>
      <c r="B35" s="6"/>
      <c r="C35" s="161"/>
      <c r="D35" s="148">
        <v>2290400</v>
      </c>
      <c r="E35" s="149" t="s">
        <v>219</v>
      </c>
      <c r="F35" s="150">
        <v>101.67</v>
      </c>
      <c r="G35" s="150">
        <v>235.52</v>
      </c>
      <c r="H35" s="150">
        <v>74.14</v>
      </c>
      <c r="I35" s="150"/>
      <c r="J35" s="150"/>
      <c r="K35" s="150">
        <v>28.67</v>
      </c>
      <c r="L35" s="150"/>
      <c r="M35" s="150"/>
      <c r="N35" s="150"/>
      <c r="O35" s="76">
        <f>SUM(F35:N35)</f>
        <v>440</v>
      </c>
    </row>
    <row r="36" spans="1:15" ht="18.75" customHeight="1">
      <c r="A36" s="12"/>
      <c r="B36" s="6"/>
      <c r="C36" s="161"/>
      <c r="D36" s="49"/>
      <c r="E36" s="8"/>
      <c r="F36" s="7"/>
      <c r="G36" s="76"/>
      <c r="H36" s="76"/>
      <c r="I36" s="76"/>
      <c r="J36" s="76"/>
      <c r="K36" s="76"/>
      <c r="L36" s="76"/>
      <c r="M36" s="76"/>
      <c r="N36" s="76"/>
      <c r="O36" s="76"/>
    </row>
    <row r="37" spans="1:15" ht="18.75" customHeight="1">
      <c r="A37" s="12"/>
      <c r="B37" s="6"/>
      <c r="C37" s="161"/>
      <c r="D37" s="49"/>
      <c r="E37" s="8"/>
      <c r="F37" s="7"/>
      <c r="G37" s="76"/>
      <c r="H37" s="76"/>
      <c r="I37" s="76"/>
      <c r="J37" s="76"/>
      <c r="K37" s="76"/>
      <c r="L37" s="76"/>
      <c r="M37" s="76"/>
      <c r="N37" s="76"/>
      <c r="O37" s="76"/>
    </row>
    <row r="38" spans="1:15" ht="18.75" customHeight="1">
      <c r="A38" s="12"/>
      <c r="B38" s="6"/>
      <c r="C38" s="161"/>
      <c r="D38" s="79">
        <v>2010605</v>
      </c>
      <c r="E38" s="8" t="s">
        <v>120</v>
      </c>
      <c r="F38" s="7">
        <v>2</v>
      </c>
      <c r="G38" s="76"/>
      <c r="H38" s="76"/>
      <c r="I38" s="76"/>
      <c r="J38" s="76"/>
      <c r="K38" s="76"/>
      <c r="L38" s="76"/>
      <c r="M38" s="76"/>
      <c r="N38" s="76"/>
      <c r="O38" s="77">
        <f>SUM(F38:N38)</f>
        <v>2</v>
      </c>
    </row>
    <row r="39" spans="1:15" ht="18.75" customHeight="1">
      <c r="A39" s="12"/>
      <c r="B39" s="6"/>
      <c r="C39" s="161"/>
      <c r="D39" s="79">
        <v>2019999</v>
      </c>
      <c r="E39" s="8" t="s">
        <v>121</v>
      </c>
      <c r="F39" s="7">
        <v>2</v>
      </c>
      <c r="G39" s="76"/>
      <c r="H39" s="76"/>
      <c r="I39" s="76"/>
      <c r="J39" s="76"/>
      <c r="K39" s="76"/>
      <c r="L39" s="76"/>
      <c r="M39" s="76"/>
      <c r="N39" s="76"/>
      <c r="O39" s="77">
        <f>SUM(F39:N39)</f>
        <v>2</v>
      </c>
    </row>
    <row r="40" spans="1:15" ht="18.75" customHeight="1">
      <c r="A40" s="12"/>
      <c r="B40" s="6"/>
      <c r="C40" s="161"/>
      <c r="D40" s="79">
        <v>2120199</v>
      </c>
      <c r="E40" s="8" t="s">
        <v>122</v>
      </c>
      <c r="F40" s="7">
        <v>93.65</v>
      </c>
      <c r="G40" s="76">
        <v>10.3</v>
      </c>
      <c r="H40" s="76"/>
      <c r="I40" s="76"/>
      <c r="J40" s="76"/>
      <c r="K40" s="76"/>
      <c r="L40" s="76"/>
      <c r="M40" s="76"/>
      <c r="N40" s="76"/>
      <c r="O40" s="77">
        <f>SUM(F40:N40)</f>
        <v>103.95</v>
      </c>
    </row>
    <row r="41" spans="1:15" ht="18.75" customHeight="1">
      <c r="A41" s="12"/>
      <c r="B41" s="6"/>
      <c r="C41" s="161"/>
      <c r="D41" s="79">
        <v>2120866</v>
      </c>
      <c r="E41" s="8" t="s">
        <v>123</v>
      </c>
      <c r="F41" s="7">
        <v>100</v>
      </c>
      <c r="G41" s="76">
        <v>100</v>
      </c>
      <c r="H41" s="76"/>
      <c r="I41" s="76"/>
      <c r="J41" s="76"/>
      <c r="K41" s="76"/>
      <c r="L41" s="76"/>
      <c r="M41" s="76"/>
      <c r="N41" s="76"/>
      <c r="O41" s="77">
        <f>SUM(F41:N41)</f>
        <v>200</v>
      </c>
    </row>
    <row r="42" spans="1:15" ht="18.75" customHeight="1">
      <c r="A42" s="12"/>
      <c r="B42" s="6"/>
      <c r="C42" s="161"/>
      <c r="D42" s="79">
        <v>2120901</v>
      </c>
      <c r="E42" s="8" t="s">
        <v>124</v>
      </c>
      <c r="F42" s="7">
        <v>82.3</v>
      </c>
      <c r="G42" s="76">
        <v>116.3</v>
      </c>
      <c r="H42" s="76">
        <v>32.4</v>
      </c>
      <c r="I42" s="76"/>
      <c r="J42" s="76"/>
      <c r="K42" s="76"/>
      <c r="L42" s="76">
        <v>0.3</v>
      </c>
      <c r="M42" s="76"/>
      <c r="N42" s="76"/>
      <c r="O42" s="77">
        <f>SUM(F42:N42)</f>
        <v>231.3</v>
      </c>
    </row>
    <row r="43" spans="1:15" ht="18.75" customHeight="1">
      <c r="A43" s="12"/>
      <c r="B43" s="6"/>
      <c r="C43" s="161"/>
      <c r="D43" s="49"/>
      <c r="E43" s="8"/>
      <c r="F43" s="7"/>
      <c r="G43" s="76"/>
      <c r="H43" s="76"/>
      <c r="I43" s="76"/>
      <c r="J43" s="76"/>
      <c r="K43" s="76"/>
      <c r="L43" s="76"/>
      <c r="M43" s="76"/>
      <c r="N43" s="76"/>
      <c r="O43" s="76"/>
    </row>
    <row r="44" spans="1:15" ht="18.75" customHeight="1">
      <c r="A44" s="12"/>
      <c r="B44" s="6"/>
      <c r="C44" s="161"/>
      <c r="D44" s="84">
        <v>2120199</v>
      </c>
      <c r="E44" s="82" t="s">
        <v>111</v>
      </c>
      <c r="F44" s="85">
        <v>159</v>
      </c>
      <c r="G44" s="86">
        <v>117</v>
      </c>
      <c r="H44" s="86">
        <v>114</v>
      </c>
      <c r="I44" s="86"/>
      <c r="J44" s="86"/>
      <c r="K44" s="86"/>
      <c r="L44" s="86"/>
      <c r="M44" s="86">
        <v>2</v>
      </c>
      <c r="N44" s="86">
        <v>980</v>
      </c>
      <c r="O44" s="86">
        <f>SUM(F44:N44)</f>
        <v>1372</v>
      </c>
    </row>
    <row r="45" spans="1:15" ht="18.75" customHeight="1">
      <c r="A45" s="12"/>
      <c r="B45" s="6"/>
      <c r="C45" s="161"/>
      <c r="D45" s="84">
        <v>2120399</v>
      </c>
      <c r="E45" s="82" t="s">
        <v>126</v>
      </c>
      <c r="F45" s="85">
        <v>58</v>
      </c>
      <c r="G45" s="86"/>
      <c r="H45" s="86"/>
      <c r="I45" s="86"/>
      <c r="J45" s="86"/>
      <c r="K45" s="86"/>
      <c r="L45" s="86"/>
      <c r="M45" s="86"/>
      <c r="N45" s="86"/>
      <c r="O45" s="86">
        <f>SUM(F45:N45)</f>
        <v>58</v>
      </c>
    </row>
    <row r="46" spans="1:15" ht="18.75" customHeight="1">
      <c r="A46" s="12"/>
      <c r="B46" s="6"/>
      <c r="C46" s="161"/>
      <c r="D46" s="84">
        <v>2290400</v>
      </c>
      <c r="E46" s="82" t="s">
        <v>127</v>
      </c>
      <c r="F46" s="85">
        <v>100</v>
      </c>
      <c r="G46" s="86">
        <v>120</v>
      </c>
      <c r="H46" s="86"/>
      <c r="I46" s="86"/>
      <c r="J46" s="86"/>
      <c r="K46" s="86"/>
      <c r="L46" s="86"/>
      <c r="M46" s="86"/>
      <c r="N46" s="86"/>
      <c r="O46" s="86">
        <f>SUM(F46:N46)</f>
        <v>220</v>
      </c>
    </row>
    <row r="47" spans="1:15" ht="18.75" customHeight="1">
      <c r="A47" s="12"/>
      <c r="B47" s="6"/>
      <c r="C47" s="161"/>
      <c r="D47" s="49"/>
      <c r="E47" s="8"/>
      <c r="F47" s="7"/>
      <c r="G47" s="76"/>
      <c r="H47" s="76"/>
      <c r="I47" s="76"/>
      <c r="J47" s="76"/>
      <c r="K47" s="76"/>
      <c r="L47" s="76"/>
      <c r="M47" s="76"/>
      <c r="N47" s="76"/>
      <c r="O47" s="76"/>
    </row>
    <row r="48" spans="1:15" ht="18.75" customHeight="1">
      <c r="A48" s="12"/>
      <c r="B48" s="6"/>
      <c r="C48" s="161"/>
      <c r="D48" s="79">
        <v>2110307</v>
      </c>
      <c r="E48" s="8" t="s">
        <v>129</v>
      </c>
      <c r="F48" s="79">
        <v>184</v>
      </c>
      <c r="G48" s="8"/>
      <c r="H48" s="76"/>
      <c r="I48" s="76"/>
      <c r="J48" s="76"/>
      <c r="K48" s="76"/>
      <c r="L48" s="76"/>
      <c r="M48" s="76"/>
      <c r="N48" s="76"/>
      <c r="O48" s="83">
        <f>N48+M48+L48+K48+J48+I48+H48+G48+F48</f>
        <v>184</v>
      </c>
    </row>
    <row r="49" spans="1:15" ht="18.75" customHeight="1">
      <c r="A49" s="12"/>
      <c r="B49" s="6"/>
      <c r="C49" s="161"/>
      <c r="D49" s="79">
        <v>2130803</v>
      </c>
      <c r="E49" s="8" t="s">
        <v>130</v>
      </c>
      <c r="F49" s="7"/>
      <c r="G49" s="8">
        <v>285</v>
      </c>
      <c r="H49" s="76"/>
      <c r="I49" s="76"/>
      <c r="J49" s="76"/>
      <c r="K49" s="76"/>
      <c r="L49" s="76"/>
      <c r="M49" s="76"/>
      <c r="N49" s="76"/>
      <c r="O49" s="83">
        <f>N49+M49+L49+K49+J49+I49+H49+G49+F49</f>
        <v>285</v>
      </c>
    </row>
    <row r="50" spans="1:15" ht="18.75" customHeight="1">
      <c r="A50" s="12"/>
      <c r="B50" s="6"/>
      <c r="C50" s="161"/>
      <c r="D50" s="49"/>
      <c r="E50" s="8"/>
      <c r="F50" s="7"/>
      <c r="G50" s="76"/>
      <c r="H50" s="76"/>
      <c r="I50" s="76"/>
      <c r="J50" s="76"/>
      <c r="K50" s="76"/>
      <c r="L50" s="76"/>
      <c r="M50" s="76"/>
      <c r="N50" s="76"/>
      <c r="O50" s="76"/>
    </row>
    <row r="51" spans="1:15" ht="18.75" customHeight="1">
      <c r="A51" s="12"/>
      <c r="B51" s="6"/>
      <c r="C51" s="161"/>
      <c r="D51" s="71">
        <v>2120199</v>
      </c>
      <c r="E51" s="109" t="s">
        <v>133</v>
      </c>
      <c r="F51" s="7">
        <v>200</v>
      </c>
      <c r="G51" s="76">
        <v>38.8</v>
      </c>
      <c r="H51" s="76">
        <v>0.97</v>
      </c>
      <c r="I51" s="76"/>
      <c r="J51" s="76"/>
      <c r="K51" s="76"/>
      <c r="L51" s="76"/>
      <c r="M51" s="76">
        <v>1.2</v>
      </c>
      <c r="N51" s="76"/>
      <c r="O51" s="76">
        <v>241</v>
      </c>
    </row>
    <row r="52" spans="1:15" ht="18.75" customHeight="1">
      <c r="A52" s="12"/>
      <c r="B52" s="6"/>
      <c r="C52" s="161"/>
      <c r="D52" s="71" t="s">
        <v>135</v>
      </c>
      <c r="E52" s="109" t="s">
        <v>137</v>
      </c>
      <c r="F52" s="110">
        <v>33</v>
      </c>
      <c r="G52" s="76"/>
      <c r="H52" s="76"/>
      <c r="I52" s="76"/>
      <c r="J52" s="76"/>
      <c r="K52" s="76"/>
      <c r="L52" s="76"/>
      <c r="M52" s="76"/>
      <c r="N52" s="76"/>
      <c r="O52" s="76">
        <v>33</v>
      </c>
    </row>
    <row r="53" spans="1:15" ht="18.75" customHeight="1">
      <c r="A53" s="12"/>
      <c r="B53" s="6"/>
      <c r="C53" s="161"/>
      <c r="D53" s="49"/>
      <c r="E53" s="8"/>
      <c r="F53" s="7"/>
      <c r="G53" s="76"/>
      <c r="H53" s="76"/>
      <c r="I53" s="76"/>
      <c r="J53" s="76"/>
      <c r="K53" s="76"/>
      <c r="L53" s="76"/>
      <c r="M53" s="76"/>
      <c r="N53" s="76"/>
      <c r="O53" s="76"/>
    </row>
    <row r="54" spans="1:15" ht="18.75" customHeight="1">
      <c r="A54" s="12"/>
      <c r="B54" s="6"/>
      <c r="C54" s="161"/>
      <c r="D54" s="79">
        <v>2120199</v>
      </c>
      <c r="E54" s="8" t="s">
        <v>111</v>
      </c>
      <c r="F54" s="79">
        <v>277</v>
      </c>
      <c r="G54" s="8">
        <v>214</v>
      </c>
      <c r="H54" s="76"/>
      <c r="I54" s="76"/>
      <c r="J54" s="76"/>
      <c r="K54" s="76"/>
      <c r="L54" s="76"/>
      <c r="M54" s="76"/>
      <c r="N54" s="76"/>
      <c r="O54" s="83">
        <f>N54+M54+L54+K54+J54+I54+H54+G54+F54</f>
        <v>491</v>
      </c>
    </row>
    <row r="55" spans="1:15" ht="18.75" customHeight="1">
      <c r="A55" s="12"/>
      <c r="B55" s="6"/>
      <c r="C55" s="161"/>
      <c r="D55" s="49"/>
      <c r="E55" s="8"/>
      <c r="F55" s="7"/>
      <c r="G55" s="76"/>
      <c r="H55" s="76"/>
      <c r="I55" s="76"/>
      <c r="J55" s="76"/>
      <c r="K55" s="76"/>
      <c r="L55" s="76"/>
      <c r="M55" s="76"/>
      <c r="N55" s="76"/>
      <c r="O55" s="76"/>
    </row>
    <row r="56" spans="1:15" ht="18.75" customHeight="1">
      <c r="A56" s="12"/>
      <c r="B56" s="6"/>
      <c r="C56" s="161"/>
      <c r="D56" s="71" t="s">
        <v>141</v>
      </c>
      <c r="E56" s="88" t="s">
        <v>67</v>
      </c>
      <c r="F56" s="85">
        <f>79.389+50</f>
        <v>129.389</v>
      </c>
      <c r="G56" s="86"/>
      <c r="H56" s="86"/>
      <c r="I56" s="86"/>
      <c r="J56" s="86"/>
      <c r="K56" s="86"/>
      <c r="L56" s="86"/>
      <c r="M56" s="86"/>
      <c r="N56" s="86"/>
      <c r="O56" s="86">
        <f>SUM(F56:N56)</f>
        <v>129.389</v>
      </c>
    </row>
    <row r="57" spans="1:15" ht="18.75" customHeight="1">
      <c r="A57" s="12"/>
      <c r="B57" s="6"/>
      <c r="C57" s="161"/>
      <c r="D57" s="71" t="s">
        <v>134</v>
      </c>
      <c r="E57" s="89" t="s">
        <v>136</v>
      </c>
      <c r="F57" s="85">
        <v>110</v>
      </c>
      <c r="G57" s="86"/>
      <c r="H57" s="86"/>
      <c r="I57" s="86"/>
      <c r="J57" s="86"/>
      <c r="K57" s="86"/>
      <c r="L57" s="86"/>
      <c r="M57" s="86"/>
      <c r="N57" s="86"/>
      <c r="O57" s="86">
        <f>SUM(F57:N57)</f>
        <v>110</v>
      </c>
    </row>
    <row r="58" spans="1:15" ht="18.75" customHeight="1">
      <c r="A58" s="12"/>
      <c r="B58" s="6"/>
      <c r="C58" s="161"/>
      <c r="D58" s="71" t="s">
        <v>142</v>
      </c>
      <c r="E58" s="88" t="s">
        <v>70</v>
      </c>
      <c r="F58" s="85">
        <f>3654611.01/10000</f>
        <v>365.461101</v>
      </c>
      <c r="G58" s="86">
        <f>1465243.89/10000</f>
        <v>146.52438899999999</v>
      </c>
      <c r="H58" s="86">
        <f>617376.5/10000</f>
        <v>61.73765</v>
      </c>
      <c r="I58" s="86"/>
      <c r="J58" s="86"/>
      <c r="K58" s="86"/>
      <c r="L58" s="86">
        <f>884811.1/10000</f>
        <v>88.48111</v>
      </c>
      <c r="M58" s="86"/>
      <c r="N58" s="86"/>
      <c r="O58" s="86">
        <f>SUM(F58:N58)</f>
        <v>662.20425</v>
      </c>
    </row>
    <row r="59" spans="1:15" ht="18.75" customHeight="1">
      <c r="A59" s="46"/>
      <c r="B59" s="6"/>
      <c r="C59" s="161"/>
      <c r="D59" s="49"/>
      <c r="E59" s="8"/>
      <c r="F59" s="7"/>
      <c r="G59" s="8"/>
      <c r="H59" s="8"/>
      <c r="I59" s="8"/>
      <c r="J59" s="8"/>
      <c r="K59" s="8"/>
      <c r="L59" s="8"/>
      <c r="M59" s="8"/>
      <c r="N59" s="8"/>
      <c r="O59" s="8"/>
    </row>
    <row r="60" spans="1:15" ht="18.75" customHeight="1">
      <c r="A60" s="46"/>
      <c r="B60" s="6"/>
      <c r="C60" s="161"/>
      <c r="D60" s="49"/>
      <c r="E60" s="8"/>
      <c r="F60" s="7"/>
      <c r="G60" s="8"/>
      <c r="H60" s="8"/>
      <c r="I60" s="8"/>
      <c r="J60" s="8"/>
      <c r="K60" s="8"/>
      <c r="L60" s="8"/>
      <c r="M60" s="8"/>
      <c r="N60" s="8"/>
      <c r="O60" s="8"/>
    </row>
    <row r="61" spans="1:15" ht="18.75" customHeight="1">
      <c r="A61" s="47" t="s">
        <v>27</v>
      </c>
      <c r="B61" s="24">
        <v>9904.81</v>
      </c>
      <c r="C61" s="161"/>
      <c r="D61" s="50"/>
      <c r="E61" s="47" t="s">
        <v>72</v>
      </c>
      <c r="F61" s="7">
        <f>SUM(F8:F60)</f>
        <v>4307.5001010000005</v>
      </c>
      <c r="G61" s="8">
        <f>SUM(G8:G60)</f>
        <v>3056.984389</v>
      </c>
      <c r="H61" s="8">
        <f>SUM(H8:H60)</f>
        <v>364.88765</v>
      </c>
      <c r="I61" s="8"/>
      <c r="J61" s="8">
        <f aca="true" t="shared" si="1" ref="J61:O61">SUM(J8:J60)</f>
        <v>875</v>
      </c>
      <c r="K61" s="8">
        <f t="shared" si="1"/>
        <v>28.67</v>
      </c>
      <c r="L61" s="8">
        <f t="shared" si="1"/>
        <v>88.78111</v>
      </c>
      <c r="M61" s="8">
        <f t="shared" si="1"/>
        <v>70.99</v>
      </c>
      <c r="N61" s="8">
        <f t="shared" si="1"/>
        <v>1112</v>
      </c>
      <c r="O61" s="52">
        <f t="shared" si="1"/>
        <v>9904.813250000001</v>
      </c>
    </row>
  </sheetData>
  <mergeCells count="8">
    <mergeCell ref="A2:O3"/>
    <mergeCell ref="A5:B5"/>
    <mergeCell ref="D5:O5"/>
    <mergeCell ref="D6:E6"/>
    <mergeCell ref="F6:O6"/>
    <mergeCell ref="A6:A7"/>
    <mergeCell ref="B6:B7"/>
    <mergeCell ref="C5:C61"/>
  </mergeCells>
  <printOptions/>
  <pageMargins left="0.6986111111111111" right="0.6986111111111111" top="0.75" bottom="0.75" header="0.3" footer="0.3"/>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P47"/>
  <sheetViews>
    <sheetView zoomScaleSheetLayoutView="100" workbookViewId="0" topLeftCell="A37">
      <selection activeCell="B49" sqref="B49"/>
    </sheetView>
  </sheetViews>
  <sheetFormatPr defaultColWidth="9.00390625" defaultRowHeight="14.25"/>
  <cols>
    <col min="1" max="1" width="28.75390625" style="0" customWidth="1"/>
    <col min="3" max="3" width="0.6171875" style="0" customWidth="1"/>
    <col min="4" max="4" width="8.125" style="0" customWidth="1"/>
    <col min="5" max="5" width="21.875" style="0" customWidth="1"/>
    <col min="6" max="6" width="8.125" style="0" customWidth="1"/>
    <col min="7" max="7" width="7.00390625" style="0" customWidth="1"/>
    <col min="8" max="8" width="7.50390625" style="0" customWidth="1"/>
    <col min="9" max="9" width="7.00390625" style="0" customWidth="1"/>
    <col min="10" max="10" width="5.625" style="0" customWidth="1"/>
    <col min="11" max="11" width="5.875" style="0" customWidth="1"/>
    <col min="12" max="12" width="5.75390625" style="0" customWidth="1"/>
    <col min="13" max="13" width="6.125" style="0" customWidth="1"/>
    <col min="14" max="14" width="5.125" style="0" customWidth="1"/>
    <col min="15" max="15" width="8.375" style="155" customWidth="1"/>
  </cols>
  <sheetData>
    <row r="1" spans="1:15" ht="14.25">
      <c r="A1" s="159" t="s">
        <v>73</v>
      </c>
      <c r="B1" s="160"/>
      <c r="C1" s="160"/>
      <c r="D1" s="160"/>
      <c r="E1" s="160"/>
      <c r="F1" s="160"/>
      <c r="G1" s="160"/>
      <c r="H1" s="160"/>
      <c r="I1" s="160"/>
      <c r="J1" s="160"/>
      <c r="K1" s="160"/>
      <c r="L1" s="160"/>
      <c r="M1" s="160"/>
      <c r="N1" s="160"/>
      <c r="O1" s="160"/>
    </row>
    <row r="2" spans="1:15" ht="30" customHeight="1">
      <c r="A2" s="160"/>
      <c r="B2" s="160"/>
      <c r="C2" s="160"/>
      <c r="D2" s="160"/>
      <c r="E2" s="160"/>
      <c r="F2" s="160"/>
      <c r="G2" s="160"/>
      <c r="H2" s="160"/>
      <c r="I2" s="160"/>
      <c r="J2" s="160"/>
      <c r="K2" s="160"/>
      <c r="L2" s="160"/>
      <c r="M2" s="160"/>
      <c r="N2" s="160"/>
      <c r="O2" s="160"/>
    </row>
    <row r="3" spans="1:15" ht="28.5" customHeight="1">
      <c r="A3" s="1" t="s">
        <v>74</v>
      </c>
      <c r="B3" s="1"/>
      <c r="C3" s="1"/>
      <c r="D3" s="1"/>
      <c r="E3" s="1"/>
      <c r="F3" s="2"/>
      <c r="G3" s="2"/>
      <c r="H3" s="2"/>
      <c r="I3" s="2"/>
      <c r="J3" s="2"/>
      <c r="K3" s="2"/>
      <c r="L3" s="2"/>
      <c r="M3" s="2"/>
      <c r="N3" s="10" t="s">
        <v>0</v>
      </c>
      <c r="O3" s="145"/>
    </row>
    <row r="4" spans="1:15" ht="25.5" customHeight="1">
      <c r="A4" s="161" t="s">
        <v>1</v>
      </c>
      <c r="B4" s="161"/>
      <c r="C4" s="161"/>
      <c r="D4" s="161" t="s">
        <v>2</v>
      </c>
      <c r="E4" s="161"/>
      <c r="F4" s="161"/>
      <c r="G4" s="161"/>
      <c r="H4" s="161"/>
      <c r="I4" s="161"/>
      <c r="J4" s="161"/>
      <c r="K4" s="161"/>
      <c r="L4" s="161"/>
      <c r="M4" s="161"/>
      <c r="N4" s="161"/>
      <c r="O4" s="161"/>
    </row>
    <row r="5" spans="1:15" ht="19.5" customHeight="1">
      <c r="A5" s="163" t="s">
        <v>3</v>
      </c>
      <c r="B5" s="163" t="s">
        <v>4</v>
      </c>
      <c r="C5" s="161"/>
      <c r="D5" s="164" t="s">
        <v>5</v>
      </c>
      <c r="E5" s="164"/>
      <c r="F5" s="162" t="s">
        <v>6</v>
      </c>
      <c r="G5" s="162"/>
      <c r="H5" s="162"/>
      <c r="I5" s="162"/>
      <c r="J5" s="162"/>
      <c r="K5" s="162"/>
      <c r="L5" s="162"/>
      <c r="M5" s="162"/>
      <c r="N5" s="162"/>
      <c r="O5" s="162"/>
    </row>
    <row r="6" spans="1:15" ht="51" customHeight="1">
      <c r="A6" s="163"/>
      <c r="B6" s="163"/>
      <c r="C6" s="161"/>
      <c r="D6" s="4" t="s">
        <v>7</v>
      </c>
      <c r="E6" s="3" t="s">
        <v>8</v>
      </c>
      <c r="F6" s="3" t="s">
        <v>9</v>
      </c>
      <c r="G6" s="3" t="s">
        <v>10</v>
      </c>
      <c r="H6" s="3" t="s">
        <v>11</v>
      </c>
      <c r="I6" s="3" t="s">
        <v>12</v>
      </c>
      <c r="J6" s="3" t="s">
        <v>13</v>
      </c>
      <c r="K6" s="3" t="s">
        <v>14</v>
      </c>
      <c r="L6" s="3" t="s">
        <v>15</v>
      </c>
      <c r="M6" s="3" t="s">
        <v>16</v>
      </c>
      <c r="N6" s="3" t="s">
        <v>17</v>
      </c>
      <c r="O6" s="11" t="s">
        <v>18</v>
      </c>
    </row>
    <row r="7" spans="1:15" ht="25.5" customHeight="1">
      <c r="A7" s="12" t="s">
        <v>28</v>
      </c>
      <c r="B7" s="6">
        <v>6811.4</v>
      </c>
      <c r="C7" s="161"/>
      <c r="D7" s="49">
        <v>2019999</v>
      </c>
      <c r="E7" s="8" t="s">
        <v>64</v>
      </c>
      <c r="F7" s="7"/>
      <c r="G7" s="8">
        <v>3</v>
      </c>
      <c r="H7" s="8"/>
      <c r="I7" s="8"/>
      <c r="J7" s="8"/>
      <c r="K7" s="8"/>
      <c r="L7" s="8"/>
      <c r="M7" s="8"/>
      <c r="N7" s="8"/>
      <c r="O7" s="52">
        <f aca="true" t="shared" si="0" ref="O7:O12">SUM(F7:N7)</f>
        <v>3</v>
      </c>
    </row>
    <row r="8" spans="1:15" ht="25.5" customHeight="1">
      <c r="A8" s="12" t="s">
        <v>29</v>
      </c>
      <c r="B8" s="6">
        <v>5397.4</v>
      </c>
      <c r="C8" s="161"/>
      <c r="D8" s="49">
        <v>2080705</v>
      </c>
      <c r="E8" s="8" t="s">
        <v>65</v>
      </c>
      <c r="F8" s="7"/>
      <c r="G8" s="8">
        <v>6.5</v>
      </c>
      <c r="H8" s="8"/>
      <c r="I8" s="8"/>
      <c r="J8" s="8"/>
      <c r="K8" s="8"/>
      <c r="L8" s="8"/>
      <c r="M8" s="8"/>
      <c r="N8" s="8"/>
      <c r="O8" s="52">
        <f t="shared" si="0"/>
        <v>6.5</v>
      </c>
    </row>
    <row r="9" spans="1:15" ht="25.5" customHeight="1">
      <c r="A9" s="13" t="s">
        <v>30</v>
      </c>
      <c r="B9" s="6">
        <v>1414</v>
      </c>
      <c r="C9" s="161"/>
      <c r="D9" s="49">
        <v>2111199</v>
      </c>
      <c r="E9" s="8" t="s">
        <v>66</v>
      </c>
      <c r="F9" s="7"/>
      <c r="G9" s="8"/>
      <c r="H9" s="8"/>
      <c r="I9" s="8"/>
      <c r="J9" s="8">
        <v>305</v>
      </c>
      <c r="K9" s="8"/>
      <c r="L9" s="8"/>
      <c r="M9" s="8"/>
      <c r="N9" s="8"/>
      <c r="O9" s="52">
        <f t="shared" si="0"/>
        <v>305</v>
      </c>
    </row>
    <row r="10" spans="1:15" ht="25.5" customHeight="1">
      <c r="A10" s="9"/>
      <c r="B10" s="9"/>
      <c r="C10" s="161"/>
      <c r="D10" s="49">
        <v>2120101</v>
      </c>
      <c r="E10" s="8" t="s">
        <v>67</v>
      </c>
      <c r="F10" s="7">
        <v>357.06</v>
      </c>
      <c r="G10" s="8">
        <v>4.92</v>
      </c>
      <c r="H10" s="8"/>
      <c r="I10" s="8"/>
      <c r="J10" s="8"/>
      <c r="K10" s="8"/>
      <c r="L10" s="8"/>
      <c r="M10" s="8"/>
      <c r="N10" s="8"/>
      <c r="O10" s="52">
        <f t="shared" si="0"/>
        <v>361.98</v>
      </c>
    </row>
    <row r="11" spans="1:15" ht="25.5" customHeight="1">
      <c r="A11" s="9"/>
      <c r="B11" s="9"/>
      <c r="C11" s="161"/>
      <c r="D11" s="49">
        <v>2120399</v>
      </c>
      <c r="E11" s="8" t="s">
        <v>68</v>
      </c>
      <c r="F11" s="7"/>
      <c r="G11" s="8"/>
      <c r="H11" s="8"/>
      <c r="I11" s="8"/>
      <c r="J11" s="8">
        <v>505</v>
      </c>
      <c r="K11" s="8"/>
      <c r="L11" s="8"/>
      <c r="M11" s="8"/>
      <c r="N11" s="8"/>
      <c r="O11" s="52">
        <f t="shared" si="0"/>
        <v>505</v>
      </c>
    </row>
    <row r="12" spans="1:15" ht="25.5" customHeight="1">
      <c r="A12" s="9"/>
      <c r="B12" s="9"/>
      <c r="C12" s="161"/>
      <c r="D12" s="49">
        <v>2129999</v>
      </c>
      <c r="E12" s="8" t="s">
        <v>70</v>
      </c>
      <c r="F12" s="7"/>
      <c r="G12" s="8"/>
      <c r="H12" s="8"/>
      <c r="I12" s="8"/>
      <c r="J12" s="8">
        <v>65</v>
      </c>
      <c r="K12" s="8"/>
      <c r="L12" s="8"/>
      <c r="M12" s="8"/>
      <c r="N12" s="8"/>
      <c r="O12" s="52">
        <f t="shared" si="0"/>
        <v>65</v>
      </c>
    </row>
    <row r="13" spans="1:15" ht="25.5" customHeight="1">
      <c r="A13" s="9"/>
      <c r="B13" s="9"/>
      <c r="C13" s="161"/>
      <c r="D13" s="49"/>
      <c r="E13" s="8"/>
      <c r="F13" s="7"/>
      <c r="G13" s="8"/>
      <c r="H13" s="8"/>
      <c r="I13" s="8"/>
      <c r="J13" s="8"/>
      <c r="K13" s="8"/>
      <c r="L13" s="8"/>
      <c r="M13" s="8"/>
      <c r="N13" s="8"/>
      <c r="O13" s="52"/>
    </row>
    <row r="14" spans="1:16" ht="25.5" customHeight="1">
      <c r="A14" s="9"/>
      <c r="B14" s="9"/>
      <c r="C14" s="161"/>
      <c r="D14" s="71">
        <v>2120199</v>
      </c>
      <c r="E14" s="72" t="s">
        <v>146</v>
      </c>
      <c r="F14" s="7">
        <v>220.5</v>
      </c>
      <c r="G14" s="8"/>
      <c r="H14" s="8"/>
      <c r="I14" s="8"/>
      <c r="J14" s="8"/>
      <c r="K14" s="8"/>
      <c r="L14" s="8"/>
      <c r="M14" s="8"/>
      <c r="N14" s="8"/>
      <c r="O14" s="52">
        <f>SUM(F14:N14)</f>
        <v>220.5</v>
      </c>
      <c r="P14" t="s">
        <v>224</v>
      </c>
    </row>
    <row r="15" spans="1:15" ht="25.5" customHeight="1">
      <c r="A15" s="9"/>
      <c r="B15" s="9"/>
      <c r="C15" s="161"/>
      <c r="D15" s="71" t="s">
        <v>134</v>
      </c>
      <c r="E15" s="72" t="s">
        <v>147</v>
      </c>
      <c r="F15" s="7"/>
      <c r="G15" s="8">
        <v>6.92</v>
      </c>
      <c r="H15" s="8"/>
      <c r="I15" s="8"/>
      <c r="J15" s="8"/>
      <c r="K15" s="8"/>
      <c r="L15" s="8"/>
      <c r="M15" s="8"/>
      <c r="N15" s="8"/>
      <c r="O15" s="52">
        <f>SUM(F15:N15)</f>
        <v>6.92</v>
      </c>
    </row>
    <row r="16" spans="1:15" ht="25.5" customHeight="1">
      <c r="A16" s="9"/>
      <c r="B16" s="9"/>
      <c r="C16" s="161"/>
      <c r="D16" s="49"/>
      <c r="E16" s="8"/>
      <c r="F16" s="7"/>
      <c r="G16" s="8"/>
      <c r="H16" s="8"/>
      <c r="I16" s="8"/>
      <c r="J16" s="8"/>
      <c r="K16" s="8"/>
      <c r="L16" s="8"/>
      <c r="M16" s="8"/>
      <c r="N16" s="8"/>
      <c r="O16" s="52"/>
    </row>
    <row r="17" spans="1:16" ht="25.5" customHeight="1">
      <c r="A17" s="9"/>
      <c r="B17" s="9"/>
      <c r="C17" s="161"/>
      <c r="D17" s="79">
        <v>2019999</v>
      </c>
      <c r="E17" s="8" t="s">
        <v>110</v>
      </c>
      <c r="F17" s="7"/>
      <c r="G17" s="8">
        <v>6</v>
      </c>
      <c r="H17" s="8"/>
      <c r="I17" s="8"/>
      <c r="J17" s="8"/>
      <c r="K17" s="8"/>
      <c r="L17" s="8"/>
      <c r="M17" s="8"/>
      <c r="N17" s="8"/>
      <c r="O17" s="52">
        <f>SUM(F17:N17)</f>
        <v>6</v>
      </c>
      <c r="P17" t="s">
        <v>114</v>
      </c>
    </row>
    <row r="18" spans="1:15" ht="25.5" customHeight="1">
      <c r="A18" s="9"/>
      <c r="B18" s="9"/>
      <c r="C18" s="161"/>
      <c r="D18" s="79">
        <v>2120199</v>
      </c>
      <c r="E18" s="8" t="s">
        <v>111</v>
      </c>
      <c r="F18" s="7">
        <v>125</v>
      </c>
      <c r="G18" s="8">
        <v>7</v>
      </c>
      <c r="H18" s="8"/>
      <c r="I18" s="8"/>
      <c r="J18" s="8"/>
      <c r="K18" s="8"/>
      <c r="L18" s="8"/>
      <c r="M18" s="8"/>
      <c r="N18" s="8"/>
      <c r="O18" s="52">
        <f>SUM(F18:N18)</f>
        <v>132</v>
      </c>
    </row>
    <row r="19" spans="1:15" ht="25.5" customHeight="1">
      <c r="A19" s="9"/>
      <c r="B19" s="9"/>
      <c r="C19" s="161"/>
      <c r="D19" s="49"/>
      <c r="E19" s="8"/>
      <c r="F19" s="7"/>
      <c r="G19" s="8"/>
      <c r="H19" s="8"/>
      <c r="I19" s="8"/>
      <c r="J19" s="8"/>
      <c r="K19" s="8"/>
      <c r="L19" s="8"/>
      <c r="M19" s="8"/>
      <c r="N19" s="8"/>
      <c r="O19" s="52"/>
    </row>
    <row r="20" spans="1:16" ht="25.5" customHeight="1">
      <c r="A20" s="9"/>
      <c r="B20" s="9"/>
      <c r="C20" s="161"/>
      <c r="D20" s="49">
        <v>2120199</v>
      </c>
      <c r="E20" s="8" t="s">
        <v>148</v>
      </c>
      <c r="F20" s="7">
        <v>189.64</v>
      </c>
      <c r="G20" s="8">
        <v>130.57</v>
      </c>
      <c r="H20" s="8">
        <v>44</v>
      </c>
      <c r="I20" s="8"/>
      <c r="J20" s="8"/>
      <c r="K20" s="8"/>
      <c r="L20" s="8"/>
      <c r="M20" s="8">
        <v>63.94</v>
      </c>
      <c r="N20" s="8"/>
      <c r="O20" s="52">
        <f>SUM(F20:N20)</f>
        <v>428.15</v>
      </c>
      <c r="P20" t="s">
        <v>223</v>
      </c>
    </row>
    <row r="21" spans="1:15" ht="25.5" customHeight="1">
      <c r="A21" s="9"/>
      <c r="B21" s="9"/>
      <c r="C21" s="161"/>
      <c r="D21" s="49">
        <v>2120399</v>
      </c>
      <c r="E21" s="8" t="s">
        <v>149</v>
      </c>
      <c r="F21" s="7">
        <v>251.95</v>
      </c>
      <c r="G21" s="8"/>
      <c r="H21" s="8"/>
      <c r="I21" s="8"/>
      <c r="J21" s="8"/>
      <c r="K21" s="8"/>
      <c r="L21" s="8"/>
      <c r="M21" s="8"/>
      <c r="N21" s="8"/>
      <c r="O21" s="8">
        <v>251.95</v>
      </c>
    </row>
    <row r="22" spans="1:15" ht="25.5" customHeight="1">
      <c r="A22" s="9"/>
      <c r="B22" s="9"/>
      <c r="C22" s="161"/>
      <c r="D22" s="49">
        <v>2120399</v>
      </c>
      <c r="E22" s="8" t="s">
        <v>68</v>
      </c>
      <c r="F22" s="7">
        <v>87</v>
      </c>
      <c r="G22" s="8"/>
      <c r="H22" s="8"/>
      <c r="I22" s="8"/>
      <c r="J22" s="8"/>
      <c r="K22" s="8"/>
      <c r="L22" s="8"/>
      <c r="M22" s="8"/>
      <c r="N22" s="56"/>
      <c r="O22" s="80">
        <v>87</v>
      </c>
    </row>
    <row r="23" spans="1:15" ht="25.5" customHeight="1">
      <c r="A23" s="9"/>
      <c r="B23" s="9"/>
      <c r="C23" s="161"/>
      <c r="D23" s="49"/>
      <c r="E23" s="8"/>
      <c r="F23" s="7"/>
      <c r="G23" s="8"/>
      <c r="H23" s="8"/>
      <c r="I23" s="8"/>
      <c r="J23" s="8"/>
      <c r="K23" s="8"/>
      <c r="L23" s="8"/>
      <c r="M23" s="8"/>
      <c r="N23" s="56"/>
      <c r="O23" s="80"/>
    </row>
    <row r="24" spans="1:16" ht="25.5" customHeight="1">
      <c r="A24" s="9"/>
      <c r="B24" s="9"/>
      <c r="C24" s="161"/>
      <c r="D24" s="151">
        <v>2120399</v>
      </c>
      <c r="E24" s="152" t="s">
        <v>186</v>
      </c>
      <c r="F24" s="147">
        <v>684.04</v>
      </c>
      <c r="G24" s="152">
        <v>235.36</v>
      </c>
      <c r="H24" s="152"/>
      <c r="I24" s="152"/>
      <c r="J24" s="152"/>
      <c r="K24" s="152"/>
      <c r="L24" s="152"/>
      <c r="M24" s="152"/>
      <c r="N24" s="9"/>
      <c r="O24" s="8">
        <v>919.4</v>
      </c>
      <c r="P24" s="156" t="s">
        <v>187</v>
      </c>
    </row>
    <row r="25" spans="1:15" ht="25.5" customHeight="1">
      <c r="A25" s="9"/>
      <c r="B25" s="9"/>
      <c r="C25" s="161"/>
      <c r="D25" s="151">
        <v>2120501</v>
      </c>
      <c r="E25" s="152" t="s">
        <v>189</v>
      </c>
      <c r="F25" s="147"/>
      <c r="G25" s="152">
        <v>681.75</v>
      </c>
      <c r="H25" s="152"/>
      <c r="I25" s="152"/>
      <c r="J25" s="152"/>
      <c r="K25" s="152"/>
      <c r="L25" s="152"/>
      <c r="M25" s="152"/>
      <c r="N25" s="9"/>
      <c r="O25" s="8">
        <v>681.75</v>
      </c>
    </row>
    <row r="26" spans="1:15" ht="25.5" customHeight="1">
      <c r="A26" s="9"/>
      <c r="B26" s="9"/>
      <c r="C26" s="161"/>
      <c r="D26" s="151">
        <v>2121301</v>
      </c>
      <c r="E26" s="152" t="s">
        <v>190</v>
      </c>
      <c r="F26" s="147"/>
      <c r="G26" s="152">
        <v>90</v>
      </c>
      <c r="H26" s="152"/>
      <c r="I26" s="152"/>
      <c r="J26" s="152"/>
      <c r="K26" s="152"/>
      <c r="L26" s="152"/>
      <c r="M26" s="152"/>
      <c r="N26" s="9"/>
      <c r="O26" s="8">
        <v>90</v>
      </c>
    </row>
    <row r="27" spans="1:15" ht="25.5" customHeight="1">
      <c r="A27" s="9"/>
      <c r="B27" s="9"/>
      <c r="C27" s="161"/>
      <c r="D27" s="153">
        <v>2290400</v>
      </c>
      <c r="E27" s="154" t="s">
        <v>219</v>
      </c>
      <c r="F27" s="153">
        <v>101.67</v>
      </c>
      <c r="G27" s="153">
        <v>235.52</v>
      </c>
      <c r="H27" s="153">
        <v>74.14</v>
      </c>
      <c r="I27" s="153"/>
      <c r="J27" s="153"/>
      <c r="K27" s="153">
        <v>28.67</v>
      </c>
      <c r="L27" s="153">
        <v>28.67</v>
      </c>
      <c r="M27" s="153"/>
      <c r="N27" s="9"/>
      <c r="O27" s="148">
        <v>440</v>
      </c>
    </row>
    <row r="28" spans="1:15" ht="25.5" customHeight="1">
      <c r="A28" s="9"/>
      <c r="B28" s="9"/>
      <c r="C28" s="161"/>
      <c r="D28" s="153"/>
      <c r="E28" s="154"/>
      <c r="F28" s="153"/>
      <c r="G28" s="153"/>
      <c r="H28" s="153"/>
      <c r="I28" s="153"/>
      <c r="J28" s="153"/>
      <c r="K28" s="153"/>
      <c r="L28" s="153"/>
      <c r="M28" s="153"/>
      <c r="N28" s="153"/>
      <c r="O28" s="52"/>
    </row>
    <row r="29" spans="1:16" ht="25.5" customHeight="1">
      <c r="A29" s="9"/>
      <c r="B29" s="9"/>
      <c r="C29" s="161"/>
      <c r="D29" s="79">
        <v>2010605</v>
      </c>
      <c r="E29" s="8" t="s">
        <v>150</v>
      </c>
      <c r="F29" s="7">
        <v>2</v>
      </c>
      <c r="G29" s="8"/>
      <c r="H29" s="8"/>
      <c r="I29" s="8"/>
      <c r="J29" s="8"/>
      <c r="K29" s="8"/>
      <c r="L29" s="8"/>
      <c r="M29" s="8"/>
      <c r="N29" s="8"/>
      <c r="O29" s="52">
        <f>SUM(F29:N29)</f>
        <v>2</v>
      </c>
      <c r="P29" t="s">
        <v>125</v>
      </c>
    </row>
    <row r="30" spans="1:15" ht="25.5" customHeight="1">
      <c r="A30" s="9"/>
      <c r="B30" s="9"/>
      <c r="C30" s="161"/>
      <c r="D30" s="79">
        <v>2019999</v>
      </c>
      <c r="E30" s="8" t="s">
        <v>151</v>
      </c>
      <c r="F30" s="7">
        <v>2</v>
      </c>
      <c r="G30" s="8"/>
      <c r="H30" s="8"/>
      <c r="I30" s="8"/>
      <c r="J30" s="8"/>
      <c r="K30" s="8"/>
      <c r="L30" s="8"/>
      <c r="M30" s="8"/>
      <c r="N30" s="8"/>
      <c r="O30" s="52">
        <f>SUM(F30:N30)</f>
        <v>2</v>
      </c>
    </row>
    <row r="31" spans="1:15" ht="25.5" customHeight="1">
      <c r="A31" s="9"/>
      <c r="B31" s="9"/>
      <c r="C31" s="161"/>
      <c r="D31" s="157">
        <v>2120199</v>
      </c>
      <c r="E31" s="136" t="s">
        <v>225</v>
      </c>
      <c r="F31" s="7">
        <v>38</v>
      </c>
      <c r="G31" s="8">
        <v>6</v>
      </c>
      <c r="H31" s="8"/>
      <c r="I31" s="8"/>
      <c r="J31" s="8"/>
      <c r="K31" s="8"/>
      <c r="L31" s="8"/>
      <c r="M31" s="8"/>
      <c r="N31" s="8"/>
      <c r="O31" s="8">
        <v>44</v>
      </c>
    </row>
    <row r="32" spans="1:15" ht="25.5" customHeight="1">
      <c r="A32" s="9"/>
      <c r="B32" s="9"/>
      <c r="C32" s="161"/>
      <c r="D32" s="49"/>
      <c r="E32" s="8"/>
      <c r="F32" s="7"/>
      <c r="G32" s="8"/>
      <c r="H32" s="8"/>
      <c r="I32" s="8"/>
      <c r="J32" s="8"/>
      <c r="K32" s="8"/>
      <c r="L32" s="8"/>
      <c r="M32" s="8"/>
      <c r="N32" s="8"/>
      <c r="O32" s="52"/>
    </row>
    <row r="33" spans="1:16" ht="25.5" customHeight="1">
      <c r="A33" s="9"/>
      <c r="B33" s="9"/>
      <c r="C33" s="161"/>
      <c r="D33" s="49">
        <v>2120199</v>
      </c>
      <c r="E33" s="82" t="s">
        <v>111</v>
      </c>
      <c r="F33" s="85">
        <v>159</v>
      </c>
      <c r="G33" s="104">
        <v>6</v>
      </c>
      <c r="H33" s="104"/>
      <c r="I33" s="104"/>
      <c r="J33" s="104"/>
      <c r="K33" s="104"/>
      <c r="L33" s="104"/>
      <c r="M33" s="104"/>
      <c r="N33" s="104"/>
      <c r="O33" s="104">
        <f>SUM(F33:N33)</f>
        <v>165</v>
      </c>
      <c r="P33" t="s">
        <v>128</v>
      </c>
    </row>
    <row r="34" spans="1:15" ht="25.5" customHeight="1">
      <c r="A34" s="9"/>
      <c r="B34" s="9"/>
      <c r="C34" s="161"/>
      <c r="D34" s="49">
        <v>2120399</v>
      </c>
      <c r="E34" s="82" t="s">
        <v>126</v>
      </c>
      <c r="F34" s="85">
        <v>58</v>
      </c>
      <c r="G34" s="104"/>
      <c r="H34" s="104"/>
      <c r="I34" s="104"/>
      <c r="J34" s="104"/>
      <c r="K34" s="104"/>
      <c r="L34" s="104"/>
      <c r="M34" s="104"/>
      <c r="N34" s="104"/>
      <c r="O34" s="104">
        <f>SUM(F34:N34)</f>
        <v>58</v>
      </c>
    </row>
    <row r="35" spans="1:15" ht="25.5" customHeight="1">
      <c r="A35" s="9"/>
      <c r="B35" s="9"/>
      <c r="C35" s="161"/>
      <c r="D35" s="49"/>
      <c r="E35" s="8"/>
      <c r="F35" s="7"/>
      <c r="G35" s="8"/>
      <c r="H35" s="8"/>
      <c r="I35" s="8"/>
      <c r="J35" s="8"/>
      <c r="K35" s="8"/>
      <c r="L35" s="8"/>
      <c r="M35" s="8"/>
      <c r="N35" s="8"/>
      <c r="O35" s="52"/>
    </row>
    <row r="36" spans="1:15" ht="25.5" customHeight="1">
      <c r="A36" s="9"/>
      <c r="B36" s="9"/>
      <c r="C36" s="161"/>
      <c r="D36" s="79">
        <v>2110307</v>
      </c>
      <c r="E36" s="8" t="s">
        <v>129</v>
      </c>
      <c r="F36" s="79">
        <v>184</v>
      </c>
      <c r="G36" s="8"/>
      <c r="H36" s="8"/>
      <c r="I36" s="8"/>
      <c r="J36" s="8"/>
      <c r="K36" s="8"/>
      <c r="L36" s="8"/>
      <c r="M36" s="8"/>
      <c r="N36" s="8"/>
      <c r="O36" s="105">
        <f>N36+M36+L36+K36+J36+I36+H36+G36+F36</f>
        <v>184</v>
      </c>
    </row>
    <row r="37" spans="1:15" ht="25.5" customHeight="1">
      <c r="A37" s="9"/>
      <c r="B37" s="9"/>
      <c r="C37" s="161"/>
      <c r="D37" s="79">
        <v>2130803</v>
      </c>
      <c r="E37" s="8" t="s">
        <v>130</v>
      </c>
      <c r="F37" s="7"/>
      <c r="G37" s="8">
        <v>285</v>
      </c>
      <c r="H37" s="8"/>
      <c r="I37" s="8"/>
      <c r="J37" s="8"/>
      <c r="K37" s="8"/>
      <c r="L37" s="8"/>
      <c r="M37" s="8"/>
      <c r="N37" s="8"/>
      <c r="O37" s="105">
        <f>N37+M37+L37+K37+J37+I37+H37+G37+F37</f>
        <v>285</v>
      </c>
    </row>
    <row r="38" spans="1:15" ht="25.5" customHeight="1">
      <c r="A38" s="9"/>
      <c r="B38" s="9"/>
      <c r="C38" s="161"/>
      <c r="D38" s="49"/>
      <c r="E38" s="8"/>
      <c r="F38" s="7"/>
      <c r="G38" s="8"/>
      <c r="H38" s="8"/>
      <c r="I38" s="8"/>
      <c r="J38" s="8"/>
      <c r="K38" s="8"/>
      <c r="L38" s="8"/>
      <c r="M38" s="8"/>
      <c r="N38" s="8"/>
      <c r="O38" s="52"/>
    </row>
    <row r="39" spans="1:15" ht="25.5" customHeight="1">
      <c r="A39" s="9"/>
      <c r="B39" s="9"/>
      <c r="C39" s="161"/>
      <c r="D39" s="71" t="s">
        <v>152</v>
      </c>
      <c r="E39" s="8" t="s">
        <v>153</v>
      </c>
      <c r="F39" s="71" t="s">
        <v>155</v>
      </c>
      <c r="G39" s="8">
        <v>12.67</v>
      </c>
      <c r="H39" s="8">
        <v>0.72</v>
      </c>
      <c r="I39" s="8"/>
      <c r="J39" s="8"/>
      <c r="K39" s="8"/>
      <c r="L39" s="8"/>
      <c r="M39" s="8">
        <v>1.22</v>
      </c>
      <c r="N39" s="8"/>
      <c r="O39" s="8">
        <v>197.86</v>
      </c>
    </row>
    <row r="40" spans="1:15" ht="25.5" customHeight="1">
      <c r="A40" s="9"/>
      <c r="B40" s="9"/>
      <c r="C40" s="161"/>
      <c r="D40" s="71" t="s">
        <v>156</v>
      </c>
      <c r="E40" s="8" t="s">
        <v>154</v>
      </c>
      <c r="F40" s="7">
        <v>33</v>
      </c>
      <c r="G40" s="8"/>
      <c r="H40" s="8"/>
      <c r="I40" s="8"/>
      <c r="J40" s="8"/>
      <c r="K40" s="8"/>
      <c r="L40" s="8"/>
      <c r="M40" s="8"/>
      <c r="N40" s="8"/>
      <c r="O40" s="8">
        <v>33</v>
      </c>
    </row>
    <row r="41" spans="1:15" ht="25.5" customHeight="1">
      <c r="A41" s="9"/>
      <c r="B41" s="9"/>
      <c r="C41" s="161"/>
      <c r="D41" s="49"/>
      <c r="E41" s="8"/>
      <c r="F41" s="7"/>
      <c r="G41" s="8"/>
      <c r="H41" s="8"/>
      <c r="I41" s="8"/>
      <c r="J41" s="8"/>
      <c r="K41" s="8"/>
      <c r="L41" s="8"/>
      <c r="M41" s="8"/>
      <c r="N41" s="8"/>
      <c r="O41" s="52"/>
    </row>
    <row r="42" spans="1:15" ht="25.5" customHeight="1">
      <c r="A42" s="9"/>
      <c r="B42" s="9"/>
      <c r="C42" s="161"/>
      <c r="D42" s="79">
        <v>2120199</v>
      </c>
      <c r="E42" s="8" t="s">
        <v>111</v>
      </c>
      <c r="F42" s="79">
        <v>277</v>
      </c>
      <c r="G42" s="8">
        <v>214</v>
      </c>
      <c r="H42" s="8"/>
      <c r="I42" s="8"/>
      <c r="J42" s="8"/>
      <c r="K42" s="8"/>
      <c r="L42" s="8"/>
      <c r="M42" s="8"/>
      <c r="N42" s="8"/>
      <c r="O42" s="105">
        <f>N42+M42+L42+K42+J42+I42+H42+G42+F42</f>
        <v>491</v>
      </c>
    </row>
    <row r="43" spans="1:15" ht="25.5" customHeight="1">
      <c r="A43" s="9"/>
      <c r="B43" s="9"/>
      <c r="C43" s="161"/>
      <c r="D43" s="79"/>
      <c r="E43" s="8"/>
      <c r="F43" s="79"/>
      <c r="G43" s="8"/>
      <c r="H43" s="8"/>
      <c r="I43" s="8"/>
      <c r="J43" s="8"/>
      <c r="K43" s="8"/>
      <c r="L43" s="8"/>
      <c r="M43" s="8"/>
      <c r="N43" s="8"/>
      <c r="O43" s="105"/>
    </row>
    <row r="44" spans="1:15" ht="25.5" customHeight="1">
      <c r="A44" s="9"/>
      <c r="B44" s="9"/>
      <c r="C44" s="161"/>
      <c r="D44" s="71" t="s">
        <v>141</v>
      </c>
      <c r="E44" s="88" t="s">
        <v>67</v>
      </c>
      <c r="F44" s="90">
        <f>79.389+50</f>
        <v>129.389</v>
      </c>
      <c r="G44" s="82"/>
      <c r="H44" s="82"/>
      <c r="I44" s="82"/>
      <c r="J44" s="82"/>
      <c r="K44" s="82"/>
      <c r="L44" s="82"/>
      <c r="M44" s="82"/>
      <c r="N44" s="82"/>
      <c r="O44" s="106">
        <f>SUM(F44:N44)</f>
        <v>129.389</v>
      </c>
    </row>
    <row r="45" spans="1:15" ht="25.5" customHeight="1">
      <c r="A45" s="9"/>
      <c r="B45" s="9"/>
      <c r="C45" s="161"/>
      <c r="D45" s="71" t="s">
        <v>134</v>
      </c>
      <c r="E45" s="91" t="s">
        <v>136</v>
      </c>
      <c r="F45" s="90">
        <v>110</v>
      </c>
      <c r="G45" s="82"/>
      <c r="H45" s="82"/>
      <c r="I45" s="82"/>
      <c r="J45" s="82"/>
      <c r="K45" s="82"/>
      <c r="L45" s="82"/>
      <c r="M45" s="82"/>
      <c r="N45" s="82"/>
      <c r="O45" s="106">
        <f>SUM(F45:N45)</f>
        <v>110</v>
      </c>
    </row>
    <row r="46" spans="1:15" ht="25.5" customHeight="1">
      <c r="A46" s="9"/>
      <c r="B46" s="9"/>
      <c r="C46" s="161"/>
      <c r="D46" s="71" t="s">
        <v>142</v>
      </c>
      <c r="E46" s="89" t="s">
        <v>70</v>
      </c>
      <c r="F46" s="85">
        <f>3654611.01/10000</f>
        <v>365.461101</v>
      </c>
      <c r="G46" s="104">
        <f>1465243.89/10000</f>
        <v>146.52438899999999</v>
      </c>
      <c r="H46" s="104">
        <f>617376.5/10000</f>
        <v>61.73765</v>
      </c>
      <c r="I46" s="104"/>
      <c r="J46" s="104"/>
      <c r="K46" s="104"/>
      <c r="L46" s="104">
        <f>884811.1/10000-62.20425</f>
        <v>26.27686</v>
      </c>
      <c r="M46" s="104"/>
      <c r="N46" s="104"/>
      <c r="O46" s="104">
        <f>SUM(F46:N46)</f>
        <v>600</v>
      </c>
    </row>
    <row r="47" spans="1:15" s="57" customFormat="1" ht="25.5" customHeight="1">
      <c r="A47" s="55" t="s">
        <v>75</v>
      </c>
      <c r="B47" s="6">
        <v>6811.4</v>
      </c>
      <c r="C47" s="161"/>
      <c r="D47" s="56"/>
      <c r="E47" s="56" t="s">
        <v>76</v>
      </c>
      <c r="F47" s="58">
        <f>SUM(F7:F46)</f>
        <v>3374.7101009999997</v>
      </c>
      <c r="G47" s="56">
        <f>SUM(G7:G46)</f>
        <v>2077.734389</v>
      </c>
      <c r="H47" s="56">
        <f>SUM(H7:H46)</f>
        <v>180.59765</v>
      </c>
      <c r="I47" s="56"/>
      <c r="J47" s="56">
        <f>SUM(J7:J46)</f>
        <v>875</v>
      </c>
      <c r="K47" s="56">
        <f>SUM(K7:K46)</f>
        <v>28.67</v>
      </c>
      <c r="L47" s="56">
        <f>SUM(L7:L46)</f>
        <v>54.94686</v>
      </c>
      <c r="M47" s="56">
        <f>SUM(M7:M46)</f>
        <v>65.16</v>
      </c>
      <c r="N47" s="56"/>
      <c r="O47" s="58">
        <f>SUM(O7:O46)</f>
        <v>6811.398999999999</v>
      </c>
    </row>
    <row r="48" ht="25.5" customHeight="1"/>
    <row r="49" ht="25.5" customHeight="1"/>
    <row r="50" ht="25.5" customHeight="1"/>
    <row r="51" ht="25.5" customHeight="1"/>
  </sheetData>
  <mergeCells count="8">
    <mergeCell ref="A1:O2"/>
    <mergeCell ref="A4:B4"/>
    <mergeCell ref="D4:O4"/>
    <mergeCell ref="D5:E5"/>
    <mergeCell ref="F5:O5"/>
    <mergeCell ref="A5:A6"/>
    <mergeCell ref="B5:B6"/>
    <mergeCell ref="C4:C47"/>
  </mergeCells>
  <printOptions/>
  <pageMargins left="0.75" right="0.75" top="1" bottom="1" header="0.5097222222222222" footer="0.5097222222222222"/>
  <pageSetup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dimension ref="A1:F52"/>
  <sheetViews>
    <sheetView workbookViewId="0" topLeftCell="A1">
      <selection activeCell="H8" sqref="H8"/>
    </sheetView>
  </sheetViews>
  <sheetFormatPr defaultColWidth="9.00390625" defaultRowHeight="14.25"/>
  <cols>
    <col min="1" max="1" width="10.375" style="2" customWidth="1"/>
    <col min="2" max="2" width="20.25390625" style="2" customWidth="1"/>
    <col min="3" max="4" width="10.125" style="145" customWidth="1"/>
    <col min="5" max="5" width="11.50390625" style="145" customWidth="1"/>
    <col min="6" max="243" width="9.00390625" style="2" bestFit="1" customWidth="1"/>
    <col min="244" max="16384" width="9.00390625" style="2" customWidth="1"/>
  </cols>
  <sheetData>
    <row r="1" ht="22.5" customHeight="1">
      <c r="A1" s="22"/>
    </row>
    <row r="2" spans="1:5" ht="33" customHeight="1">
      <c r="A2" s="159" t="s">
        <v>77</v>
      </c>
      <c r="B2" s="160"/>
      <c r="C2" s="160"/>
      <c r="D2" s="160"/>
      <c r="E2" s="160"/>
    </row>
    <row r="3" spans="1:5" ht="22.5" customHeight="1">
      <c r="A3" s="165" t="s">
        <v>74</v>
      </c>
      <c r="B3" s="165"/>
      <c r="E3" s="146" t="s">
        <v>0</v>
      </c>
    </row>
    <row r="4" spans="1:5" s="21" customFormat="1" ht="27.75" customHeight="1">
      <c r="A4" s="23" t="s">
        <v>31</v>
      </c>
      <c r="B4" s="23" t="s">
        <v>32</v>
      </c>
      <c r="C4" s="23" t="s">
        <v>33</v>
      </c>
      <c r="D4" s="23" t="s">
        <v>34</v>
      </c>
      <c r="E4" s="23" t="s">
        <v>35</v>
      </c>
    </row>
    <row r="5" spans="1:5" s="21" customFormat="1" ht="27.75" customHeight="1">
      <c r="A5" s="166" t="s">
        <v>18</v>
      </c>
      <c r="B5" s="166"/>
      <c r="C5" s="115">
        <v>6811.4</v>
      </c>
      <c r="D5" s="115">
        <v>5589.4</v>
      </c>
      <c r="E5" s="115">
        <v>1222</v>
      </c>
    </row>
    <row r="6" spans="1:5" ht="27.75" customHeight="1">
      <c r="A6" s="49">
        <v>2019999</v>
      </c>
      <c r="B6" s="8" t="s">
        <v>164</v>
      </c>
      <c r="C6" s="7">
        <v>3</v>
      </c>
      <c r="D6" s="7">
        <v>3</v>
      </c>
      <c r="E6" s="7"/>
    </row>
    <row r="7" spans="1:5" ht="27.75" customHeight="1">
      <c r="A7" s="49">
        <v>2080705</v>
      </c>
      <c r="B7" s="8" t="s">
        <v>165</v>
      </c>
      <c r="C7" s="7">
        <v>6.5</v>
      </c>
      <c r="D7" s="7">
        <v>6.5</v>
      </c>
      <c r="E7" s="7"/>
    </row>
    <row r="8" spans="1:5" ht="27.75" customHeight="1">
      <c r="A8" s="49">
        <v>2111199</v>
      </c>
      <c r="B8" s="8" t="s">
        <v>166</v>
      </c>
      <c r="C8" s="7">
        <v>305</v>
      </c>
      <c r="D8" s="7"/>
      <c r="E8" s="7">
        <v>305</v>
      </c>
    </row>
    <row r="9" spans="1:5" ht="27.75" customHeight="1">
      <c r="A9" s="49">
        <v>2120101</v>
      </c>
      <c r="B9" s="8" t="s">
        <v>167</v>
      </c>
      <c r="C9" s="7">
        <v>361.98</v>
      </c>
      <c r="D9" s="7">
        <v>361.98</v>
      </c>
      <c r="E9" s="7"/>
    </row>
    <row r="10" spans="1:5" ht="27.75" customHeight="1">
      <c r="A10" s="49">
        <v>2120399</v>
      </c>
      <c r="B10" s="8" t="s">
        <v>168</v>
      </c>
      <c r="C10" s="7">
        <v>505</v>
      </c>
      <c r="D10" s="7"/>
      <c r="E10" s="7">
        <v>505</v>
      </c>
    </row>
    <row r="11" spans="1:5" ht="27.75" customHeight="1">
      <c r="A11" s="49">
        <v>2129999</v>
      </c>
      <c r="B11" s="8" t="s">
        <v>169</v>
      </c>
      <c r="C11" s="7">
        <v>65</v>
      </c>
      <c r="D11" s="7"/>
      <c r="E11" s="7">
        <v>65</v>
      </c>
    </row>
    <row r="12" spans="1:5" ht="27.75" customHeight="1">
      <c r="A12" s="25"/>
      <c r="B12" s="81"/>
      <c r="C12" s="7"/>
      <c r="D12" s="7"/>
      <c r="E12" s="7"/>
    </row>
    <row r="13" spans="1:6" ht="27.75" customHeight="1">
      <c r="A13" s="108">
        <v>2120199</v>
      </c>
      <c r="B13" s="26" t="s">
        <v>133</v>
      </c>
      <c r="C13" s="7">
        <v>197.42</v>
      </c>
      <c r="D13" s="7">
        <v>197.42</v>
      </c>
      <c r="E13" s="7"/>
      <c r="F13" s="2" t="s">
        <v>170</v>
      </c>
    </row>
    <row r="14" spans="1:5" ht="27.75" customHeight="1">
      <c r="A14" s="108">
        <v>2120399</v>
      </c>
      <c r="B14" s="26" t="s">
        <v>137</v>
      </c>
      <c r="C14" s="7">
        <v>30</v>
      </c>
      <c r="D14" s="7">
        <v>30</v>
      </c>
      <c r="E14" s="7"/>
    </row>
    <row r="15" spans="1:5" ht="27.75" customHeight="1">
      <c r="A15" s="25"/>
      <c r="B15" s="26"/>
      <c r="C15" s="7"/>
      <c r="D15" s="7"/>
      <c r="E15" s="7"/>
    </row>
    <row r="16" spans="1:6" ht="27.75" customHeight="1">
      <c r="A16" s="25">
        <v>2019999</v>
      </c>
      <c r="B16" s="26" t="s">
        <v>110</v>
      </c>
      <c r="C16" s="7">
        <v>6</v>
      </c>
      <c r="D16" s="7">
        <v>6</v>
      </c>
      <c r="E16" s="7"/>
      <c r="F16" s="2" t="s">
        <v>114</v>
      </c>
    </row>
    <row r="17" spans="1:5" ht="27.75" customHeight="1">
      <c r="A17" s="25">
        <v>2120199</v>
      </c>
      <c r="B17" s="26" t="s">
        <v>111</v>
      </c>
      <c r="C17" s="7">
        <v>132</v>
      </c>
      <c r="D17" s="7">
        <v>132</v>
      </c>
      <c r="E17" s="7"/>
    </row>
    <row r="18" spans="1:5" ht="27.75" customHeight="1">
      <c r="A18" s="25"/>
      <c r="B18" s="26"/>
      <c r="C18" s="7"/>
      <c r="D18" s="7"/>
      <c r="E18" s="7"/>
    </row>
    <row r="19" spans="1:6" ht="27.75" customHeight="1">
      <c r="A19" s="108">
        <v>2120199</v>
      </c>
      <c r="B19" s="26" t="s">
        <v>171</v>
      </c>
      <c r="C19" s="7">
        <v>428.15</v>
      </c>
      <c r="D19" s="7">
        <v>428.15</v>
      </c>
      <c r="E19" s="7"/>
      <c r="F19" s="2" t="s">
        <v>188</v>
      </c>
    </row>
    <row r="20" spans="1:5" ht="27.75" customHeight="1">
      <c r="A20" s="108">
        <v>2120399</v>
      </c>
      <c r="B20" s="26" t="s">
        <v>172</v>
      </c>
      <c r="C20" s="7">
        <v>251.95</v>
      </c>
      <c r="D20" s="7">
        <v>251.95</v>
      </c>
      <c r="E20" s="7"/>
    </row>
    <row r="21" spans="1:5" ht="27.75" customHeight="1">
      <c r="A21" s="108">
        <v>2120399</v>
      </c>
      <c r="B21" s="26" t="s">
        <v>173</v>
      </c>
      <c r="C21" s="7">
        <v>87</v>
      </c>
      <c r="D21" s="7"/>
      <c r="E21" s="7">
        <v>87</v>
      </c>
    </row>
    <row r="22" spans="1:5" ht="27.75" customHeight="1">
      <c r="A22" s="25"/>
      <c r="B22" s="26"/>
      <c r="C22" s="7"/>
      <c r="D22" s="7"/>
      <c r="E22" s="7"/>
    </row>
    <row r="23" spans="1:6" ht="27.75" customHeight="1">
      <c r="A23" s="25">
        <v>2120399</v>
      </c>
      <c r="B23" s="26" t="s">
        <v>186</v>
      </c>
      <c r="C23" s="7">
        <v>919.4</v>
      </c>
      <c r="D23" s="7">
        <v>919.4</v>
      </c>
      <c r="E23" s="7"/>
      <c r="F23" s="2" t="s">
        <v>187</v>
      </c>
    </row>
    <row r="24" spans="1:5" ht="27.75" customHeight="1">
      <c r="A24" s="25">
        <v>2120501</v>
      </c>
      <c r="B24" s="26" t="s">
        <v>189</v>
      </c>
      <c r="C24" s="7">
        <v>681.75</v>
      </c>
      <c r="D24" s="7">
        <v>681.75</v>
      </c>
      <c r="E24" s="7"/>
    </row>
    <row r="25" spans="1:5" ht="27.75" customHeight="1">
      <c r="A25" s="25">
        <v>2121301</v>
      </c>
      <c r="B25" s="26" t="s">
        <v>190</v>
      </c>
      <c r="C25" s="7">
        <v>90</v>
      </c>
      <c r="D25" s="7">
        <v>90</v>
      </c>
      <c r="E25" s="7"/>
    </row>
    <row r="26" spans="1:5" ht="27.75" customHeight="1">
      <c r="A26" s="25">
        <v>2290400</v>
      </c>
      <c r="B26" s="26" t="s">
        <v>193</v>
      </c>
      <c r="C26" s="7">
        <v>440</v>
      </c>
      <c r="D26" s="7">
        <v>290</v>
      </c>
      <c r="E26" s="7">
        <v>150</v>
      </c>
    </row>
    <row r="27" spans="1:5" ht="27.75" customHeight="1">
      <c r="A27" s="25"/>
      <c r="B27" s="26"/>
      <c r="C27" s="7"/>
      <c r="D27" s="7"/>
      <c r="E27" s="7"/>
    </row>
    <row r="28" spans="1:6" ht="27.75" customHeight="1">
      <c r="A28" s="25">
        <v>2010605</v>
      </c>
      <c r="B28" s="26" t="s">
        <v>197</v>
      </c>
      <c r="C28" s="7">
        <v>2</v>
      </c>
      <c r="D28" s="7">
        <v>2</v>
      </c>
      <c r="E28" s="7"/>
      <c r="F28" s="2" t="s">
        <v>125</v>
      </c>
    </row>
    <row r="29" spans="1:5" ht="27.75" customHeight="1">
      <c r="A29" s="25">
        <v>2019999</v>
      </c>
      <c r="B29" s="26" t="s">
        <v>198</v>
      </c>
      <c r="C29" s="7">
        <v>2</v>
      </c>
      <c r="D29" s="7">
        <v>2</v>
      </c>
      <c r="E29" s="7"/>
    </row>
    <row r="30" spans="1:5" ht="27.75" customHeight="1">
      <c r="A30" s="25">
        <v>2120199</v>
      </c>
      <c r="B30" s="136" t="s">
        <v>199</v>
      </c>
      <c r="C30" s="7">
        <v>44</v>
      </c>
      <c r="D30" s="7">
        <v>44</v>
      </c>
      <c r="E30" s="7"/>
    </row>
    <row r="31" spans="1:5" ht="27.75" customHeight="1">
      <c r="A31" s="25"/>
      <c r="B31" s="26"/>
      <c r="C31" s="7"/>
      <c r="D31" s="7"/>
      <c r="E31" s="7"/>
    </row>
    <row r="32" spans="1:6" ht="27.75" customHeight="1">
      <c r="A32" s="25">
        <v>2120199</v>
      </c>
      <c r="B32" s="26" t="s">
        <v>111</v>
      </c>
      <c r="C32" s="7">
        <v>165</v>
      </c>
      <c r="D32" s="7">
        <v>165</v>
      </c>
      <c r="E32" s="7"/>
      <c r="F32" s="2" t="s">
        <v>200</v>
      </c>
    </row>
    <row r="33" spans="1:5" ht="27.75" customHeight="1">
      <c r="A33" s="25">
        <v>2120399</v>
      </c>
      <c r="B33" s="26" t="s">
        <v>126</v>
      </c>
      <c r="C33" s="7">
        <v>58</v>
      </c>
      <c r="D33" s="7">
        <v>58</v>
      </c>
      <c r="E33" s="7"/>
    </row>
    <row r="34" spans="1:5" ht="27.75" customHeight="1">
      <c r="A34" s="25"/>
      <c r="B34" s="26"/>
      <c r="C34" s="7"/>
      <c r="D34" s="7"/>
      <c r="E34" s="7"/>
    </row>
    <row r="35" spans="1:6" ht="27.75" customHeight="1">
      <c r="A35" s="79">
        <v>2110307</v>
      </c>
      <c r="B35" s="8" t="s">
        <v>129</v>
      </c>
      <c r="C35" s="7">
        <v>60</v>
      </c>
      <c r="D35" s="7">
        <v>60</v>
      </c>
      <c r="E35" s="7"/>
      <c r="F35" s="2" t="s">
        <v>201</v>
      </c>
    </row>
    <row r="36" spans="1:5" ht="27.75" customHeight="1">
      <c r="A36" s="79">
        <v>2130803</v>
      </c>
      <c r="B36" s="8" t="s">
        <v>130</v>
      </c>
      <c r="C36" s="7">
        <v>409</v>
      </c>
      <c r="D36" s="7">
        <v>409</v>
      </c>
      <c r="E36" s="7"/>
    </row>
    <row r="37" spans="1:5" ht="14.25">
      <c r="A37" s="25"/>
      <c r="B37" s="26"/>
      <c r="C37" s="7"/>
      <c r="D37" s="7"/>
      <c r="E37" s="7"/>
    </row>
    <row r="38" spans="1:6" ht="14.25">
      <c r="A38" s="138">
        <v>2120199</v>
      </c>
      <c r="B38" s="120" t="s">
        <v>133</v>
      </c>
      <c r="C38" s="115">
        <v>197.86</v>
      </c>
      <c r="D38" s="115">
        <v>197.86</v>
      </c>
      <c r="E38" s="7"/>
      <c r="F38" s="2" t="s">
        <v>203</v>
      </c>
    </row>
    <row r="39" spans="1:5" ht="14.25">
      <c r="A39" s="138">
        <v>2120399</v>
      </c>
      <c r="B39" s="120" t="s">
        <v>137</v>
      </c>
      <c r="C39" s="115">
        <v>33</v>
      </c>
      <c r="D39" s="115">
        <v>33</v>
      </c>
      <c r="E39" s="7"/>
    </row>
    <row r="40" spans="1:5" ht="14.25">
      <c r="A40" s="25"/>
      <c r="B40" s="26"/>
      <c r="C40" s="7"/>
      <c r="D40" s="7"/>
      <c r="E40" s="7"/>
    </row>
    <row r="41" spans="1:5" ht="14.25">
      <c r="A41" s="140">
        <v>2120199</v>
      </c>
      <c r="B41" s="12" t="s">
        <v>111</v>
      </c>
      <c r="C41" s="7">
        <v>131</v>
      </c>
      <c r="D41" s="7">
        <v>131</v>
      </c>
      <c r="E41" s="7"/>
    </row>
    <row r="42" spans="1:5" ht="14.25">
      <c r="A42" s="141">
        <v>2129999</v>
      </c>
      <c r="B42" s="26" t="s">
        <v>208</v>
      </c>
      <c r="C42" s="7">
        <v>25</v>
      </c>
      <c r="D42" s="7">
        <v>25</v>
      </c>
      <c r="E42" s="7"/>
    </row>
    <row r="43" spans="1:5" ht="14.25">
      <c r="A43" s="141">
        <v>2130399</v>
      </c>
      <c r="B43" s="26" t="s">
        <v>209</v>
      </c>
      <c r="C43" s="7">
        <v>335</v>
      </c>
      <c r="D43" s="7">
        <v>335</v>
      </c>
      <c r="E43" s="7"/>
    </row>
    <row r="44" spans="1:5" ht="14.25">
      <c r="A44" s="25"/>
      <c r="B44" s="26"/>
      <c r="C44" s="7"/>
      <c r="D44" s="7"/>
      <c r="E44" s="7"/>
    </row>
    <row r="45" spans="1:6" ht="14.25">
      <c r="A45" s="71" t="s">
        <v>141</v>
      </c>
      <c r="B45" s="88" t="s">
        <v>215</v>
      </c>
      <c r="C45" s="115">
        <f>SUM(D45:E45)</f>
        <v>129.389</v>
      </c>
      <c r="D45" s="7">
        <f>239.389-110</f>
        <v>129.389</v>
      </c>
      <c r="E45" s="7"/>
      <c r="F45" s="2" t="s">
        <v>140</v>
      </c>
    </row>
    <row r="46" spans="1:5" ht="14.25">
      <c r="A46" s="71" t="s">
        <v>210</v>
      </c>
      <c r="B46" s="142" t="s">
        <v>211</v>
      </c>
      <c r="C46" s="115">
        <f>SUM(D46:E46)</f>
        <v>50</v>
      </c>
      <c r="D46" s="7"/>
      <c r="E46" s="7">
        <v>50</v>
      </c>
    </row>
    <row r="47" spans="1:5" ht="14.25">
      <c r="A47" s="143">
        <v>2120399</v>
      </c>
      <c r="B47" s="142" t="s">
        <v>212</v>
      </c>
      <c r="C47" s="115">
        <f>SUM(D47:E47)</f>
        <v>60</v>
      </c>
      <c r="D47" s="7"/>
      <c r="E47" s="7">
        <v>60</v>
      </c>
    </row>
    <row r="48" spans="1:5" ht="14.25">
      <c r="A48" s="71" t="s">
        <v>213</v>
      </c>
      <c r="B48" s="144" t="s">
        <v>214</v>
      </c>
      <c r="C48" s="115">
        <f>SUM(D48:E48)</f>
        <v>600</v>
      </c>
      <c r="D48" s="7">
        <v>600</v>
      </c>
      <c r="E48" s="7"/>
    </row>
    <row r="49" spans="1:5" ht="14.25">
      <c r="A49" s="25"/>
      <c r="B49" s="26"/>
      <c r="C49" s="7"/>
      <c r="D49" s="7"/>
      <c r="E49" s="7"/>
    </row>
    <row r="50" spans="1:5" ht="14.25">
      <c r="A50" s="25"/>
      <c r="B50" s="26"/>
      <c r="C50" s="7"/>
      <c r="D50" s="7"/>
      <c r="E50" s="7"/>
    </row>
    <row r="51" spans="1:5" ht="14.25">
      <c r="A51" s="167" t="s">
        <v>36</v>
      </c>
      <c r="B51" s="167"/>
      <c r="C51" s="167"/>
      <c r="D51" s="167"/>
      <c r="E51" s="167"/>
    </row>
    <row r="52" ht="22.5">
      <c r="A52" s="27"/>
    </row>
  </sheetData>
  <mergeCells count="4">
    <mergeCell ref="A2:E2"/>
    <mergeCell ref="A3:B3"/>
    <mergeCell ref="A5:B5"/>
    <mergeCell ref="A51:E51"/>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S42"/>
  <sheetViews>
    <sheetView tabSelected="1" zoomScaleSheetLayoutView="100" workbookViewId="0" topLeftCell="A19">
      <selection activeCell="I7" sqref="I7"/>
    </sheetView>
  </sheetViews>
  <sheetFormatPr defaultColWidth="9.00390625" defaultRowHeight="14.25"/>
  <cols>
    <col min="1" max="1" width="7.875" style="135" customWidth="1"/>
    <col min="2" max="3" width="13.375" style="135" customWidth="1"/>
    <col min="4" max="4" width="9.375" style="135" customWidth="1"/>
    <col min="5" max="7" width="9.00390625" style="135" bestFit="1" customWidth="1"/>
    <col min="8" max="8" width="9.00390625" style="135" customWidth="1"/>
    <col min="9" max="16384" width="9.00390625" style="135" bestFit="1" customWidth="1"/>
  </cols>
  <sheetData>
    <row r="1" spans="1:253" s="122" customFormat="1" ht="18.75">
      <c r="A1" s="121"/>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row>
    <row r="2" spans="1:253" s="122" customFormat="1" ht="20.25">
      <c r="A2" s="168" t="s">
        <v>78</v>
      </c>
      <c r="B2" s="169"/>
      <c r="C2" s="169"/>
      <c r="D2" s="169"/>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c r="DI2" s="123"/>
      <c r="DJ2" s="123"/>
      <c r="DK2" s="123"/>
      <c r="DL2" s="123"/>
      <c r="DM2" s="123"/>
      <c r="DN2" s="123"/>
      <c r="DO2" s="123"/>
      <c r="DP2" s="123"/>
      <c r="DQ2" s="123"/>
      <c r="DR2" s="123"/>
      <c r="DS2" s="123"/>
      <c r="DT2" s="123"/>
      <c r="DU2" s="123"/>
      <c r="DV2" s="123"/>
      <c r="DW2" s="123"/>
      <c r="DX2" s="123"/>
      <c r="DY2" s="123"/>
      <c r="DZ2" s="123"/>
      <c r="EA2" s="123"/>
      <c r="EB2" s="123"/>
      <c r="EC2" s="123"/>
      <c r="ED2" s="123"/>
      <c r="EE2" s="123"/>
      <c r="EF2" s="123"/>
      <c r="EG2" s="123"/>
      <c r="EH2" s="123"/>
      <c r="EI2" s="123"/>
      <c r="EJ2" s="123"/>
      <c r="EK2" s="123"/>
      <c r="EL2" s="123"/>
      <c r="EM2" s="123"/>
      <c r="EN2" s="123"/>
      <c r="EO2" s="123"/>
      <c r="EP2" s="123"/>
      <c r="EQ2" s="123"/>
      <c r="ER2" s="123"/>
      <c r="ES2" s="123"/>
      <c r="ET2" s="123"/>
      <c r="EU2" s="123"/>
      <c r="EV2" s="123"/>
      <c r="EW2" s="123"/>
      <c r="EX2" s="123"/>
      <c r="EY2" s="123"/>
      <c r="EZ2" s="123"/>
      <c r="FA2" s="123"/>
      <c r="FB2" s="123"/>
      <c r="FC2" s="123"/>
      <c r="FD2" s="123"/>
      <c r="FE2" s="123"/>
      <c r="FF2" s="123"/>
      <c r="FG2" s="123"/>
      <c r="FH2" s="123"/>
      <c r="FI2" s="123"/>
      <c r="FJ2" s="123"/>
      <c r="FK2" s="123"/>
      <c r="FL2" s="123"/>
      <c r="FM2" s="123"/>
      <c r="FN2" s="123"/>
      <c r="FO2" s="123"/>
      <c r="FP2" s="123"/>
      <c r="FQ2" s="123"/>
      <c r="FR2" s="123"/>
      <c r="FS2" s="123"/>
      <c r="FT2" s="123"/>
      <c r="FU2" s="123"/>
      <c r="FV2" s="123"/>
      <c r="FW2" s="123"/>
      <c r="FX2" s="123"/>
      <c r="FY2" s="123"/>
      <c r="FZ2" s="123"/>
      <c r="GA2" s="123"/>
      <c r="GB2" s="123"/>
      <c r="GC2" s="123"/>
      <c r="GD2" s="123"/>
      <c r="GE2" s="123"/>
      <c r="GF2" s="123"/>
      <c r="GG2" s="123"/>
      <c r="GH2" s="123"/>
      <c r="GI2" s="123"/>
      <c r="GJ2" s="123"/>
      <c r="GK2" s="123"/>
      <c r="GL2" s="123"/>
      <c r="GM2" s="123"/>
      <c r="GN2" s="123"/>
      <c r="GO2" s="123"/>
      <c r="GP2" s="123"/>
      <c r="GQ2" s="123"/>
      <c r="GR2" s="123"/>
      <c r="GS2" s="123"/>
      <c r="GT2" s="123"/>
      <c r="GU2" s="123"/>
      <c r="GV2" s="123"/>
      <c r="GW2" s="123"/>
      <c r="GX2" s="123"/>
      <c r="GY2" s="123"/>
      <c r="GZ2" s="123"/>
      <c r="HA2" s="123"/>
      <c r="HB2" s="123"/>
      <c r="HC2" s="123"/>
      <c r="HD2" s="123"/>
      <c r="HE2" s="123"/>
      <c r="HF2" s="123"/>
      <c r="HG2" s="123"/>
      <c r="HH2" s="123"/>
      <c r="HI2" s="123"/>
      <c r="HJ2" s="123"/>
      <c r="HK2" s="123"/>
      <c r="HL2" s="123"/>
      <c r="HM2" s="123"/>
      <c r="HN2" s="123"/>
      <c r="HO2" s="123"/>
      <c r="HP2" s="123"/>
      <c r="HQ2" s="123"/>
      <c r="HR2" s="123"/>
      <c r="HS2" s="123"/>
      <c r="HT2" s="123"/>
      <c r="HU2" s="123"/>
      <c r="HV2" s="123"/>
      <c r="HW2" s="123"/>
      <c r="HX2" s="123"/>
      <c r="HY2" s="123"/>
      <c r="HZ2" s="123"/>
      <c r="IA2" s="123"/>
      <c r="IB2" s="123"/>
      <c r="IC2" s="123"/>
      <c r="ID2" s="123"/>
      <c r="IE2" s="123"/>
      <c r="IF2" s="123"/>
      <c r="IG2" s="123"/>
      <c r="IH2" s="123"/>
      <c r="II2" s="123"/>
      <c r="IJ2" s="123"/>
      <c r="IK2" s="123"/>
      <c r="IL2" s="123"/>
      <c r="IM2" s="123"/>
      <c r="IN2" s="123"/>
      <c r="IO2" s="123"/>
      <c r="IP2" s="123"/>
      <c r="IQ2" s="123"/>
      <c r="IR2" s="123"/>
      <c r="IS2" s="123"/>
    </row>
    <row r="3" spans="1:253" s="122" customFormat="1" ht="40.5" customHeight="1">
      <c r="A3" s="124" t="s">
        <v>185</v>
      </c>
      <c r="B3" s="123"/>
      <c r="C3" s="123"/>
      <c r="D3" s="125" t="s">
        <v>0</v>
      </c>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row>
    <row r="4" spans="1:253" s="122" customFormat="1" ht="40.5" customHeight="1">
      <c r="A4" s="15" t="s">
        <v>31</v>
      </c>
      <c r="B4" s="15" t="s">
        <v>32</v>
      </c>
      <c r="C4" s="15" t="s">
        <v>143</v>
      </c>
      <c r="D4" s="93" t="s">
        <v>218</v>
      </c>
      <c r="E4" s="103" t="s">
        <v>108</v>
      </c>
      <c r="F4" s="103" t="s">
        <v>113</v>
      </c>
      <c r="G4" s="103" t="s">
        <v>119</v>
      </c>
      <c r="H4" s="103" t="s">
        <v>187</v>
      </c>
      <c r="I4" s="103" t="s">
        <v>125</v>
      </c>
      <c r="J4" s="103" t="s">
        <v>128</v>
      </c>
      <c r="K4" s="103" t="s">
        <v>131</v>
      </c>
      <c r="L4" s="103" t="s">
        <v>138</v>
      </c>
      <c r="M4" s="103" t="s">
        <v>139</v>
      </c>
      <c r="N4" s="103" t="s">
        <v>140</v>
      </c>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row>
    <row r="5" spans="1:253" s="122" customFormat="1" ht="40.5" customHeight="1">
      <c r="A5" s="16"/>
      <c r="B5" s="17" t="s">
        <v>18</v>
      </c>
      <c r="C5" s="92">
        <v>5589.4</v>
      </c>
      <c r="D5" s="18">
        <f>D6+D12+D32+D38+D40</f>
        <v>371.48</v>
      </c>
      <c r="E5" s="18">
        <f>E6+E12+E32+E38+E40</f>
        <v>227.42</v>
      </c>
      <c r="F5" s="18">
        <f>F6+F12+F32+F38+F40</f>
        <v>138</v>
      </c>
      <c r="G5" s="18">
        <f>G6+G12+G32+G38+G40</f>
        <v>680.0999999999999</v>
      </c>
      <c r="H5" s="18">
        <v>1981.15</v>
      </c>
      <c r="I5" s="18">
        <f aca="true" t="shared" si="0" ref="I5:N5">I6+I12+I32+I38+I40</f>
        <v>48</v>
      </c>
      <c r="J5" s="18">
        <f t="shared" si="0"/>
        <v>223</v>
      </c>
      <c r="K5" s="18">
        <f t="shared" si="0"/>
        <v>469</v>
      </c>
      <c r="L5" s="18">
        <f t="shared" si="0"/>
        <v>230.85999999999999</v>
      </c>
      <c r="M5" s="18">
        <f t="shared" si="0"/>
        <v>491</v>
      </c>
      <c r="N5" s="18">
        <f t="shared" si="0"/>
        <v>729.39</v>
      </c>
      <c r="O5" s="158"/>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c r="CV5" s="123"/>
      <c r="CW5" s="123"/>
      <c r="CX5" s="123"/>
      <c r="CY5" s="123"/>
      <c r="CZ5" s="123"/>
      <c r="DA5" s="123"/>
      <c r="DB5" s="123"/>
      <c r="DC5" s="123"/>
      <c r="DD5" s="123"/>
      <c r="DE5" s="123"/>
      <c r="DF5" s="123"/>
      <c r="DG5" s="123"/>
      <c r="DH5" s="123"/>
      <c r="DI5" s="123"/>
      <c r="DJ5" s="123"/>
      <c r="DK5" s="123"/>
      <c r="DL5" s="123"/>
      <c r="DM5" s="123"/>
      <c r="DN5" s="123"/>
      <c r="DO5" s="123"/>
      <c r="DP5" s="123"/>
      <c r="DQ5" s="123"/>
      <c r="DR5" s="123"/>
      <c r="DS5" s="123"/>
      <c r="DT5" s="123"/>
      <c r="DU5" s="123"/>
      <c r="DV5" s="123"/>
      <c r="DW5" s="123"/>
      <c r="DX5" s="123"/>
      <c r="DY5" s="123"/>
      <c r="DZ5" s="123"/>
      <c r="EA5" s="123"/>
      <c r="EB5" s="123"/>
      <c r="EC5" s="123"/>
      <c r="ED5" s="123"/>
      <c r="EE5" s="123"/>
      <c r="EF5" s="123"/>
      <c r="EG5" s="123"/>
      <c r="EH5" s="123"/>
      <c r="EI5" s="123"/>
      <c r="EJ5" s="123"/>
      <c r="EK5" s="123"/>
      <c r="EL5" s="123"/>
      <c r="EM5" s="123"/>
      <c r="EN5" s="123"/>
      <c r="EO5" s="123"/>
      <c r="EP5" s="123"/>
      <c r="EQ5" s="123"/>
      <c r="ER5" s="123"/>
      <c r="ES5" s="123"/>
      <c r="ET5" s="123"/>
      <c r="EU5" s="123"/>
      <c r="EV5" s="123"/>
      <c r="EW5" s="123"/>
      <c r="EX5" s="123"/>
      <c r="EY5" s="123"/>
      <c r="EZ5" s="123"/>
      <c r="FA5" s="123"/>
      <c r="FB5" s="123"/>
      <c r="FC5" s="123"/>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3"/>
      <c r="HA5" s="123"/>
      <c r="HB5" s="123"/>
      <c r="HC5" s="123"/>
      <c r="HD5" s="123"/>
      <c r="HE5" s="123"/>
      <c r="HF5" s="123"/>
      <c r="HG5" s="123"/>
      <c r="HH5" s="123"/>
      <c r="HI5" s="123"/>
      <c r="HJ5" s="123"/>
      <c r="HK5" s="123"/>
      <c r="HL5" s="123"/>
      <c r="HM5" s="123"/>
      <c r="HN5" s="123"/>
      <c r="HO5" s="123"/>
      <c r="HP5" s="123"/>
      <c r="HQ5" s="123"/>
      <c r="HR5" s="123"/>
      <c r="HS5" s="123"/>
      <c r="HT5" s="123"/>
      <c r="HU5" s="123"/>
      <c r="HV5" s="123"/>
      <c r="HW5" s="123"/>
      <c r="HX5" s="123"/>
      <c r="HY5" s="123"/>
      <c r="HZ5" s="123"/>
      <c r="IA5" s="123"/>
      <c r="IB5" s="123"/>
      <c r="IC5" s="123"/>
      <c r="ID5" s="123"/>
      <c r="IE5" s="123"/>
      <c r="IF5" s="123"/>
      <c r="IG5" s="123"/>
      <c r="IH5" s="123"/>
      <c r="II5" s="123"/>
      <c r="IJ5" s="123"/>
      <c r="IK5" s="123"/>
      <c r="IL5" s="123"/>
      <c r="IM5" s="123"/>
      <c r="IN5" s="123"/>
      <c r="IO5" s="123"/>
      <c r="IP5" s="123"/>
      <c r="IQ5" s="123"/>
      <c r="IR5" s="123"/>
      <c r="IS5" s="123"/>
    </row>
    <row r="6" spans="1:253" s="128" customFormat="1" ht="40.5" customHeight="1">
      <c r="A6" s="112" t="s">
        <v>37</v>
      </c>
      <c r="B6" s="113" t="s">
        <v>9</v>
      </c>
      <c r="C6" s="114">
        <f>D6+E6+F6+G6+I6+J6+K6+L6+M6+N6</f>
        <v>2562.86</v>
      </c>
      <c r="D6" s="115">
        <v>349.47</v>
      </c>
      <c r="E6" s="116">
        <v>220.5</v>
      </c>
      <c r="F6" s="116">
        <v>125</v>
      </c>
      <c r="G6" s="115">
        <v>441.59</v>
      </c>
      <c r="H6" s="116">
        <v>785.71</v>
      </c>
      <c r="I6" s="126">
        <v>42</v>
      </c>
      <c r="J6" s="126">
        <v>212.2</v>
      </c>
      <c r="K6" s="116">
        <v>184</v>
      </c>
      <c r="L6" s="115">
        <v>216.25</v>
      </c>
      <c r="M6" s="126">
        <v>277</v>
      </c>
      <c r="N6" s="116">
        <v>494.85</v>
      </c>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c r="IR6" s="127"/>
      <c r="IS6" s="127"/>
    </row>
    <row r="7" spans="1:253" s="122" customFormat="1" ht="40.5" customHeight="1">
      <c r="A7" s="108">
        <v>30101</v>
      </c>
      <c r="B7" s="82" t="s">
        <v>161</v>
      </c>
      <c r="C7" s="114">
        <f aca="true" t="shared" si="1" ref="C7:C40">D7+E7+F7+G7+I7+J7+K7+L7+M7+N7</f>
        <v>1093.73</v>
      </c>
      <c r="D7" s="7">
        <v>167.91</v>
      </c>
      <c r="E7" s="7">
        <v>121.37</v>
      </c>
      <c r="F7" s="7">
        <v>97</v>
      </c>
      <c r="G7" s="7">
        <v>176.04</v>
      </c>
      <c r="H7" s="19">
        <v>350.98</v>
      </c>
      <c r="I7" s="130">
        <v>42</v>
      </c>
      <c r="J7" s="78">
        <v>93.9</v>
      </c>
      <c r="K7" s="137">
        <v>77</v>
      </c>
      <c r="L7" s="116">
        <v>76.1</v>
      </c>
      <c r="M7" s="78">
        <v>130</v>
      </c>
      <c r="N7" s="78">
        <v>112.41</v>
      </c>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3"/>
      <c r="IO7" s="123"/>
      <c r="IP7" s="123"/>
      <c r="IQ7" s="123"/>
      <c r="IR7" s="123"/>
      <c r="IS7" s="123"/>
    </row>
    <row r="8" spans="1:253" s="122" customFormat="1" ht="40.5" customHeight="1">
      <c r="A8" s="108">
        <v>30102</v>
      </c>
      <c r="B8" s="82" t="s">
        <v>162</v>
      </c>
      <c r="C8" s="114">
        <f t="shared" si="1"/>
        <v>827.38</v>
      </c>
      <c r="D8" s="7">
        <v>105.12</v>
      </c>
      <c r="E8" s="7">
        <v>29.79</v>
      </c>
      <c r="F8" s="7">
        <v>28</v>
      </c>
      <c r="G8" s="7">
        <v>216.67</v>
      </c>
      <c r="H8" s="19">
        <v>333.06</v>
      </c>
      <c r="I8" s="130"/>
      <c r="J8" s="78">
        <v>62.3</v>
      </c>
      <c r="K8" s="137">
        <v>58</v>
      </c>
      <c r="L8" s="116">
        <v>72.34</v>
      </c>
      <c r="M8" s="78">
        <v>79</v>
      </c>
      <c r="N8" s="78">
        <v>176.16</v>
      </c>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3"/>
    </row>
    <row r="9" spans="1:253" s="122" customFormat="1" ht="40.5" customHeight="1">
      <c r="A9" s="108">
        <v>30103</v>
      </c>
      <c r="B9" s="82" t="s">
        <v>204</v>
      </c>
      <c r="C9" s="114">
        <f t="shared" si="1"/>
        <v>15.38</v>
      </c>
      <c r="D9" s="7"/>
      <c r="E9" s="7"/>
      <c r="F9" s="129"/>
      <c r="G9" s="119"/>
      <c r="H9" s="19"/>
      <c r="I9" s="130"/>
      <c r="J9" s="78"/>
      <c r="K9" s="137"/>
      <c r="L9" s="116">
        <v>0.55</v>
      </c>
      <c r="M9" s="78"/>
      <c r="N9" s="78">
        <v>14.83</v>
      </c>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c r="IR9" s="123"/>
      <c r="IS9" s="123"/>
    </row>
    <row r="10" spans="1:253" s="122" customFormat="1" ht="40.5" customHeight="1">
      <c r="A10" s="108">
        <v>30104</v>
      </c>
      <c r="B10" s="82" t="s">
        <v>163</v>
      </c>
      <c r="C10" s="114">
        <f t="shared" si="1"/>
        <v>626.3699999999999</v>
      </c>
      <c r="D10" s="7">
        <v>76.44</v>
      </c>
      <c r="E10" s="7">
        <v>69.34</v>
      </c>
      <c r="F10" s="78"/>
      <c r="G10" s="7">
        <v>48.88</v>
      </c>
      <c r="H10" s="7">
        <v>101.67</v>
      </c>
      <c r="I10" s="130"/>
      <c r="J10" s="78">
        <v>56</v>
      </c>
      <c r="K10" s="137">
        <v>49</v>
      </c>
      <c r="L10" s="116">
        <v>67.26</v>
      </c>
      <c r="M10" s="130">
        <v>68</v>
      </c>
      <c r="N10" s="78">
        <v>191.45</v>
      </c>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3"/>
      <c r="IH10" s="123"/>
      <c r="II10" s="123"/>
      <c r="IJ10" s="123"/>
      <c r="IK10" s="123"/>
      <c r="IL10" s="123"/>
      <c r="IM10" s="123"/>
      <c r="IN10" s="123"/>
      <c r="IO10" s="123"/>
      <c r="IP10" s="123"/>
      <c r="IQ10" s="123"/>
      <c r="IR10" s="123"/>
      <c r="IS10" s="123"/>
    </row>
    <row r="11" spans="1:253" s="122" customFormat="1" ht="40.5" customHeight="1">
      <c r="A11" s="108">
        <v>30199</v>
      </c>
      <c r="B11" s="82" t="s">
        <v>220</v>
      </c>
      <c r="C11" s="114"/>
      <c r="D11" s="7"/>
      <c r="E11" s="7"/>
      <c r="F11" s="78"/>
      <c r="G11" s="7"/>
      <c r="H11" s="7"/>
      <c r="I11" s="130"/>
      <c r="J11" s="78"/>
      <c r="K11" s="137"/>
      <c r="L11" s="116"/>
      <c r="M11" s="130"/>
      <c r="N11" s="78"/>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c r="IR11" s="123"/>
      <c r="IS11" s="123"/>
    </row>
    <row r="12" spans="1:253" s="122" customFormat="1" ht="40.5" customHeight="1">
      <c r="A12" s="112" t="s">
        <v>38</v>
      </c>
      <c r="B12" s="118" t="s">
        <v>10</v>
      </c>
      <c r="C12" s="114">
        <f t="shared" si="1"/>
        <v>839.9100000000001</v>
      </c>
      <c r="D12" s="115">
        <v>14.43</v>
      </c>
      <c r="E12" s="118">
        <v>6.92</v>
      </c>
      <c r="F12" s="118">
        <v>13</v>
      </c>
      <c r="G12" s="115">
        <v>130.57</v>
      </c>
      <c r="H12" s="115">
        <v>1092.63</v>
      </c>
      <c r="I12" s="126">
        <v>6</v>
      </c>
      <c r="J12" s="126">
        <v>10.8</v>
      </c>
      <c r="K12" s="118">
        <v>285</v>
      </c>
      <c r="L12" s="115">
        <v>12.67</v>
      </c>
      <c r="M12" s="126">
        <v>214</v>
      </c>
      <c r="N12" s="118">
        <v>146.52</v>
      </c>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3"/>
      <c r="IH12" s="123"/>
      <c r="II12" s="123"/>
      <c r="IJ12" s="123"/>
      <c r="IK12" s="123"/>
      <c r="IL12" s="123"/>
      <c r="IM12" s="123"/>
      <c r="IN12" s="123"/>
      <c r="IO12" s="123"/>
      <c r="IP12" s="123"/>
      <c r="IQ12" s="123"/>
      <c r="IR12" s="123"/>
      <c r="IS12" s="123"/>
    </row>
    <row r="13" spans="1:253" s="122" customFormat="1" ht="40.5" customHeight="1">
      <c r="A13" s="131">
        <v>30201</v>
      </c>
      <c r="B13" s="131" t="s">
        <v>157</v>
      </c>
      <c r="C13" s="114">
        <f t="shared" si="1"/>
        <v>25.159999999999997</v>
      </c>
      <c r="D13" s="7">
        <v>7.93</v>
      </c>
      <c r="E13" s="19"/>
      <c r="F13" s="19"/>
      <c r="G13" s="7">
        <v>4.38</v>
      </c>
      <c r="H13" s="7">
        <v>6.56</v>
      </c>
      <c r="I13" s="130"/>
      <c r="J13" s="130"/>
      <c r="K13" s="19">
        <v>2</v>
      </c>
      <c r="L13" s="115"/>
      <c r="M13" s="130">
        <v>1</v>
      </c>
      <c r="N13" s="19">
        <v>9.85</v>
      </c>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row>
    <row r="14" spans="1:253" s="122" customFormat="1" ht="40.5" customHeight="1">
      <c r="A14" s="131">
        <v>30202</v>
      </c>
      <c r="B14" s="131" t="s">
        <v>174</v>
      </c>
      <c r="C14" s="114">
        <f t="shared" si="1"/>
        <v>12.510000000000002</v>
      </c>
      <c r="D14" s="7"/>
      <c r="E14" s="19"/>
      <c r="F14" s="19"/>
      <c r="G14" s="7">
        <v>2.36</v>
      </c>
      <c r="H14" s="7"/>
      <c r="I14" s="130"/>
      <c r="J14" s="130"/>
      <c r="K14" s="19"/>
      <c r="L14" s="115">
        <v>1.44</v>
      </c>
      <c r="M14" s="130"/>
      <c r="N14" s="19">
        <v>8.71</v>
      </c>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row>
    <row r="15" spans="1:253" s="122" customFormat="1" ht="40.5" customHeight="1">
      <c r="A15" s="131">
        <v>30203</v>
      </c>
      <c r="B15" s="131" t="s">
        <v>221</v>
      </c>
      <c r="C15" s="114"/>
      <c r="D15" s="7"/>
      <c r="E15" s="19"/>
      <c r="F15" s="19"/>
      <c r="G15" s="7"/>
      <c r="H15" s="7"/>
      <c r="I15" s="130"/>
      <c r="J15" s="130"/>
      <c r="K15" s="19"/>
      <c r="L15" s="115"/>
      <c r="M15" s="130"/>
      <c r="N15" s="19">
        <v>1.95</v>
      </c>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c r="IR15" s="123"/>
      <c r="IS15" s="123"/>
    </row>
    <row r="16" spans="1:253" s="122" customFormat="1" ht="40.5" customHeight="1">
      <c r="A16" s="131">
        <v>30205</v>
      </c>
      <c r="B16" s="131" t="s">
        <v>191</v>
      </c>
      <c r="C16" s="114">
        <f t="shared" si="1"/>
        <v>1</v>
      </c>
      <c r="D16" s="7"/>
      <c r="E16" s="19"/>
      <c r="F16" s="19"/>
      <c r="G16" s="7"/>
      <c r="H16" s="7">
        <v>5.87</v>
      </c>
      <c r="I16" s="130"/>
      <c r="J16" s="130"/>
      <c r="K16" s="19"/>
      <c r="L16" s="115"/>
      <c r="M16" s="130"/>
      <c r="N16" s="19">
        <v>1</v>
      </c>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c r="GU16" s="123"/>
      <c r="GV16" s="123"/>
      <c r="GW16" s="123"/>
      <c r="GX16" s="123"/>
      <c r="GY16" s="123"/>
      <c r="GZ16" s="123"/>
      <c r="HA16" s="123"/>
      <c r="HB16" s="123"/>
      <c r="HC16" s="123"/>
      <c r="HD16" s="123"/>
      <c r="HE16" s="123"/>
      <c r="HF16" s="123"/>
      <c r="HG16" s="123"/>
      <c r="HH16" s="123"/>
      <c r="HI16" s="123"/>
      <c r="HJ16" s="123"/>
      <c r="HK16" s="123"/>
      <c r="HL16" s="123"/>
      <c r="HM16" s="123"/>
      <c r="HN16" s="123"/>
      <c r="HO16" s="123"/>
      <c r="HP16" s="123"/>
      <c r="HQ16" s="123"/>
      <c r="HR16" s="123"/>
      <c r="HS16" s="123"/>
      <c r="HT16" s="123"/>
      <c r="HU16" s="123"/>
      <c r="HV16" s="123"/>
      <c r="HW16" s="123"/>
      <c r="HX16" s="123"/>
      <c r="HY16" s="123"/>
      <c r="HZ16" s="123"/>
      <c r="IA16" s="123"/>
      <c r="IB16" s="123"/>
      <c r="IC16" s="123"/>
      <c r="ID16" s="123"/>
      <c r="IE16" s="123"/>
      <c r="IF16" s="123"/>
      <c r="IG16" s="123"/>
      <c r="IH16" s="123"/>
      <c r="II16" s="123"/>
      <c r="IJ16" s="123"/>
      <c r="IK16" s="123"/>
      <c r="IL16" s="123"/>
      <c r="IM16" s="123"/>
      <c r="IN16" s="123"/>
      <c r="IO16" s="123"/>
      <c r="IP16" s="123"/>
      <c r="IQ16" s="123"/>
      <c r="IR16" s="123"/>
      <c r="IS16" s="123"/>
    </row>
    <row r="17" spans="1:253" s="122" customFormat="1" ht="40.5" customHeight="1">
      <c r="A17" s="131">
        <v>30206</v>
      </c>
      <c r="B17" s="131" t="s">
        <v>175</v>
      </c>
      <c r="C17" s="114">
        <f t="shared" si="1"/>
        <v>6.82</v>
      </c>
      <c r="D17" s="7"/>
      <c r="E17" s="19"/>
      <c r="F17" s="19"/>
      <c r="G17" s="7">
        <v>2.22</v>
      </c>
      <c r="H17" s="7">
        <v>23.68</v>
      </c>
      <c r="I17" s="130"/>
      <c r="J17" s="130"/>
      <c r="K17" s="19"/>
      <c r="L17" s="115"/>
      <c r="M17" s="130"/>
      <c r="N17" s="19">
        <v>4.6</v>
      </c>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3"/>
      <c r="IP17" s="123"/>
      <c r="IQ17" s="123"/>
      <c r="IR17" s="123"/>
      <c r="IS17" s="123"/>
    </row>
    <row r="18" spans="1:253" s="122" customFormat="1" ht="40.5" customHeight="1">
      <c r="A18" s="131">
        <v>30207</v>
      </c>
      <c r="B18" s="131" t="s">
        <v>222</v>
      </c>
      <c r="C18" s="114"/>
      <c r="D18" s="7"/>
      <c r="E18" s="19"/>
      <c r="F18" s="19"/>
      <c r="G18" s="7"/>
      <c r="H18" s="7"/>
      <c r="I18" s="130"/>
      <c r="J18" s="130"/>
      <c r="K18" s="19"/>
      <c r="L18" s="115"/>
      <c r="M18" s="130"/>
      <c r="N18" s="19">
        <v>1.86</v>
      </c>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c r="DV18" s="123"/>
      <c r="DW18" s="123"/>
      <c r="DX18" s="123"/>
      <c r="DY18" s="123"/>
      <c r="DZ18" s="123"/>
      <c r="EA18" s="123"/>
      <c r="EB18" s="123"/>
      <c r="EC18" s="123"/>
      <c r="ED18" s="123"/>
      <c r="EE18" s="123"/>
      <c r="EF18" s="123"/>
      <c r="EG18" s="123"/>
      <c r="EH18" s="123"/>
      <c r="EI18" s="123"/>
      <c r="EJ18" s="123"/>
      <c r="EK18" s="123"/>
      <c r="EL18" s="123"/>
      <c r="EM18" s="123"/>
      <c r="EN18" s="123"/>
      <c r="EO18" s="123"/>
      <c r="EP18" s="123"/>
      <c r="EQ18" s="123"/>
      <c r="ER18" s="123"/>
      <c r="ES18" s="123"/>
      <c r="ET18" s="123"/>
      <c r="EU18" s="123"/>
      <c r="EV18" s="123"/>
      <c r="EW18" s="123"/>
      <c r="EX18" s="123"/>
      <c r="EY18" s="123"/>
      <c r="EZ18" s="123"/>
      <c r="FA18" s="123"/>
      <c r="FB18" s="123"/>
      <c r="FC18" s="123"/>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c r="IR18" s="123"/>
      <c r="IS18" s="123"/>
    </row>
    <row r="19" spans="1:253" s="122" customFormat="1" ht="40.5" customHeight="1">
      <c r="A19" s="131">
        <v>30211</v>
      </c>
      <c r="B19" s="131" t="s">
        <v>202</v>
      </c>
      <c r="C19" s="114">
        <f t="shared" si="1"/>
        <v>7.82</v>
      </c>
      <c r="D19" s="7"/>
      <c r="E19" s="19"/>
      <c r="F19" s="19"/>
      <c r="G19" s="7"/>
      <c r="H19" s="7">
        <v>1.1</v>
      </c>
      <c r="I19" s="130"/>
      <c r="J19" s="130"/>
      <c r="K19" s="19">
        <v>1</v>
      </c>
      <c r="L19" s="115"/>
      <c r="M19" s="130">
        <v>2</v>
      </c>
      <c r="N19" s="19">
        <v>4.82</v>
      </c>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c r="ET19" s="123"/>
      <c r="EU19" s="123"/>
      <c r="EV19" s="123"/>
      <c r="EW19" s="123"/>
      <c r="EX19" s="123"/>
      <c r="EY19" s="123"/>
      <c r="EZ19" s="123"/>
      <c r="FA19" s="123"/>
      <c r="FB19" s="123"/>
      <c r="FC19" s="123"/>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c r="IR19" s="123"/>
      <c r="IS19" s="123"/>
    </row>
    <row r="20" spans="1:253" s="122" customFormat="1" ht="40.5" customHeight="1">
      <c r="A20" s="131">
        <v>30204</v>
      </c>
      <c r="B20" s="131" t="s">
        <v>192</v>
      </c>
      <c r="C20" s="114">
        <f t="shared" si="1"/>
        <v>0</v>
      </c>
      <c r="D20" s="7"/>
      <c r="E20" s="19"/>
      <c r="F20" s="19"/>
      <c r="G20" s="7"/>
      <c r="H20" s="7">
        <v>2.25</v>
      </c>
      <c r="I20" s="130"/>
      <c r="J20" s="130"/>
      <c r="K20" s="19"/>
      <c r="L20" s="115"/>
      <c r="M20" s="130"/>
      <c r="N20" s="19"/>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c r="GH20" s="123"/>
      <c r="GI20" s="123"/>
      <c r="GJ20" s="123"/>
      <c r="GK20" s="123"/>
      <c r="GL20" s="123"/>
      <c r="GM20" s="123"/>
      <c r="GN20" s="123"/>
      <c r="GO20" s="123"/>
      <c r="GP20" s="123"/>
      <c r="GQ20" s="123"/>
      <c r="GR20" s="123"/>
      <c r="GS20" s="123"/>
      <c r="GT20" s="123"/>
      <c r="GU20" s="123"/>
      <c r="GV20" s="123"/>
      <c r="GW20" s="123"/>
      <c r="GX20" s="123"/>
      <c r="GY20" s="123"/>
      <c r="GZ20" s="123"/>
      <c r="HA20" s="123"/>
      <c r="HB20" s="123"/>
      <c r="HC20" s="123"/>
      <c r="HD20" s="123"/>
      <c r="HE20" s="123"/>
      <c r="HF20" s="123"/>
      <c r="HG20" s="123"/>
      <c r="HH20" s="123"/>
      <c r="HI20" s="123"/>
      <c r="HJ20" s="123"/>
      <c r="HK20" s="123"/>
      <c r="HL20" s="123"/>
      <c r="HM20" s="123"/>
      <c r="HN20" s="123"/>
      <c r="HO20" s="123"/>
      <c r="HP20" s="123"/>
      <c r="HQ20" s="123"/>
      <c r="HR20" s="123"/>
      <c r="HS20" s="123"/>
      <c r="HT20" s="123"/>
      <c r="HU20" s="123"/>
      <c r="HV20" s="123"/>
      <c r="HW20" s="123"/>
      <c r="HX20" s="123"/>
      <c r="HY20" s="123"/>
      <c r="HZ20" s="123"/>
      <c r="IA20" s="123"/>
      <c r="IB20" s="123"/>
      <c r="IC20" s="123"/>
      <c r="ID20" s="123"/>
      <c r="IE20" s="123"/>
      <c r="IF20" s="123"/>
      <c r="IG20" s="123"/>
      <c r="IH20" s="123"/>
      <c r="II20" s="123"/>
      <c r="IJ20" s="123"/>
      <c r="IK20" s="123"/>
      <c r="IL20" s="123"/>
      <c r="IM20" s="123"/>
      <c r="IN20" s="123"/>
      <c r="IO20" s="123"/>
      <c r="IP20" s="123"/>
      <c r="IQ20" s="123"/>
      <c r="IR20" s="123"/>
      <c r="IS20" s="123"/>
    </row>
    <row r="21" spans="1:253" s="122" customFormat="1" ht="40.5" customHeight="1">
      <c r="A21" s="131">
        <v>30227</v>
      </c>
      <c r="B21" s="131" t="s">
        <v>158</v>
      </c>
      <c r="C21" s="114">
        <f t="shared" si="1"/>
        <v>6.5</v>
      </c>
      <c r="D21" s="7">
        <v>6.5</v>
      </c>
      <c r="E21" s="19"/>
      <c r="F21" s="19"/>
      <c r="G21" s="7"/>
      <c r="H21" s="7"/>
      <c r="I21" s="130"/>
      <c r="J21" s="130"/>
      <c r="K21" s="19"/>
      <c r="L21" s="115"/>
      <c r="M21" s="130"/>
      <c r="N21" s="19"/>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DT21" s="123"/>
      <c r="DU21" s="123"/>
      <c r="DV21" s="123"/>
      <c r="DW21" s="123"/>
      <c r="DX21" s="123"/>
      <c r="DY21" s="123"/>
      <c r="DZ21" s="123"/>
      <c r="EA21" s="123"/>
      <c r="EB21" s="123"/>
      <c r="EC21" s="123"/>
      <c r="ED21" s="123"/>
      <c r="EE21" s="123"/>
      <c r="EF21" s="123"/>
      <c r="EG21" s="123"/>
      <c r="EH21" s="123"/>
      <c r="EI21" s="123"/>
      <c r="EJ21" s="123"/>
      <c r="EK21" s="123"/>
      <c r="EL21" s="123"/>
      <c r="EM21" s="123"/>
      <c r="EN21" s="123"/>
      <c r="EO21" s="123"/>
      <c r="EP21" s="123"/>
      <c r="EQ21" s="123"/>
      <c r="ER21" s="123"/>
      <c r="ES21" s="123"/>
      <c r="ET21" s="123"/>
      <c r="EU21" s="123"/>
      <c r="EV21" s="123"/>
      <c r="EW21" s="123"/>
      <c r="EX21" s="123"/>
      <c r="EY21" s="123"/>
      <c r="EZ21" s="123"/>
      <c r="FA21" s="123"/>
      <c r="FB21" s="123"/>
      <c r="FC21" s="123"/>
      <c r="FD21" s="123"/>
      <c r="FE21" s="123"/>
      <c r="FF21" s="123"/>
      <c r="FG21" s="123"/>
      <c r="FH21" s="123"/>
      <c r="FI21" s="123"/>
      <c r="FJ21" s="123"/>
      <c r="FK21" s="123"/>
      <c r="FL21" s="123"/>
      <c r="FM21" s="123"/>
      <c r="FN21" s="123"/>
      <c r="FO21" s="123"/>
      <c r="FP21" s="123"/>
      <c r="FQ21" s="123"/>
      <c r="FR21" s="123"/>
      <c r="FS21" s="123"/>
      <c r="FT21" s="123"/>
      <c r="FU21" s="123"/>
      <c r="FV21" s="123"/>
      <c r="FW21" s="123"/>
      <c r="FX21" s="123"/>
      <c r="FY21" s="123"/>
      <c r="FZ21" s="123"/>
      <c r="GA21" s="123"/>
      <c r="GB21" s="123"/>
      <c r="GC21" s="123"/>
      <c r="GD21" s="123"/>
      <c r="GE21" s="123"/>
      <c r="GF21" s="123"/>
      <c r="GG21" s="123"/>
      <c r="GH21" s="123"/>
      <c r="GI21" s="123"/>
      <c r="GJ21" s="123"/>
      <c r="GK21" s="123"/>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c r="HL21" s="123"/>
      <c r="HM21" s="123"/>
      <c r="HN21" s="123"/>
      <c r="HO21" s="123"/>
      <c r="HP21" s="123"/>
      <c r="HQ21" s="123"/>
      <c r="HR21" s="123"/>
      <c r="HS21" s="123"/>
      <c r="HT21" s="123"/>
      <c r="HU21" s="123"/>
      <c r="HV21" s="123"/>
      <c r="HW21" s="123"/>
      <c r="HX21" s="123"/>
      <c r="HY21" s="123"/>
      <c r="HZ21" s="123"/>
      <c r="IA21" s="123"/>
      <c r="IB21" s="123"/>
      <c r="IC21" s="123"/>
      <c r="ID21" s="123"/>
      <c r="IE21" s="123"/>
      <c r="IF21" s="123"/>
      <c r="IG21" s="123"/>
      <c r="IH21" s="123"/>
      <c r="II21" s="123"/>
      <c r="IJ21" s="123"/>
      <c r="IK21" s="123"/>
      <c r="IL21" s="123"/>
      <c r="IM21" s="123"/>
      <c r="IN21" s="123"/>
      <c r="IO21" s="123"/>
      <c r="IP21" s="123"/>
      <c r="IQ21" s="123"/>
      <c r="IR21" s="123"/>
      <c r="IS21" s="123"/>
    </row>
    <row r="22" spans="1:253" s="122" customFormat="1" ht="40.5" customHeight="1">
      <c r="A22" s="108">
        <v>30217</v>
      </c>
      <c r="B22" s="82" t="s">
        <v>176</v>
      </c>
      <c r="C22" s="114">
        <f t="shared" si="1"/>
        <v>50.77</v>
      </c>
      <c r="D22" s="7"/>
      <c r="E22" s="7">
        <v>5.69</v>
      </c>
      <c r="F22" s="19">
        <v>4.6</v>
      </c>
      <c r="G22" s="7">
        <v>5.81</v>
      </c>
      <c r="H22" s="7">
        <v>11.77</v>
      </c>
      <c r="I22" s="130">
        <v>4</v>
      </c>
      <c r="J22" s="130">
        <v>6.8</v>
      </c>
      <c r="K22" s="19">
        <v>4</v>
      </c>
      <c r="L22" s="115">
        <v>2.02</v>
      </c>
      <c r="M22" s="130">
        <v>3</v>
      </c>
      <c r="N22" s="19">
        <v>14.85</v>
      </c>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3"/>
      <c r="DL22" s="123"/>
      <c r="DM22" s="123"/>
      <c r="DN22" s="123"/>
      <c r="DO22" s="123"/>
      <c r="DP22" s="123"/>
      <c r="DQ22" s="123"/>
      <c r="DR22" s="123"/>
      <c r="DS22" s="123"/>
      <c r="DT22" s="123"/>
      <c r="DU22" s="123"/>
      <c r="DV22" s="123"/>
      <c r="DW22" s="123"/>
      <c r="DX22" s="123"/>
      <c r="DY22" s="123"/>
      <c r="DZ22" s="123"/>
      <c r="EA22" s="123"/>
      <c r="EB22" s="123"/>
      <c r="EC22" s="123"/>
      <c r="ED22" s="123"/>
      <c r="EE22" s="123"/>
      <c r="EF22" s="123"/>
      <c r="EG22" s="123"/>
      <c r="EH22" s="123"/>
      <c r="EI22" s="123"/>
      <c r="EJ22" s="123"/>
      <c r="EK22" s="123"/>
      <c r="EL22" s="123"/>
      <c r="EM22" s="123"/>
      <c r="EN22" s="123"/>
      <c r="EO22" s="123"/>
      <c r="EP22" s="123"/>
      <c r="EQ22" s="123"/>
      <c r="ER22" s="123"/>
      <c r="ES22" s="123"/>
      <c r="ET22" s="123"/>
      <c r="EU22" s="123"/>
      <c r="EV22" s="123"/>
      <c r="EW22" s="123"/>
      <c r="EX22" s="123"/>
      <c r="EY22" s="123"/>
      <c r="EZ22" s="123"/>
      <c r="FA22" s="123"/>
      <c r="FB22" s="123"/>
      <c r="FC22" s="123"/>
      <c r="FD22" s="123"/>
      <c r="FE22" s="123"/>
      <c r="FF22" s="123"/>
      <c r="FG22" s="123"/>
      <c r="FH22" s="123"/>
      <c r="FI22" s="123"/>
      <c r="FJ22" s="123"/>
      <c r="FK22" s="123"/>
      <c r="FL22" s="123"/>
      <c r="FM22" s="123"/>
      <c r="FN22" s="123"/>
      <c r="FO22" s="123"/>
      <c r="FP22" s="123"/>
      <c r="FQ22" s="123"/>
      <c r="FR22" s="123"/>
      <c r="FS22" s="123"/>
      <c r="FT22" s="123"/>
      <c r="FU22" s="123"/>
      <c r="FV22" s="123"/>
      <c r="FW22" s="123"/>
      <c r="FX22" s="123"/>
      <c r="FY22" s="123"/>
      <c r="FZ22" s="123"/>
      <c r="GA22" s="123"/>
      <c r="GB22" s="123"/>
      <c r="GC22" s="123"/>
      <c r="GD22" s="123"/>
      <c r="GE22" s="123"/>
      <c r="GF22" s="123"/>
      <c r="GG22" s="123"/>
      <c r="GH22" s="123"/>
      <c r="GI22" s="123"/>
      <c r="GJ22" s="123"/>
      <c r="GK22" s="123"/>
      <c r="GL22" s="123"/>
      <c r="GM22" s="123"/>
      <c r="GN22" s="123"/>
      <c r="GO22" s="123"/>
      <c r="GP22" s="123"/>
      <c r="GQ22" s="123"/>
      <c r="GR22" s="123"/>
      <c r="GS22" s="123"/>
      <c r="GT22" s="123"/>
      <c r="GU22" s="123"/>
      <c r="GV22" s="123"/>
      <c r="GW22" s="123"/>
      <c r="GX22" s="123"/>
      <c r="GY22" s="123"/>
      <c r="GZ22" s="123"/>
      <c r="HA22" s="123"/>
      <c r="HB22" s="123"/>
      <c r="HC22" s="123"/>
      <c r="HD22" s="123"/>
      <c r="HE22" s="123"/>
      <c r="HF22" s="123"/>
      <c r="HG22" s="123"/>
      <c r="HH22" s="123"/>
      <c r="HI22" s="123"/>
      <c r="HJ22" s="123"/>
      <c r="HK22" s="123"/>
      <c r="HL22" s="123"/>
      <c r="HM22" s="123"/>
      <c r="HN22" s="123"/>
      <c r="HO22" s="123"/>
      <c r="HP22" s="123"/>
      <c r="HQ22" s="123"/>
      <c r="HR22" s="123"/>
      <c r="HS22" s="123"/>
      <c r="HT22" s="123"/>
      <c r="HU22" s="123"/>
      <c r="HV22" s="123"/>
      <c r="HW22" s="123"/>
      <c r="HX22" s="123"/>
      <c r="HY22" s="123"/>
      <c r="HZ22" s="123"/>
      <c r="IA22" s="123"/>
      <c r="IB22" s="123"/>
      <c r="IC22" s="123"/>
      <c r="ID22" s="123"/>
      <c r="IE22" s="123"/>
      <c r="IF22" s="123"/>
      <c r="IG22" s="123"/>
      <c r="IH22" s="123"/>
      <c r="II22" s="123"/>
      <c r="IJ22" s="123"/>
      <c r="IK22" s="123"/>
      <c r="IL22" s="123"/>
      <c r="IM22" s="123"/>
      <c r="IN22" s="123"/>
      <c r="IO22" s="123"/>
      <c r="IP22" s="123"/>
      <c r="IQ22" s="123"/>
      <c r="IR22" s="123"/>
      <c r="IS22" s="123"/>
    </row>
    <row r="23" spans="1:253" s="122" customFormat="1" ht="40.5" customHeight="1">
      <c r="A23" s="108">
        <v>30231</v>
      </c>
      <c r="B23" s="82" t="s">
        <v>177</v>
      </c>
      <c r="C23" s="114">
        <f t="shared" si="1"/>
        <v>21.08</v>
      </c>
      <c r="D23" s="7"/>
      <c r="E23" s="7">
        <v>1.23</v>
      </c>
      <c r="F23" s="19">
        <v>2.4</v>
      </c>
      <c r="G23" s="7">
        <v>2.75</v>
      </c>
      <c r="H23" s="7">
        <v>5.01</v>
      </c>
      <c r="I23" s="130">
        <v>2</v>
      </c>
      <c r="J23" s="130">
        <v>4</v>
      </c>
      <c r="K23" s="19"/>
      <c r="L23" s="115">
        <v>8.7</v>
      </c>
      <c r="M23" s="130"/>
      <c r="N23" s="19"/>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3"/>
      <c r="DU23" s="123"/>
      <c r="DV23" s="123"/>
      <c r="DW23" s="123"/>
      <c r="DX23" s="123"/>
      <c r="DY23" s="123"/>
      <c r="DZ23" s="123"/>
      <c r="EA23" s="123"/>
      <c r="EB23" s="123"/>
      <c r="EC23" s="123"/>
      <c r="ED23" s="123"/>
      <c r="EE23" s="123"/>
      <c r="EF23" s="123"/>
      <c r="EG23" s="123"/>
      <c r="EH23" s="123"/>
      <c r="EI23" s="123"/>
      <c r="EJ23" s="123"/>
      <c r="EK23" s="123"/>
      <c r="EL23" s="123"/>
      <c r="EM23" s="123"/>
      <c r="EN23" s="123"/>
      <c r="EO23" s="123"/>
      <c r="EP23" s="123"/>
      <c r="EQ23" s="123"/>
      <c r="ER23" s="123"/>
      <c r="ES23" s="123"/>
      <c r="ET23" s="123"/>
      <c r="EU23" s="123"/>
      <c r="EV23" s="123"/>
      <c r="EW23" s="123"/>
      <c r="EX23" s="123"/>
      <c r="EY23" s="123"/>
      <c r="EZ23" s="123"/>
      <c r="FA23" s="123"/>
      <c r="FB23" s="123"/>
      <c r="FC23" s="123"/>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c r="GU23" s="123"/>
      <c r="GV23" s="123"/>
      <c r="GW23" s="123"/>
      <c r="GX23" s="123"/>
      <c r="GY23" s="123"/>
      <c r="GZ23" s="123"/>
      <c r="HA23" s="123"/>
      <c r="HB23" s="123"/>
      <c r="HC23" s="123"/>
      <c r="HD23" s="123"/>
      <c r="HE23" s="123"/>
      <c r="HF23" s="123"/>
      <c r="HG23" s="123"/>
      <c r="HH23" s="123"/>
      <c r="HI23" s="123"/>
      <c r="HJ23" s="123"/>
      <c r="HK23" s="123"/>
      <c r="HL23" s="123"/>
      <c r="HM23" s="123"/>
      <c r="HN23" s="123"/>
      <c r="HO23" s="123"/>
      <c r="HP23" s="123"/>
      <c r="HQ23" s="123"/>
      <c r="HR23" s="123"/>
      <c r="HS23" s="123"/>
      <c r="HT23" s="123"/>
      <c r="HU23" s="123"/>
      <c r="HV23" s="123"/>
      <c r="HW23" s="123"/>
      <c r="HX23" s="123"/>
      <c r="HY23" s="123"/>
      <c r="HZ23" s="123"/>
      <c r="IA23" s="123"/>
      <c r="IB23" s="123"/>
      <c r="IC23" s="123"/>
      <c r="ID23" s="123"/>
      <c r="IE23" s="123"/>
      <c r="IF23" s="123"/>
      <c r="IG23" s="123"/>
      <c r="IH23" s="123"/>
      <c r="II23" s="123"/>
      <c r="IJ23" s="123"/>
      <c r="IK23" s="123"/>
      <c r="IL23" s="123"/>
      <c r="IM23" s="123"/>
      <c r="IN23" s="123"/>
      <c r="IO23" s="123"/>
      <c r="IP23" s="123"/>
      <c r="IQ23" s="123"/>
      <c r="IR23" s="123"/>
      <c r="IS23" s="123"/>
    </row>
    <row r="24" spans="1:253" s="122" customFormat="1" ht="40.5" customHeight="1">
      <c r="A24" s="133">
        <v>30213</v>
      </c>
      <c r="B24" s="133" t="s">
        <v>178</v>
      </c>
      <c r="C24" s="114">
        <f t="shared" si="1"/>
        <v>21.259999999999998</v>
      </c>
      <c r="D24" s="7"/>
      <c r="E24" s="7"/>
      <c r="F24" s="19">
        <v>6</v>
      </c>
      <c r="G24" s="7">
        <v>5.59</v>
      </c>
      <c r="H24" s="7">
        <v>84.62</v>
      </c>
      <c r="I24" s="130"/>
      <c r="J24" s="130"/>
      <c r="K24" s="19"/>
      <c r="L24" s="115"/>
      <c r="M24" s="130"/>
      <c r="N24" s="19">
        <v>9.67</v>
      </c>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23"/>
      <c r="DL24" s="123"/>
      <c r="DM24" s="123"/>
      <c r="DN24" s="123"/>
      <c r="DO24" s="123"/>
      <c r="DP24" s="123"/>
      <c r="DQ24" s="123"/>
      <c r="DR24" s="123"/>
      <c r="DS24" s="123"/>
      <c r="DT24" s="123"/>
      <c r="DU24" s="123"/>
      <c r="DV24" s="123"/>
      <c r="DW24" s="123"/>
      <c r="DX24" s="123"/>
      <c r="DY24" s="123"/>
      <c r="DZ24" s="123"/>
      <c r="EA24" s="123"/>
      <c r="EB24" s="123"/>
      <c r="EC24" s="123"/>
      <c r="ED24" s="123"/>
      <c r="EE24" s="123"/>
      <c r="EF24" s="123"/>
      <c r="EG24" s="123"/>
      <c r="EH24" s="123"/>
      <c r="EI24" s="123"/>
      <c r="EJ24" s="123"/>
      <c r="EK24" s="123"/>
      <c r="EL24" s="123"/>
      <c r="EM24" s="123"/>
      <c r="EN24" s="123"/>
      <c r="EO24" s="123"/>
      <c r="EP24" s="123"/>
      <c r="EQ24" s="123"/>
      <c r="ER24" s="123"/>
      <c r="ES24" s="123"/>
      <c r="ET24" s="123"/>
      <c r="EU24" s="123"/>
      <c r="EV24" s="123"/>
      <c r="EW24" s="123"/>
      <c r="EX24" s="123"/>
      <c r="EY24" s="123"/>
      <c r="EZ24" s="123"/>
      <c r="FA24" s="123"/>
      <c r="FB24" s="123"/>
      <c r="FC24" s="123"/>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23"/>
      <c r="HS24" s="123"/>
      <c r="HT24" s="123"/>
      <c r="HU24" s="123"/>
      <c r="HV24" s="123"/>
      <c r="HW24" s="123"/>
      <c r="HX24" s="123"/>
      <c r="HY24" s="123"/>
      <c r="HZ24" s="123"/>
      <c r="IA24" s="123"/>
      <c r="IB24" s="123"/>
      <c r="IC24" s="123"/>
      <c r="ID24" s="123"/>
      <c r="IE24" s="123"/>
      <c r="IF24" s="123"/>
      <c r="IG24" s="123"/>
      <c r="IH24" s="123"/>
      <c r="II24" s="123"/>
      <c r="IJ24" s="123"/>
      <c r="IK24" s="123"/>
      <c r="IL24" s="123"/>
      <c r="IM24" s="123"/>
      <c r="IN24" s="123"/>
      <c r="IO24" s="123"/>
      <c r="IP24" s="123"/>
      <c r="IQ24" s="123"/>
      <c r="IR24" s="123"/>
      <c r="IS24" s="123"/>
    </row>
    <row r="25" spans="1:253" s="122" customFormat="1" ht="40.5" customHeight="1">
      <c r="A25" s="133">
        <v>30216</v>
      </c>
      <c r="B25" s="133" t="s">
        <v>194</v>
      </c>
      <c r="C25" s="114">
        <f t="shared" si="1"/>
        <v>4.25</v>
      </c>
      <c r="D25" s="7"/>
      <c r="E25" s="7"/>
      <c r="F25" s="19"/>
      <c r="G25" s="7"/>
      <c r="H25" s="7">
        <v>0.91</v>
      </c>
      <c r="I25" s="130"/>
      <c r="J25" s="130"/>
      <c r="K25" s="19"/>
      <c r="L25" s="115"/>
      <c r="M25" s="130"/>
      <c r="N25" s="19">
        <v>4.25</v>
      </c>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c r="DP25" s="123"/>
      <c r="DQ25" s="123"/>
      <c r="DR25" s="123"/>
      <c r="DS25" s="123"/>
      <c r="DT25" s="123"/>
      <c r="DU25" s="123"/>
      <c r="DV25" s="123"/>
      <c r="DW25" s="123"/>
      <c r="DX25" s="123"/>
      <c r="DY25" s="123"/>
      <c r="DZ25" s="123"/>
      <c r="EA25" s="123"/>
      <c r="EB25" s="123"/>
      <c r="EC25" s="123"/>
      <c r="ED25" s="123"/>
      <c r="EE25" s="123"/>
      <c r="EF25" s="123"/>
      <c r="EG25" s="123"/>
      <c r="EH25" s="123"/>
      <c r="EI25" s="123"/>
      <c r="EJ25" s="123"/>
      <c r="EK25" s="123"/>
      <c r="EL25" s="123"/>
      <c r="EM25" s="123"/>
      <c r="EN25" s="123"/>
      <c r="EO25" s="123"/>
      <c r="EP25" s="123"/>
      <c r="EQ25" s="123"/>
      <c r="ER25" s="123"/>
      <c r="ES25" s="123"/>
      <c r="ET25" s="123"/>
      <c r="EU25" s="123"/>
      <c r="EV25" s="123"/>
      <c r="EW25" s="123"/>
      <c r="EX25" s="123"/>
      <c r="EY25" s="123"/>
      <c r="EZ25" s="123"/>
      <c r="FA25" s="123"/>
      <c r="FB25" s="123"/>
      <c r="FC25" s="123"/>
      <c r="FD25" s="123"/>
      <c r="FE25" s="123"/>
      <c r="FF25" s="123"/>
      <c r="FG25" s="123"/>
      <c r="FH25" s="123"/>
      <c r="FI25" s="123"/>
      <c r="FJ25" s="123"/>
      <c r="FK25" s="123"/>
      <c r="FL25" s="123"/>
      <c r="FM25" s="123"/>
      <c r="FN25" s="123"/>
      <c r="FO25" s="123"/>
      <c r="FP25" s="123"/>
      <c r="FQ25" s="123"/>
      <c r="FR25" s="123"/>
      <c r="FS25" s="123"/>
      <c r="FT25" s="123"/>
      <c r="FU25" s="123"/>
      <c r="FV25" s="123"/>
      <c r="FW25" s="123"/>
      <c r="FX25" s="123"/>
      <c r="FY25" s="123"/>
      <c r="FZ25" s="123"/>
      <c r="GA25" s="123"/>
      <c r="GB25" s="123"/>
      <c r="GC25" s="123"/>
      <c r="GD25" s="123"/>
      <c r="GE25" s="123"/>
      <c r="GF25" s="123"/>
      <c r="GG25" s="123"/>
      <c r="GH25" s="123"/>
      <c r="GI25" s="123"/>
      <c r="GJ25" s="123"/>
      <c r="GK25" s="123"/>
      <c r="GL25" s="123"/>
      <c r="GM25" s="123"/>
      <c r="GN25" s="123"/>
      <c r="GO25" s="123"/>
      <c r="GP25" s="123"/>
      <c r="GQ25" s="123"/>
      <c r="GR25" s="123"/>
      <c r="GS25" s="123"/>
      <c r="GT25" s="123"/>
      <c r="GU25" s="123"/>
      <c r="GV25" s="123"/>
      <c r="GW25" s="123"/>
      <c r="GX25" s="123"/>
      <c r="GY25" s="123"/>
      <c r="GZ25" s="123"/>
      <c r="HA25" s="123"/>
      <c r="HB25" s="123"/>
      <c r="HC25" s="123"/>
      <c r="HD25" s="123"/>
      <c r="HE25" s="123"/>
      <c r="HF25" s="123"/>
      <c r="HG25" s="123"/>
      <c r="HH25" s="123"/>
      <c r="HI25" s="123"/>
      <c r="HJ25" s="123"/>
      <c r="HK25" s="123"/>
      <c r="HL25" s="123"/>
      <c r="HM25" s="123"/>
      <c r="HN25" s="123"/>
      <c r="HO25" s="123"/>
      <c r="HP25" s="123"/>
      <c r="HQ25" s="123"/>
      <c r="HR25" s="123"/>
      <c r="HS25" s="123"/>
      <c r="HT25" s="123"/>
      <c r="HU25" s="123"/>
      <c r="HV25" s="123"/>
      <c r="HW25" s="123"/>
      <c r="HX25" s="123"/>
      <c r="HY25" s="123"/>
      <c r="HZ25" s="123"/>
      <c r="IA25" s="123"/>
      <c r="IB25" s="123"/>
      <c r="IC25" s="123"/>
      <c r="ID25" s="123"/>
      <c r="IE25" s="123"/>
      <c r="IF25" s="123"/>
      <c r="IG25" s="123"/>
      <c r="IH25" s="123"/>
      <c r="II25" s="123"/>
      <c r="IJ25" s="123"/>
      <c r="IK25" s="123"/>
      <c r="IL25" s="123"/>
      <c r="IM25" s="123"/>
      <c r="IN25" s="123"/>
      <c r="IO25" s="123"/>
      <c r="IP25" s="123"/>
      <c r="IQ25" s="123"/>
      <c r="IR25" s="123"/>
      <c r="IS25" s="123"/>
    </row>
    <row r="26" spans="1:253" s="122" customFormat="1" ht="40.5" customHeight="1">
      <c r="A26" s="133">
        <v>30228</v>
      </c>
      <c r="B26" s="133" t="s">
        <v>179</v>
      </c>
      <c r="C26" s="114">
        <f t="shared" si="1"/>
        <v>19.259999999999998</v>
      </c>
      <c r="D26" s="7"/>
      <c r="E26" s="7"/>
      <c r="F26" s="19"/>
      <c r="G26" s="7">
        <v>10.99</v>
      </c>
      <c r="H26" s="7">
        <v>32.45</v>
      </c>
      <c r="I26" s="130"/>
      <c r="J26" s="130"/>
      <c r="K26" s="19"/>
      <c r="L26" s="115"/>
      <c r="M26" s="130"/>
      <c r="N26" s="19">
        <v>8.27</v>
      </c>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c r="FC26" s="123"/>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c r="IL26" s="123"/>
      <c r="IM26" s="123"/>
      <c r="IN26" s="123"/>
      <c r="IO26" s="123"/>
      <c r="IP26" s="123"/>
      <c r="IQ26" s="123"/>
      <c r="IR26" s="123"/>
      <c r="IS26" s="123"/>
    </row>
    <row r="27" spans="1:253" s="122" customFormat="1" ht="40.5" customHeight="1">
      <c r="A27" s="133">
        <v>30229</v>
      </c>
      <c r="B27" s="133" t="s">
        <v>216</v>
      </c>
      <c r="C27" s="114">
        <f t="shared" si="1"/>
        <v>0</v>
      </c>
      <c r="D27" s="7"/>
      <c r="E27" s="7"/>
      <c r="F27" s="19"/>
      <c r="G27" s="7"/>
      <c r="H27" s="7">
        <v>33.74</v>
      </c>
      <c r="I27" s="130"/>
      <c r="J27" s="130"/>
      <c r="K27" s="19"/>
      <c r="L27" s="115"/>
      <c r="M27" s="130"/>
      <c r="N27" s="19"/>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3"/>
      <c r="FG27" s="123"/>
      <c r="FH27" s="123"/>
      <c r="FI27" s="123"/>
      <c r="FJ27" s="123"/>
      <c r="FK27" s="123"/>
      <c r="FL27" s="123"/>
      <c r="FM27" s="123"/>
      <c r="FN27" s="123"/>
      <c r="FO27" s="123"/>
      <c r="FP27" s="123"/>
      <c r="FQ27" s="123"/>
      <c r="FR27" s="123"/>
      <c r="FS27" s="123"/>
      <c r="FT27" s="123"/>
      <c r="FU27" s="123"/>
      <c r="FV27" s="123"/>
      <c r="FW27" s="123"/>
      <c r="FX27" s="123"/>
      <c r="FY27" s="123"/>
      <c r="FZ27" s="123"/>
      <c r="GA27" s="123"/>
      <c r="GB27" s="123"/>
      <c r="GC27" s="123"/>
      <c r="GD27" s="123"/>
      <c r="GE27" s="123"/>
      <c r="GF27" s="123"/>
      <c r="GG27" s="123"/>
      <c r="GH27" s="123"/>
      <c r="GI27" s="123"/>
      <c r="GJ27" s="123"/>
      <c r="GK27" s="123"/>
      <c r="GL27" s="123"/>
      <c r="GM27" s="123"/>
      <c r="GN27" s="123"/>
      <c r="GO27" s="123"/>
      <c r="GP27" s="123"/>
      <c r="GQ27" s="123"/>
      <c r="GR27" s="123"/>
      <c r="GS27" s="123"/>
      <c r="GT27" s="123"/>
      <c r="GU27" s="123"/>
      <c r="GV27" s="123"/>
      <c r="GW27" s="123"/>
      <c r="GX27" s="123"/>
      <c r="GY27" s="123"/>
      <c r="GZ27" s="123"/>
      <c r="HA27" s="123"/>
      <c r="HB27" s="123"/>
      <c r="HC27" s="123"/>
      <c r="HD27" s="123"/>
      <c r="HE27" s="123"/>
      <c r="HF27" s="123"/>
      <c r="HG27" s="123"/>
      <c r="HH27" s="123"/>
      <c r="HI27" s="123"/>
      <c r="HJ27" s="123"/>
      <c r="HK27" s="123"/>
      <c r="HL27" s="123"/>
      <c r="HM27" s="123"/>
      <c r="HN27" s="123"/>
      <c r="HO27" s="123"/>
      <c r="HP27" s="123"/>
      <c r="HQ27" s="123"/>
      <c r="HR27" s="123"/>
      <c r="HS27" s="123"/>
      <c r="HT27" s="123"/>
      <c r="HU27" s="123"/>
      <c r="HV27" s="123"/>
      <c r="HW27" s="123"/>
      <c r="HX27" s="123"/>
      <c r="HY27" s="123"/>
      <c r="HZ27" s="123"/>
      <c r="IA27" s="123"/>
      <c r="IB27" s="123"/>
      <c r="IC27" s="123"/>
      <c r="ID27" s="123"/>
      <c r="IE27" s="123"/>
      <c r="IF27" s="123"/>
      <c r="IG27" s="123"/>
      <c r="IH27" s="123"/>
      <c r="II27" s="123"/>
      <c r="IJ27" s="123"/>
      <c r="IK27" s="123"/>
      <c r="IL27" s="123"/>
      <c r="IM27" s="123"/>
      <c r="IN27" s="123"/>
      <c r="IO27" s="123"/>
      <c r="IP27" s="123"/>
      <c r="IQ27" s="123"/>
      <c r="IR27" s="123"/>
      <c r="IS27" s="123"/>
    </row>
    <row r="28" spans="1:253" s="122" customFormat="1" ht="40.5" customHeight="1">
      <c r="A28" s="133">
        <v>30239</v>
      </c>
      <c r="B28" s="133" t="s">
        <v>180</v>
      </c>
      <c r="C28" s="114">
        <f t="shared" si="1"/>
        <v>19.53</v>
      </c>
      <c r="D28" s="7"/>
      <c r="E28" s="7"/>
      <c r="F28" s="19"/>
      <c r="G28" s="7">
        <v>19.02</v>
      </c>
      <c r="H28" s="7">
        <v>2.05</v>
      </c>
      <c r="I28" s="130"/>
      <c r="J28" s="130"/>
      <c r="K28" s="19"/>
      <c r="L28" s="115">
        <v>0.51</v>
      </c>
      <c r="M28" s="130"/>
      <c r="N28" s="19"/>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3"/>
      <c r="FF28" s="123"/>
      <c r="FG28" s="123"/>
      <c r="FH28" s="123"/>
      <c r="FI28" s="123"/>
      <c r="FJ28" s="123"/>
      <c r="FK28" s="123"/>
      <c r="FL28" s="123"/>
      <c r="FM28" s="123"/>
      <c r="FN28" s="123"/>
      <c r="FO28" s="123"/>
      <c r="FP28" s="123"/>
      <c r="FQ28" s="123"/>
      <c r="FR28" s="123"/>
      <c r="FS28" s="123"/>
      <c r="FT28" s="123"/>
      <c r="FU28" s="123"/>
      <c r="FV28" s="123"/>
      <c r="FW28" s="123"/>
      <c r="FX28" s="123"/>
      <c r="FY28" s="123"/>
      <c r="FZ28" s="123"/>
      <c r="GA28" s="123"/>
      <c r="GB28" s="123"/>
      <c r="GC28" s="123"/>
      <c r="GD28" s="123"/>
      <c r="GE28" s="123"/>
      <c r="GF28" s="123"/>
      <c r="GG28" s="123"/>
      <c r="GH28" s="123"/>
      <c r="GI28" s="123"/>
      <c r="GJ28" s="123"/>
      <c r="GK28" s="123"/>
      <c r="GL28" s="123"/>
      <c r="GM28" s="123"/>
      <c r="GN28" s="123"/>
      <c r="GO28" s="123"/>
      <c r="GP28" s="123"/>
      <c r="GQ28" s="123"/>
      <c r="GR28" s="123"/>
      <c r="GS28" s="123"/>
      <c r="GT28" s="123"/>
      <c r="GU28" s="123"/>
      <c r="GV28" s="123"/>
      <c r="GW28" s="123"/>
      <c r="GX28" s="123"/>
      <c r="GY28" s="123"/>
      <c r="GZ28" s="123"/>
      <c r="HA28" s="123"/>
      <c r="HB28" s="123"/>
      <c r="HC28" s="123"/>
      <c r="HD28" s="123"/>
      <c r="HE28" s="123"/>
      <c r="HF28" s="123"/>
      <c r="HG28" s="123"/>
      <c r="HH28" s="123"/>
      <c r="HI28" s="123"/>
      <c r="HJ28" s="123"/>
      <c r="HK28" s="123"/>
      <c r="HL28" s="123"/>
      <c r="HM28" s="123"/>
      <c r="HN28" s="123"/>
      <c r="HO28" s="123"/>
      <c r="HP28" s="123"/>
      <c r="HQ28" s="123"/>
      <c r="HR28" s="123"/>
      <c r="HS28" s="123"/>
      <c r="HT28" s="123"/>
      <c r="HU28" s="123"/>
      <c r="HV28" s="123"/>
      <c r="HW28" s="123"/>
      <c r="HX28" s="123"/>
      <c r="HY28" s="123"/>
      <c r="HZ28" s="123"/>
      <c r="IA28" s="123"/>
      <c r="IB28" s="123"/>
      <c r="IC28" s="123"/>
      <c r="ID28" s="123"/>
      <c r="IE28" s="123"/>
      <c r="IF28" s="123"/>
      <c r="IG28" s="123"/>
      <c r="IH28" s="123"/>
      <c r="II28" s="123"/>
      <c r="IJ28" s="123"/>
      <c r="IK28" s="123"/>
      <c r="IL28" s="123"/>
      <c r="IM28" s="123"/>
      <c r="IN28" s="123"/>
      <c r="IO28" s="123"/>
      <c r="IP28" s="123"/>
      <c r="IQ28" s="123"/>
      <c r="IR28" s="123"/>
      <c r="IS28" s="123"/>
    </row>
    <row r="29" spans="1:253" s="122" customFormat="1" ht="40.5" customHeight="1">
      <c r="A29" s="133">
        <v>30299</v>
      </c>
      <c r="B29" s="133" t="s">
        <v>181</v>
      </c>
      <c r="C29" s="114">
        <f t="shared" si="1"/>
        <v>558.45</v>
      </c>
      <c r="D29" s="7"/>
      <c r="E29" s="7"/>
      <c r="F29" s="19"/>
      <c r="G29" s="7">
        <v>77.45</v>
      </c>
      <c r="H29" s="7"/>
      <c r="I29" s="130"/>
      <c r="J29" s="130"/>
      <c r="K29" s="19">
        <v>278</v>
      </c>
      <c r="L29" s="115"/>
      <c r="M29" s="130">
        <v>203</v>
      </c>
      <c r="N29" s="19"/>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c r="DW29" s="123"/>
      <c r="DX29" s="123"/>
      <c r="DY29" s="123"/>
      <c r="DZ29" s="123"/>
      <c r="EA29" s="123"/>
      <c r="EB29" s="123"/>
      <c r="EC29" s="123"/>
      <c r="ED29" s="123"/>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3"/>
      <c r="IP29" s="123"/>
      <c r="IQ29" s="123"/>
      <c r="IR29" s="123"/>
      <c r="IS29" s="123"/>
    </row>
    <row r="30" spans="1:253" s="122" customFormat="1" ht="40.5" customHeight="1">
      <c r="A30" s="133">
        <v>30226</v>
      </c>
      <c r="B30" s="133" t="s">
        <v>196</v>
      </c>
      <c r="C30" s="114">
        <f t="shared" si="1"/>
        <v>1.19</v>
      </c>
      <c r="D30" s="7"/>
      <c r="E30" s="7"/>
      <c r="F30" s="19"/>
      <c r="G30" s="7"/>
      <c r="H30" s="7">
        <v>750.93</v>
      </c>
      <c r="I30" s="130"/>
      <c r="J30" s="130"/>
      <c r="K30" s="19"/>
      <c r="L30" s="115"/>
      <c r="M30" s="130"/>
      <c r="N30" s="19">
        <v>1.19</v>
      </c>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c r="GH30" s="123"/>
      <c r="GI30" s="123"/>
      <c r="GJ30" s="123"/>
      <c r="GK30" s="123"/>
      <c r="GL30" s="123"/>
      <c r="GM30" s="123"/>
      <c r="GN30" s="123"/>
      <c r="GO30" s="123"/>
      <c r="GP30" s="123"/>
      <c r="GQ30" s="123"/>
      <c r="GR30" s="123"/>
      <c r="GS30" s="123"/>
      <c r="GT30" s="123"/>
      <c r="GU30" s="123"/>
      <c r="GV30" s="123"/>
      <c r="GW30" s="123"/>
      <c r="GX30" s="123"/>
      <c r="GY30" s="123"/>
      <c r="GZ30" s="123"/>
      <c r="HA30" s="123"/>
      <c r="HB30" s="123"/>
      <c r="HC30" s="123"/>
      <c r="HD30" s="123"/>
      <c r="HE30" s="123"/>
      <c r="HF30" s="123"/>
      <c r="HG30" s="123"/>
      <c r="HH30" s="123"/>
      <c r="HI30" s="123"/>
      <c r="HJ30" s="123"/>
      <c r="HK30" s="123"/>
      <c r="HL30" s="123"/>
      <c r="HM30" s="123"/>
      <c r="HN30" s="123"/>
      <c r="HO30" s="123"/>
      <c r="HP30" s="123"/>
      <c r="HQ30" s="123"/>
      <c r="HR30" s="123"/>
      <c r="HS30" s="123"/>
      <c r="HT30" s="123"/>
      <c r="HU30" s="123"/>
      <c r="HV30" s="123"/>
      <c r="HW30" s="123"/>
      <c r="HX30" s="123"/>
      <c r="HY30" s="123"/>
      <c r="HZ30" s="123"/>
      <c r="IA30" s="123"/>
      <c r="IB30" s="123"/>
      <c r="IC30" s="123"/>
      <c r="ID30" s="123"/>
      <c r="IE30" s="123"/>
      <c r="IF30" s="123"/>
      <c r="IG30" s="123"/>
      <c r="IH30" s="123"/>
      <c r="II30" s="123"/>
      <c r="IJ30" s="123"/>
      <c r="IK30" s="123"/>
      <c r="IL30" s="123"/>
      <c r="IM30" s="123"/>
      <c r="IN30" s="123"/>
      <c r="IO30" s="123"/>
      <c r="IP30" s="123"/>
      <c r="IQ30" s="123"/>
      <c r="IR30" s="123"/>
      <c r="IS30" s="123"/>
    </row>
    <row r="31" spans="1:253" s="122" customFormat="1" ht="40.5" customHeight="1">
      <c r="A31" s="133">
        <v>30218</v>
      </c>
      <c r="B31" s="133" t="s">
        <v>195</v>
      </c>
      <c r="C31" s="114">
        <f t="shared" si="1"/>
        <v>27.5</v>
      </c>
      <c r="D31" s="7"/>
      <c r="E31" s="7"/>
      <c r="F31" s="19"/>
      <c r="G31" s="7"/>
      <c r="H31" s="7">
        <v>131.69</v>
      </c>
      <c r="I31" s="130"/>
      <c r="J31" s="130"/>
      <c r="K31" s="19"/>
      <c r="L31" s="115"/>
      <c r="M31" s="130"/>
      <c r="N31" s="19">
        <v>27.5</v>
      </c>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3"/>
      <c r="DL31" s="123"/>
      <c r="DM31" s="123"/>
      <c r="DN31" s="123"/>
      <c r="DO31" s="123"/>
      <c r="DP31" s="123"/>
      <c r="DQ31" s="123"/>
      <c r="DR31" s="123"/>
      <c r="DS31" s="123"/>
      <c r="DT31" s="123"/>
      <c r="DU31" s="123"/>
      <c r="DV31" s="123"/>
      <c r="DW31" s="123"/>
      <c r="DX31" s="123"/>
      <c r="DY31" s="123"/>
      <c r="DZ31" s="123"/>
      <c r="EA31" s="123"/>
      <c r="EB31" s="123"/>
      <c r="EC31" s="123"/>
      <c r="ED31" s="123"/>
      <c r="EE31" s="123"/>
      <c r="EF31" s="123"/>
      <c r="EG31" s="123"/>
      <c r="EH31" s="123"/>
      <c r="EI31" s="123"/>
      <c r="EJ31" s="123"/>
      <c r="EK31" s="123"/>
      <c r="EL31" s="123"/>
      <c r="EM31" s="123"/>
      <c r="EN31" s="123"/>
      <c r="EO31" s="123"/>
      <c r="EP31" s="123"/>
      <c r="EQ31" s="123"/>
      <c r="ER31" s="123"/>
      <c r="ES31" s="123"/>
      <c r="ET31" s="123"/>
      <c r="EU31" s="123"/>
      <c r="EV31" s="123"/>
      <c r="EW31" s="123"/>
      <c r="EX31" s="123"/>
      <c r="EY31" s="123"/>
      <c r="EZ31" s="123"/>
      <c r="FA31" s="123"/>
      <c r="FB31" s="123"/>
      <c r="FC31" s="123"/>
      <c r="FD31" s="123"/>
      <c r="FE31" s="123"/>
      <c r="FF31" s="123"/>
      <c r="FG31" s="123"/>
      <c r="FH31" s="123"/>
      <c r="FI31" s="123"/>
      <c r="FJ31" s="123"/>
      <c r="FK31" s="123"/>
      <c r="FL31" s="123"/>
      <c r="FM31" s="123"/>
      <c r="FN31" s="123"/>
      <c r="FO31" s="123"/>
      <c r="FP31" s="123"/>
      <c r="FQ31" s="123"/>
      <c r="FR31" s="123"/>
      <c r="FS31" s="123"/>
      <c r="FT31" s="123"/>
      <c r="FU31" s="123"/>
      <c r="FV31" s="123"/>
      <c r="FW31" s="123"/>
      <c r="FX31" s="123"/>
      <c r="FY31" s="123"/>
      <c r="FZ31" s="123"/>
      <c r="GA31" s="123"/>
      <c r="GB31" s="123"/>
      <c r="GC31" s="123"/>
      <c r="GD31" s="123"/>
      <c r="GE31" s="123"/>
      <c r="GF31" s="123"/>
      <c r="GG31" s="123"/>
      <c r="GH31" s="123"/>
      <c r="GI31" s="123"/>
      <c r="GJ31" s="123"/>
      <c r="GK31" s="123"/>
      <c r="GL31" s="123"/>
      <c r="GM31" s="123"/>
      <c r="GN31" s="123"/>
      <c r="GO31" s="123"/>
      <c r="GP31" s="123"/>
      <c r="GQ31" s="123"/>
      <c r="GR31" s="123"/>
      <c r="GS31" s="123"/>
      <c r="GT31" s="123"/>
      <c r="GU31" s="123"/>
      <c r="GV31" s="123"/>
      <c r="GW31" s="123"/>
      <c r="GX31" s="123"/>
      <c r="GY31" s="123"/>
      <c r="GZ31" s="123"/>
      <c r="HA31" s="123"/>
      <c r="HB31" s="123"/>
      <c r="HC31" s="123"/>
      <c r="HD31" s="123"/>
      <c r="HE31" s="123"/>
      <c r="HF31" s="123"/>
      <c r="HG31" s="123"/>
      <c r="HH31" s="123"/>
      <c r="HI31" s="123"/>
      <c r="HJ31" s="123"/>
      <c r="HK31" s="123"/>
      <c r="HL31" s="123"/>
      <c r="HM31" s="123"/>
      <c r="HN31" s="123"/>
      <c r="HO31" s="123"/>
      <c r="HP31" s="123"/>
      <c r="HQ31" s="123"/>
      <c r="HR31" s="123"/>
      <c r="HS31" s="123"/>
      <c r="HT31" s="123"/>
      <c r="HU31" s="123"/>
      <c r="HV31" s="123"/>
      <c r="HW31" s="123"/>
      <c r="HX31" s="123"/>
      <c r="HY31" s="123"/>
      <c r="HZ31" s="123"/>
      <c r="IA31" s="123"/>
      <c r="IB31" s="123"/>
      <c r="IC31" s="123"/>
      <c r="ID31" s="123"/>
      <c r="IE31" s="123"/>
      <c r="IF31" s="123"/>
      <c r="IG31" s="123"/>
      <c r="IH31" s="123"/>
      <c r="II31" s="123"/>
      <c r="IJ31" s="123"/>
      <c r="IK31" s="123"/>
      <c r="IL31" s="123"/>
      <c r="IM31" s="123"/>
      <c r="IN31" s="123"/>
      <c r="IO31" s="123"/>
      <c r="IP31" s="123"/>
      <c r="IQ31" s="123"/>
      <c r="IR31" s="123"/>
      <c r="IS31" s="123"/>
    </row>
    <row r="32" spans="1:253" s="128" customFormat="1" ht="40.5" customHeight="1">
      <c r="A32" s="20">
        <v>303</v>
      </c>
      <c r="B32" s="118" t="s">
        <v>11</v>
      </c>
      <c r="C32" s="114">
        <f t="shared" si="1"/>
        <v>114.03999999999999</v>
      </c>
      <c r="D32" s="118">
        <v>7.58</v>
      </c>
      <c r="E32" s="126">
        <v>0</v>
      </c>
      <c r="F32" s="126">
        <v>0</v>
      </c>
      <c r="G32" s="115">
        <v>44</v>
      </c>
      <c r="H32" s="115">
        <v>74.14</v>
      </c>
      <c r="I32" s="126">
        <v>0</v>
      </c>
      <c r="J32" s="126">
        <v>0</v>
      </c>
      <c r="K32" s="126">
        <v>0</v>
      </c>
      <c r="L32" s="115">
        <v>0.72</v>
      </c>
      <c r="M32" s="126">
        <v>0</v>
      </c>
      <c r="N32" s="118">
        <v>61.74</v>
      </c>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c r="CO32" s="127"/>
      <c r="CP32" s="127"/>
      <c r="CQ32" s="127"/>
      <c r="CR32" s="127"/>
      <c r="CS32" s="127"/>
      <c r="CT32" s="127"/>
      <c r="CU32" s="127"/>
      <c r="CV32" s="127"/>
      <c r="CW32" s="127"/>
      <c r="CX32" s="127"/>
      <c r="CY32" s="127"/>
      <c r="CZ32" s="127"/>
      <c r="DA32" s="127"/>
      <c r="DB32" s="127"/>
      <c r="DC32" s="127"/>
      <c r="DD32" s="127"/>
      <c r="DE32" s="127"/>
      <c r="DF32" s="127"/>
      <c r="DG32" s="127"/>
      <c r="DH32" s="127"/>
      <c r="DI32" s="127"/>
      <c r="DJ32" s="127"/>
      <c r="DK32" s="127"/>
      <c r="DL32" s="127"/>
      <c r="DM32" s="127"/>
      <c r="DN32" s="127"/>
      <c r="DO32" s="127"/>
      <c r="DP32" s="127"/>
      <c r="DQ32" s="127"/>
      <c r="DR32" s="127"/>
      <c r="DS32" s="127"/>
      <c r="DT32" s="127"/>
      <c r="DU32" s="127"/>
      <c r="DV32" s="127"/>
      <c r="DW32" s="127"/>
      <c r="DX32" s="127"/>
      <c r="DY32" s="127"/>
      <c r="DZ32" s="127"/>
      <c r="EA32" s="127"/>
      <c r="EB32" s="127"/>
      <c r="EC32" s="127"/>
      <c r="ED32" s="127"/>
      <c r="EE32" s="127"/>
      <c r="EF32" s="127"/>
      <c r="EG32" s="127"/>
      <c r="EH32" s="127"/>
      <c r="EI32" s="127"/>
      <c r="EJ32" s="127"/>
      <c r="EK32" s="127"/>
      <c r="EL32" s="127"/>
      <c r="EM32" s="127"/>
      <c r="EN32" s="127"/>
      <c r="EO32" s="127"/>
      <c r="EP32" s="127"/>
      <c r="EQ32" s="127"/>
      <c r="ER32" s="127"/>
      <c r="ES32" s="127"/>
      <c r="ET32" s="127"/>
      <c r="EU32" s="127"/>
      <c r="EV32" s="127"/>
      <c r="EW32" s="127"/>
      <c r="EX32" s="127"/>
      <c r="EY32" s="127"/>
      <c r="EZ32" s="127"/>
      <c r="FA32" s="127"/>
      <c r="FB32" s="127"/>
      <c r="FC32" s="127"/>
      <c r="FD32" s="127"/>
      <c r="FE32" s="127"/>
      <c r="FF32" s="127"/>
      <c r="FG32" s="127"/>
      <c r="FH32" s="127"/>
      <c r="FI32" s="127"/>
      <c r="FJ32" s="127"/>
      <c r="FK32" s="127"/>
      <c r="FL32" s="127"/>
      <c r="FM32" s="127"/>
      <c r="FN32" s="127"/>
      <c r="FO32" s="127"/>
      <c r="FP32" s="127"/>
      <c r="FQ32" s="127"/>
      <c r="FR32" s="127"/>
      <c r="FS32" s="127"/>
      <c r="FT32" s="127"/>
      <c r="FU32" s="127"/>
      <c r="FV32" s="127"/>
      <c r="FW32" s="127"/>
      <c r="FX32" s="127"/>
      <c r="FY32" s="127"/>
      <c r="FZ32" s="127"/>
      <c r="GA32" s="127"/>
      <c r="GB32" s="127"/>
      <c r="GC32" s="127"/>
      <c r="GD32" s="127"/>
      <c r="GE32" s="127"/>
      <c r="GF32" s="127"/>
      <c r="GG32" s="127"/>
      <c r="GH32" s="127"/>
      <c r="GI32" s="127"/>
      <c r="GJ32" s="127"/>
      <c r="GK32" s="127"/>
      <c r="GL32" s="127"/>
      <c r="GM32" s="127"/>
      <c r="GN32" s="127"/>
      <c r="GO32" s="127"/>
      <c r="GP32" s="127"/>
      <c r="GQ32" s="127"/>
      <c r="GR32" s="127"/>
      <c r="GS32" s="127"/>
      <c r="GT32" s="127"/>
      <c r="GU32" s="127"/>
      <c r="GV32" s="127"/>
      <c r="GW32" s="127"/>
      <c r="GX32" s="127"/>
      <c r="GY32" s="127"/>
      <c r="GZ32" s="127"/>
      <c r="HA32" s="127"/>
      <c r="HB32" s="127"/>
      <c r="HC32" s="127"/>
      <c r="HD32" s="127"/>
      <c r="HE32" s="127"/>
      <c r="HF32" s="127"/>
      <c r="HG32" s="127"/>
      <c r="HH32" s="127"/>
      <c r="HI32" s="127"/>
      <c r="HJ32" s="127"/>
      <c r="HK32" s="127"/>
      <c r="HL32" s="127"/>
      <c r="HM32" s="127"/>
      <c r="HN32" s="127"/>
      <c r="HO32" s="127"/>
      <c r="HP32" s="127"/>
      <c r="HQ32" s="127"/>
      <c r="HR32" s="127"/>
      <c r="HS32" s="127"/>
      <c r="HT32" s="127"/>
      <c r="HU32" s="127"/>
      <c r="HV32" s="127"/>
      <c r="HW32" s="127"/>
      <c r="HX32" s="127"/>
      <c r="HY32" s="127"/>
      <c r="HZ32" s="127"/>
      <c r="IA32" s="127"/>
      <c r="IB32" s="127"/>
      <c r="IC32" s="127"/>
      <c r="ID32" s="127"/>
      <c r="IE32" s="127"/>
      <c r="IF32" s="127"/>
      <c r="IG32" s="127"/>
      <c r="IH32" s="127"/>
      <c r="II32" s="127"/>
      <c r="IJ32" s="127"/>
      <c r="IK32" s="127"/>
      <c r="IL32" s="127"/>
      <c r="IM32" s="127"/>
      <c r="IN32" s="127"/>
      <c r="IO32" s="127"/>
      <c r="IP32" s="127"/>
      <c r="IQ32" s="127"/>
      <c r="IR32" s="127"/>
      <c r="IS32" s="127"/>
    </row>
    <row r="33" spans="1:253" s="122" customFormat="1" ht="40.5" customHeight="1">
      <c r="A33" s="131">
        <v>30304</v>
      </c>
      <c r="B33" s="131" t="s">
        <v>159</v>
      </c>
      <c r="C33" s="114">
        <f t="shared" si="1"/>
        <v>0.4</v>
      </c>
      <c r="D33" s="117">
        <v>0.4</v>
      </c>
      <c r="E33" s="132"/>
      <c r="F33" s="130"/>
      <c r="G33" s="7"/>
      <c r="H33" s="7"/>
      <c r="I33" s="130"/>
      <c r="J33" s="130"/>
      <c r="K33" s="130"/>
      <c r="L33" s="115"/>
      <c r="M33" s="130"/>
      <c r="N33" s="19"/>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c r="DD33" s="123"/>
      <c r="DE33" s="123"/>
      <c r="DF33" s="123"/>
      <c r="DG33" s="123"/>
      <c r="DH33" s="123"/>
      <c r="DI33" s="123"/>
      <c r="DJ33" s="123"/>
      <c r="DK33" s="123"/>
      <c r="DL33" s="123"/>
      <c r="DM33" s="123"/>
      <c r="DN33" s="123"/>
      <c r="DO33" s="123"/>
      <c r="DP33" s="123"/>
      <c r="DQ33" s="123"/>
      <c r="DR33" s="123"/>
      <c r="DS33" s="123"/>
      <c r="DT33" s="123"/>
      <c r="DU33" s="123"/>
      <c r="DV33" s="123"/>
      <c r="DW33" s="123"/>
      <c r="DX33" s="123"/>
      <c r="DY33" s="123"/>
      <c r="DZ33" s="123"/>
      <c r="EA33" s="123"/>
      <c r="EB33" s="123"/>
      <c r="EC33" s="123"/>
      <c r="ED33" s="123"/>
      <c r="EE33" s="123"/>
      <c r="EF33" s="123"/>
      <c r="EG33" s="123"/>
      <c r="EH33" s="123"/>
      <c r="EI33" s="123"/>
      <c r="EJ33" s="123"/>
      <c r="EK33" s="123"/>
      <c r="EL33" s="123"/>
      <c r="EM33" s="123"/>
      <c r="EN33" s="123"/>
      <c r="EO33" s="123"/>
      <c r="EP33" s="123"/>
      <c r="EQ33" s="123"/>
      <c r="ER33" s="123"/>
      <c r="ES33" s="123"/>
      <c r="ET33" s="123"/>
      <c r="EU33" s="123"/>
      <c r="EV33" s="123"/>
      <c r="EW33" s="123"/>
      <c r="EX33" s="123"/>
      <c r="EY33" s="123"/>
      <c r="EZ33" s="123"/>
      <c r="FA33" s="123"/>
      <c r="FB33" s="123"/>
      <c r="FC33" s="123"/>
      <c r="FD33" s="123"/>
      <c r="FE33" s="123"/>
      <c r="FF33" s="123"/>
      <c r="FG33" s="123"/>
      <c r="FH33" s="123"/>
      <c r="FI33" s="123"/>
      <c r="FJ33" s="123"/>
      <c r="FK33" s="123"/>
      <c r="FL33" s="123"/>
      <c r="FM33" s="123"/>
      <c r="FN33" s="123"/>
      <c r="FO33" s="123"/>
      <c r="FP33" s="123"/>
      <c r="FQ33" s="123"/>
      <c r="FR33" s="123"/>
      <c r="FS33" s="123"/>
      <c r="FT33" s="123"/>
      <c r="FU33" s="123"/>
      <c r="FV33" s="123"/>
      <c r="FW33" s="123"/>
      <c r="FX33" s="123"/>
      <c r="FY33" s="123"/>
      <c r="FZ33" s="123"/>
      <c r="GA33" s="123"/>
      <c r="GB33" s="123"/>
      <c r="GC33" s="123"/>
      <c r="GD33" s="123"/>
      <c r="GE33" s="123"/>
      <c r="GF33" s="123"/>
      <c r="GG33" s="123"/>
      <c r="GH33" s="123"/>
      <c r="GI33" s="123"/>
      <c r="GJ33" s="123"/>
      <c r="GK33" s="123"/>
      <c r="GL33" s="123"/>
      <c r="GM33" s="123"/>
      <c r="GN33" s="123"/>
      <c r="GO33" s="123"/>
      <c r="GP33" s="123"/>
      <c r="GQ33" s="123"/>
      <c r="GR33" s="123"/>
      <c r="GS33" s="123"/>
      <c r="GT33" s="123"/>
      <c r="GU33" s="123"/>
      <c r="GV33" s="123"/>
      <c r="GW33" s="123"/>
      <c r="GX33" s="123"/>
      <c r="GY33" s="123"/>
      <c r="GZ33" s="123"/>
      <c r="HA33" s="123"/>
      <c r="HB33" s="123"/>
      <c r="HC33" s="123"/>
      <c r="HD33" s="123"/>
      <c r="HE33" s="123"/>
      <c r="HF33" s="123"/>
      <c r="HG33" s="123"/>
      <c r="HH33" s="123"/>
      <c r="HI33" s="123"/>
      <c r="HJ33" s="123"/>
      <c r="HK33" s="123"/>
      <c r="HL33" s="123"/>
      <c r="HM33" s="123"/>
      <c r="HN33" s="123"/>
      <c r="HO33" s="123"/>
      <c r="HP33" s="123"/>
      <c r="HQ33" s="123"/>
      <c r="HR33" s="123"/>
      <c r="HS33" s="123"/>
      <c r="HT33" s="123"/>
      <c r="HU33" s="123"/>
      <c r="HV33" s="123"/>
      <c r="HW33" s="123"/>
      <c r="HX33" s="123"/>
      <c r="HY33" s="123"/>
      <c r="HZ33" s="123"/>
      <c r="IA33" s="123"/>
      <c r="IB33" s="123"/>
      <c r="IC33" s="123"/>
      <c r="ID33" s="123"/>
      <c r="IE33" s="123"/>
      <c r="IF33" s="123"/>
      <c r="IG33" s="123"/>
      <c r="IH33" s="123"/>
      <c r="II33" s="123"/>
      <c r="IJ33" s="123"/>
      <c r="IK33" s="123"/>
      <c r="IL33" s="123"/>
      <c r="IM33" s="123"/>
      <c r="IN33" s="123"/>
      <c r="IO33" s="123"/>
      <c r="IP33" s="123"/>
      <c r="IQ33" s="123"/>
      <c r="IR33" s="123"/>
      <c r="IS33" s="123"/>
    </row>
    <row r="34" spans="1:253" s="122" customFormat="1" ht="40.5" customHeight="1">
      <c r="A34" s="131">
        <v>30306</v>
      </c>
      <c r="B34" s="131" t="s">
        <v>206</v>
      </c>
      <c r="C34" s="114">
        <f t="shared" si="1"/>
        <v>0.007</v>
      </c>
      <c r="D34" s="117"/>
      <c r="E34" s="132"/>
      <c r="F34" s="130"/>
      <c r="G34" s="7"/>
      <c r="H34" s="7"/>
      <c r="I34" s="130"/>
      <c r="J34" s="130"/>
      <c r="K34" s="130"/>
      <c r="L34" s="115">
        <v>0.007</v>
      </c>
      <c r="M34" s="130"/>
      <c r="N34" s="19"/>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123"/>
      <c r="DQ34" s="123"/>
      <c r="DR34" s="123"/>
      <c r="DS34" s="123"/>
      <c r="DT34" s="123"/>
      <c r="DU34" s="123"/>
      <c r="DV34" s="123"/>
      <c r="DW34" s="123"/>
      <c r="DX34" s="123"/>
      <c r="DY34" s="123"/>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c r="IC34" s="123"/>
      <c r="ID34" s="123"/>
      <c r="IE34" s="123"/>
      <c r="IF34" s="123"/>
      <c r="IG34" s="123"/>
      <c r="IH34" s="123"/>
      <c r="II34" s="123"/>
      <c r="IJ34" s="123"/>
      <c r="IK34" s="123"/>
      <c r="IL34" s="123"/>
      <c r="IM34" s="123"/>
      <c r="IN34" s="123"/>
      <c r="IO34" s="123"/>
      <c r="IP34" s="123"/>
      <c r="IQ34" s="123"/>
      <c r="IR34" s="123"/>
      <c r="IS34" s="123"/>
    </row>
    <row r="35" spans="1:253" s="122" customFormat="1" ht="40.5" customHeight="1">
      <c r="A35" s="131">
        <v>30307</v>
      </c>
      <c r="B35" s="131" t="s">
        <v>207</v>
      </c>
      <c r="C35" s="114">
        <f t="shared" si="1"/>
        <v>0.66</v>
      </c>
      <c r="D35" s="117"/>
      <c r="E35" s="132"/>
      <c r="F35" s="130"/>
      <c r="G35" s="7"/>
      <c r="H35" s="7"/>
      <c r="I35" s="130"/>
      <c r="J35" s="130"/>
      <c r="K35" s="130"/>
      <c r="L35" s="115">
        <v>0.66</v>
      </c>
      <c r="M35" s="130"/>
      <c r="N35" s="19"/>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123"/>
      <c r="DQ35" s="123"/>
      <c r="DR35" s="123"/>
      <c r="DS35" s="123"/>
      <c r="DT35" s="123"/>
      <c r="DU35" s="123"/>
      <c r="DV35" s="123"/>
      <c r="DW35" s="123"/>
      <c r="DX35" s="123"/>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c r="ID35" s="123"/>
      <c r="IE35" s="123"/>
      <c r="IF35" s="123"/>
      <c r="IG35" s="123"/>
      <c r="IH35" s="123"/>
      <c r="II35" s="123"/>
      <c r="IJ35" s="123"/>
      <c r="IK35" s="123"/>
      <c r="IL35" s="123"/>
      <c r="IM35" s="123"/>
      <c r="IN35" s="123"/>
      <c r="IO35" s="123"/>
      <c r="IP35" s="123"/>
      <c r="IQ35" s="123"/>
      <c r="IR35" s="123"/>
      <c r="IS35" s="123"/>
    </row>
    <row r="36" spans="1:253" s="122" customFormat="1" ht="40.5" customHeight="1">
      <c r="A36" s="131">
        <v>30305</v>
      </c>
      <c r="B36" s="131" t="s">
        <v>160</v>
      </c>
      <c r="C36" s="114">
        <f t="shared" si="1"/>
        <v>21.32</v>
      </c>
      <c r="D36" s="16">
        <v>7.18</v>
      </c>
      <c r="E36" s="132"/>
      <c r="F36" s="130"/>
      <c r="G36" s="7"/>
      <c r="H36" s="7"/>
      <c r="I36" s="130"/>
      <c r="J36" s="130"/>
      <c r="K36" s="130"/>
      <c r="L36" s="115">
        <v>0.05</v>
      </c>
      <c r="M36" s="130"/>
      <c r="N36" s="19">
        <v>14.09</v>
      </c>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23"/>
      <c r="EJ36" s="123"/>
      <c r="EK36" s="123"/>
      <c r="EL36" s="123"/>
      <c r="EM36" s="123"/>
      <c r="EN36" s="123"/>
      <c r="EO36" s="123"/>
      <c r="EP36" s="123"/>
      <c r="EQ36" s="123"/>
      <c r="ER36" s="123"/>
      <c r="ES36" s="123"/>
      <c r="ET36" s="123"/>
      <c r="EU36" s="123"/>
      <c r="EV36" s="123"/>
      <c r="EW36" s="123"/>
      <c r="EX36" s="123"/>
      <c r="EY36" s="123"/>
      <c r="EZ36" s="123"/>
      <c r="FA36" s="123"/>
      <c r="FB36" s="123"/>
      <c r="FC36" s="123"/>
      <c r="FD36" s="123"/>
      <c r="FE36" s="123"/>
      <c r="FF36" s="123"/>
      <c r="FG36" s="123"/>
      <c r="FH36" s="123"/>
      <c r="FI36" s="123"/>
      <c r="FJ36" s="123"/>
      <c r="FK36" s="123"/>
      <c r="FL36" s="123"/>
      <c r="FM36" s="123"/>
      <c r="FN36" s="123"/>
      <c r="FO36" s="123"/>
      <c r="FP36" s="123"/>
      <c r="FQ36" s="123"/>
      <c r="FR36" s="123"/>
      <c r="FS36" s="123"/>
      <c r="FT36" s="123"/>
      <c r="FU36" s="123"/>
      <c r="FV36" s="123"/>
      <c r="FW36" s="123"/>
      <c r="FX36" s="123"/>
      <c r="FY36" s="123"/>
      <c r="FZ36" s="123"/>
      <c r="GA36" s="123"/>
      <c r="GB36" s="123"/>
      <c r="GC36" s="123"/>
      <c r="GD36" s="123"/>
      <c r="GE36" s="123"/>
      <c r="GF36" s="123"/>
      <c r="GG36" s="123"/>
      <c r="GH36" s="123"/>
      <c r="GI36" s="123"/>
      <c r="GJ36" s="123"/>
      <c r="GK36" s="123"/>
      <c r="GL36" s="123"/>
      <c r="GM36" s="123"/>
      <c r="GN36" s="123"/>
      <c r="GO36" s="123"/>
      <c r="GP36" s="123"/>
      <c r="GQ36" s="123"/>
      <c r="GR36" s="123"/>
      <c r="GS36" s="123"/>
      <c r="GT36" s="123"/>
      <c r="GU36" s="123"/>
      <c r="GV36" s="123"/>
      <c r="GW36" s="123"/>
      <c r="GX36" s="123"/>
      <c r="GY36" s="123"/>
      <c r="GZ36" s="123"/>
      <c r="HA36" s="123"/>
      <c r="HB36" s="123"/>
      <c r="HC36" s="123"/>
      <c r="HD36" s="123"/>
      <c r="HE36" s="123"/>
      <c r="HF36" s="123"/>
      <c r="HG36" s="123"/>
      <c r="HH36" s="123"/>
      <c r="HI36" s="123"/>
      <c r="HJ36" s="123"/>
      <c r="HK36" s="123"/>
      <c r="HL36" s="123"/>
      <c r="HM36" s="123"/>
      <c r="HN36" s="123"/>
      <c r="HO36" s="123"/>
      <c r="HP36" s="123"/>
      <c r="HQ36" s="123"/>
      <c r="HR36" s="123"/>
      <c r="HS36" s="123"/>
      <c r="HT36" s="123"/>
      <c r="HU36" s="123"/>
      <c r="HV36" s="123"/>
      <c r="HW36" s="123"/>
      <c r="HX36" s="123"/>
      <c r="HY36" s="123"/>
      <c r="HZ36" s="123"/>
      <c r="IA36" s="123"/>
      <c r="IB36" s="123"/>
      <c r="IC36" s="123"/>
      <c r="ID36" s="123"/>
      <c r="IE36" s="123"/>
      <c r="IF36" s="123"/>
      <c r="IG36" s="123"/>
      <c r="IH36" s="123"/>
      <c r="II36" s="123"/>
      <c r="IJ36" s="123"/>
      <c r="IK36" s="123"/>
      <c r="IL36" s="123"/>
      <c r="IM36" s="123"/>
      <c r="IN36" s="123"/>
      <c r="IO36" s="123"/>
      <c r="IP36" s="123"/>
      <c r="IQ36" s="123"/>
      <c r="IR36" s="123"/>
      <c r="IS36" s="123"/>
    </row>
    <row r="37" spans="1:253" s="122" customFormat="1" ht="40.5" customHeight="1">
      <c r="A37" s="131">
        <v>30311</v>
      </c>
      <c r="B37" s="131" t="s">
        <v>217</v>
      </c>
      <c r="C37" s="114">
        <f t="shared" si="1"/>
        <v>47.65</v>
      </c>
      <c r="D37" s="16"/>
      <c r="E37" s="132"/>
      <c r="F37" s="130"/>
      <c r="G37" s="7"/>
      <c r="H37" s="7">
        <v>74.14</v>
      </c>
      <c r="I37" s="130"/>
      <c r="J37" s="130"/>
      <c r="K37" s="130"/>
      <c r="L37" s="115"/>
      <c r="M37" s="130"/>
      <c r="N37" s="19">
        <v>47.65</v>
      </c>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c r="DP37" s="123"/>
      <c r="DQ37" s="123"/>
      <c r="DR37" s="123"/>
      <c r="DS37" s="123"/>
      <c r="DT37" s="123"/>
      <c r="DU37" s="123"/>
      <c r="DV37" s="123"/>
      <c r="DW37" s="123"/>
      <c r="DX37" s="123"/>
      <c r="DY37" s="123"/>
      <c r="DZ37" s="123"/>
      <c r="EA37" s="123"/>
      <c r="EB37" s="123"/>
      <c r="EC37" s="123"/>
      <c r="ED37" s="123"/>
      <c r="EE37" s="123"/>
      <c r="EF37" s="123"/>
      <c r="EG37" s="123"/>
      <c r="EH37" s="123"/>
      <c r="EI37" s="123"/>
      <c r="EJ37" s="123"/>
      <c r="EK37" s="123"/>
      <c r="EL37" s="123"/>
      <c r="EM37" s="123"/>
      <c r="EN37" s="123"/>
      <c r="EO37" s="123"/>
      <c r="EP37" s="123"/>
      <c r="EQ37" s="123"/>
      <c r="ER37" s="123"/>
      <c r="ES37" s="123"/>
      <c r="ET37" s="123"/>
      <c r="EU37" s="123"/>
      <c r="EV37" s="123"/>
      <c r="EW37" s="123"/>
      <c r="EX37" s="123"/>
      <c r="EY37" s="123"/>
      <c r="EZ37" s="123"/>
      <c r="FA37" s="123"/>
      <c r="FB37" s="123"/>
      <c r="FC37" s="123"/>
      <c r="FD37" s="123"/>
      <c r="FE37" s="123"/>
      <c r="FF37" s="123"/>
      <c r="FG37" s="123"/>
      <c r="FH37" s="123"/>
      <c r="FI37" s="123"/>
      <c r="FJ37" s="123"/>
      <c r="FK37" s="123"/>
      <c r="FL37" s="123"/>
      <c r="FM37" s="123"/>
      <c r="FN37" s="123"/>
      <c r="FO37" s="123"/>
      <c r="FP37" s="123"/>
      <c r="FQ37" s="123"/>
      <c r="FR37" s="123"/>
      <c r="FS37" s="123"/>
      <c r="FT37" s="123"/>
      <c r="FU37" s="123"/>
      <c r="FV37" s="123"/>
      <c r="FW37" s="123"/>
      <c r="FX37" s="123"/>
      <c r="FY37" s="123"/>
      <c r="FZ37" s="123"/>
      <c r="GA37" s="123"/>
      <c r="GB37" s="123"/>
      <c r="GC37" s="123"/>
      <c r="GD37" s="123"/>
      <c r="GE37" s="123"/>
      <c r="GF37" s="123"/>
      <c r="GG37" s="123"/>
      <c r="GH37" s="123"/>
      <c r="GI37" s="123"/>
      <c r="GJ37" s="123"/>
      <c r="GK37" s="123"/>
      <c r="GL37" s="123"/>
      <c r="GM37" s="123"/>
      <c r="GN37" s="123"/>
      <c r="GO37" s="123"/>
      <c r="GP37" s="123"/>
      <c r="GQ37" s="123"/>
      <c r="GR37" s="123"/>
      <c r="GS37" s="123"/>
      <c r="GT37" s="123"/>
      <c r="GU37" s="123"/>
      <c r="GV37" s="123"/>
      <c r="GW37" s="123"/>
      <c r="GX37" s="123"/>
      <c r="GY37" s="123"/>
      <c r="GZ37" s="123"/>
      <c r="HA37" s="123"/>
      <c r="HB37" s="123"/>
      <c r="HC37" s="123"/>
      <c r="HD37" s="123"/>
      <c r="HE37" s="123"/>
      <c r="HF37" s="123"/>
      <c r="HG37" s="123"/>
      <c r="HH37" s="123"/>
      <c r="HI37" s="123"/>
      <c r="HJ37" s="123"/>
      <c r="HK37" s="123"/>
      <c r="HL37" s="123"/>
      <c r="HM37" s="123"/>
      <c r="HN37" s="123"/>
      <c r="HO37" s="123"/>
      <c r="HP37" s="123"/>
      <c r="HQ37" s="123"/>
      <c r="HR37" s="123"/>
      <c r="HS37" s="123"/>
      <c r="HT37" s="123"/>
      <c r="HU37" s="123"/>
      <c r="HV37" s="123"/>
      <c r="HW37" s="123"/>
      <c r="HX37" s="123"/>
      <c r="HY37" s="123"/>
      <c r="HZ37" s="123"/>
      <c r="IA37" s="123"/>
      <c r="IB37" s="123"/>
      <c r="IC37" s="123"/>
      <c r="ID37" s="123"/>
      <c r="IE37" s="123"/>
      <c r="IF37" s="123"/>
      <c r="IG37" s="123"/>
      <c r="IH37" s="123"/>
      <c r="II37" s="123"/>
      <c r="IJ37" s="123"/>
      <c r="IK37" s="123"/>
      <c r="IL37" s="123"/>
      <c r="IM37" s="123"/>
      <c r="IN37" s="123"/>
      <c r="IO37" s="123"/>
      <c r="IP37" s="123"/>
      <c r="IQ37" s="123"/>
      <c r="IR37" s="123"/>
      <c r="IS37" s="123"/>
    </row>
    <row r="38" spans="1:253" s="122" customFormat="1" ht="40.5" customHeight="1">
      <c r="A38" s="20">
        <v>304</v>
      </c>
      <c r="B38" s="120" t="s">
        <v>182</v>
      </c>
      <c r="C38" s="114">
        <f t="shared" si="1"/>
        <v>65.16</v>
      </c>
      <c r="D38" s="134"/>
      <c r="E38" s="126"/>
      <c r="F38" s="126"/>
      <c r="G38" s="115">
        <v>63.94</v>
      </c>
      <c r="H38" s="115">
        <v>28.67</v>
      </c>
      <c r="I38" s="126"/>
      <c r="J38" s="126"/>
      <c r="K38" s="126"/>
      <c r="L38" s="115">
        <v>1.22</v>
      </c>
      <c r="M38" s="126"/>
      <c r="N38" s="118"/>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c r="DP38" s="123"/>
      <c r="DQ38" s="123"/>
      <c r="DR38" s="123"/>
      <c r="DS38" s="123"/>
      <c r="DT38" s="123"/>
      <c r="DU38" s="123"/>
      <c r="DV38" s="123"/>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3"/>
      <c r="ET38" s="123"/>
      <c r="EU38" s="123"/>
      <c r="EV38" s="123"/>
      <c r="EW38" s="123"/>
      <c r="EX38" s="123"/>
      <c r="EY38" s="123"/>
      <c r="EZ38" s="123"/>
      <c r="FA38" s="123"/>
      <c r="FB38" s="123"/>
      <c r="FC38" s="123"/>
      <c r="FD38" s="123"/>
      <c r="FE38" s="123"/>
      <c r="FF38" s="123"/>
      <c r="FG38" s="123"/>
      <c r="FH38" s="123"/>
      <c r="FI38" s="123"/>
      <c r="FJ38" s="123"/>
      <c r="FK38" s="123"/>
      <c r="FL38" s="123"/>
      <c r="FM38" s="123"/>
      <c r="FN38" s="123"/>
      <c r="FO38" s="123"/>
      <c r="FP38" s="123"/>
      <c r="FQ38" s="123"/>
      <c r="FR38" s="123"/>
      <c r="FS38" s="123"/>
      <c r="FT38" s="123"/>
      <c r="FU38" s="123"/>
      <c r="FV38" s="123"/>
      <c r="FW38" s="123"/>
      <c r="FX38" s="123"/>
      <c r="FY38" s="123"/>
      <c r="FZ38" s="123"/>
      <c r="GA38" s="123"/>
      <c r="GB38" s="123"/>
      <c r="GC38" s="123"/>
      <c r="GD38" s="123"/>
      <c r="GE38" s="123"/>
      <c r="GF38" s="123"/>
      <c r="GG38" s="123"/>
      <c r="GH38" s="123"/>
      <c r="GI38" s="123"/>
      <c r="GJ38" s="123"/>
      <c r="GK38" s="123"/>
      <c r="GL38" s="123"/>
      <c r="GM38" s="123"/>
      <c r="GN38" s="123"/>
      <c r="GO38" s="123"/>
      <c r="GP38" s="123"/>
      <c r="GQ38" s="123"/>
      <c r="GR38" s="123"/>
      <c r="GS38" s="123"/>
      <c r="GT38" s="123"/>
      <c r="GU38" s="123"/>
      <c r="GV38" s="123"/>
      <c r="GW38" s="123"/>
      <c r="GX38" s="123"/>
      <c r="GY38" s="123"/>
      <c r="GZ38" s="123"/>
      <c r="HA38" s="123"/>
      <c r="HB38" s="123"/>
      <c r="HC38" s="123"/>
      <c r="HD38" s="123"/>
      <c r="HE38" s="123"/>
      <c r="HF38" s="123"/>
      <c r="HG38" s="123"/>
      <c r="HH38" s="123"/>
      <c r="HI38" s="123"/>
      <c r="HJ38" s="123"/>
      <c r="HK38" s="123"/>
      <c r="HL38" s="123"/>
      <c r="HM38" s="123"/>
      <c r="HN38" s="123"/>
      <c r="HO38" s="123"/>
      <c r="HP38" s="123"/>
      <c r="HQ38" s="123"/>
      <c r="HR38" s="123"/>
      <c r="HS38" s="123"/>
      <c r="HT38" s="123"/>
      <c r="HU38" s="123"/>
      <c r="HV38" s="123"/>
      <c r="HW38" s="123"/>
      <c r="HX38" s="123"/>
      <c r="HY38" s="123"/>
      <c r="HZ38" s="123"/>
      <c r="IA38" s="123"/>
      <c r="IB38" s="123"/>
      <c r="IC38" s="123"/>
      <c r="ID38" s="123"/>
      <c r="IE38" s="123"/>
      <c r="IF38" s="123"/>
      <c r="IG38" s="123"/>
      <c r="IH38" s="123"/>
      <c r="II38" s="123"/>
      <c r="IJ38" s="123"/>
      <c r="IK38" s="123"/>
      <c r="IL38" s="123"/>
      <c r="IM38" s="123"/>
      <c r="IN38" s="123"/>
      <c r="IO38" s="123"/>
      <c r="IP38" s="123"/>
      <c r="IQ38" s="123"/>
      <c r="IR38" s="123"/>
      <c r="IS38" s="123"/>
    </row>
    <row r="39" spans="1:253" s="122" customFormat="1" ht="40.5" customHeight="1">
      <c r="A39" s="139">
        <v>310002</v>
      </c>
      <c r="B39" s="120" t="s">
        <v>205</v>
      </c>
      <c r="C39" s="114">
        <f t="shared" si="1"/>
        <v>1.22</v>
      </c>
      <c r="D39" s="134"/>
      <c r="E39" s="126"/>
      <c r="F39" s="126"/>
      <c r="G39" s="115"/>
      <c r="H39" s="115">
        <v>28.67</v>
      </c>
      <c r="I39" s="126"/>
      <c r="J39" s="126"/>
      <c r="K39" s="126"/>
      <c r="L39" s="115">
        <v>1.22</v>
      </c>
      <c r="M39" s="126"/>
      <c r="N39" s="118"/>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c r="DP39" s="123"/>
      <c r="DQ39" s="123"/>
      <c r="DR39" s="123"/>
      <c r="DS39" s="123"/>
      <c r="DT39" s="123"/>
      <c r="DU39" s="123"/>
      <c r="DV39" s="123"/>
      <c r="DW39" s="123"/>
      <c r="DX39" s="123"/>
      <c r="DY39" s="123"/>
      <c r="DZ39" s="123"/>
      <c r="EA39" s="123"/>
      <c r="EB39" s="123"/>
      <c r="EC39" s="123"/>
      <c r="ED39" s="123"/>
      <c r="EE39" s="123"/>
      <c r="EF39" s="123"/>
      <c r="EG39" s="123"/>
      <c r="EH39" s="123"/>
      <c r="EI39" s="123"/>
      <c r="EJ39" s="123"/>
      <c r="EK39" s="123"/>
      <c r="EL39" s="123"/>
      <c r="EM39" s="123"/>
      <c r="EN39" s="123"/>
      <c r="EO39" s="123"/>
      <c r="EP39" s="123"/>
      <c r="EQ39" s="123"/>
      <c r="ER39" s="123"/>
      <c r="ES39" s="123"/>
      <c r="ET39" s="123"/>
      <c r="EU39" s="123"/>
      <c r="EV39" s="123"/>
      <c r="EW39" s="123"/>
      <c r="EX39" s="123"/>
      <c r="EY39" s="123"/>
      <c r="EZ39" s="123"/>
      <c r="FA39" s="123"/>
      <c r="FB39" s="123"/>
      <c r="FC39" s="123"/>
      <c r="FD39" s="123"/>
      <c r="FE39" s="123"/>
      <c r="FF39" s="123"/>
      <c r="FG39" s="123"/>
      <c r="FH39" s="123"/>
      <c r="FI39" s="123"/>
      <c r="FJ39" s="123"/>
      <c r="FK39" s="123"/>
      <c r="FL39" s="123"/>
      <c r="FM39" s="123"/>
      <c r="FN39" s="123"/>
      <c r="FO39" s="123"/>
      <c r="FP39" s="123"/>
      <c r="FQ39" s="123"/>
      <c r="FR39" s="123"/>
      <c r="FS39" s="123"/>
      <c r="FT39" s="123"/>
      <c r="FU39" s="123"/>
      <c r="FV39" s="123"/>
      <c r="FW39" s="123"/>
      <c r="FX39" s="123"/>
      <c r="FY39" s="123"/>
      <c r="FZ39" s="123"/>
      <c r="GA39" s="123"/>
      <c r="GB39" s="123"/>
      <c r="GC39" s="123"/>
      <c r="GD39" s="123"/>
      <c r="GE39" s="123"/>
      <c r="GF39" s="123"/>
      <c r="GG39" s="123"/>
      <c r="GH39" s="123"/>
      <c r="GI39" s="123"/>
      <c r="GJ39" s="123"/>
      <c r="GK39" s="123"/>
      <c r="GL39" s="123"/>
      <c r="GM39" s="123"/>
      <c r="GN39" s="123"/>
      <c r="GO39" s="123"/>
      <c r="GP39" s="123"/>
      <c r="GQ39" s="123"/>
      <c r="GR39" s="123"/>
      <c r="GS39" s="123"/>
      <c r="GT39" s="123"/>
      <c r="GU39" s="123"/>
      <c r="GV39" s="123"/>
      <c r="GW39" s="123"/>
      <c r="GX39" s="123"/>
      <c r="GY39" s="123"/>
      <c r="GZ39" s="123"/>
      <c r="HA39" s="123"/>
      <c r="HB39" s="123"/>
      <c r="HC39" s="123"/>
      <c r="HD39" s="123"/>
      <c r="HE39" s="123"/>
      <c r="HF39" s="123"/>
      <c r="HG39" s="123"/>
      <c r="HH39" s="123"/>
      <c r="HI39" s="123"/>
      <c r="HJ39" s="123"/>
      <c r="HK39" s="123"/>
      <c r="HL39" s="123"/>
      <c r="HM39" s="123"/>
      <c r="HN39" s="123"/>
      <c r="HO39" s="123"/>
      <c r="HP39" s="123"/>
      <c r="HQ39" s="123"/>
      <c r="HR39" s="123"/>
      <c r="HS39" s="123"/>
      <c r="HT39" s="123"/>
      <c r="HU39" s="123"/>
      <c r="HV39" s="123"/>
      <c r="HW39" s="123"/>
      <c r="HX39" s="123"/>
      <c r="HY39" s="123"/>
      <c r="HZ39" s="123"/>
      <c r="IA39" s="123"/>
      <c r="IB39" s="123"/>
      <c r="IC39" s="123"/>
      <c r="ID39" s="123"/>
      <c r="IE39" s="123"/>
      <c r="IF39" s="123"/>
      <c r="IG39" s="123"/>
      <c r="IH39" s="123"/>
      <c r="II39" s="123"/>
      <c r="IJ39" s="123"/>
      <c r="IK39" s="123"/>
      <c r="IL39" s="123"/>
      <c r="IM39" s="123"/>
      <c r="IN39" s="123"/>
      <c r="IO39" s="123"/>
      <c r="IP39" s="123"/>
      <c r="IQ39" s="123"/>
      <c r="IR39" s="123"/>
      <c r="IS39" s="123"/>
    </row>
    <row r="40" spans="1:253" s="122" customFormat="1" ht="40.5" customHeight="1">
      <c r="A40" s="112" t="s">
        <v>183</v>
      </c>
      <c r="B40" s="118" t="s">
        <v>184</v>
      </c>
      <c r="C40" s="114">
        <f t="shared" si="1"/>
        <v>26.28</v>
      </c>
      <c r="D40" s="16"/>
      <c r="E40" s="130"/>
      <c r="F40" s="130"/>
      <c r="G40" s="130"/>
      <c r="H40" s="130"/>
      <c r="I40" s="130"/>
      <c r="J40" s="130"/>
      <c r="K40" s="130"/>
      <c r="L40" s="130"/>
      <c r="M40" s="130"/>
      <c r="N40" s="130">
        <v>26.28</v>
      </c>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c r="DR40" s="123"/>
      <c r="DS40" s="123"/>
      <c r="DT40" s="123"/>
      <c r="DU40" s="123"/>
      <c r="DV40" s="123"/>
      <c r="DW40" s="123"/>
      <c r="DX40" s="123"/>
      <c r="DY40" s="123"/>
      <c r="DZ40" s="123"/>
      <c r="EA40" s="123"/>
      <c r="EB40" s="123"/>
      <c r="EC40" s="123"/>
      <c r="ED40" s="123"/>
      <c r="EE40" s="123"/>
      <c r="EF40" s="123"/>
      <c r="EG40" s="123"/>
      <c r="EH40" s="123"/>
      <c r="EI40" s="123"/>
      <c r="EJ40" s="123"/>
      <c r="EK40" s="123"/>
      <c r="EL40" s="123"/>
      <c r="EM40" s="123"/>
      <c r="EN40" s="123"/>
      <c r="EO40" s="123"/>
      <c r="EP40" s="123"/>
      <c r="EQ40" s="123"/>
      <c r="ER40" s="123"/>
      <c r="ES40" s="123"/>
      <c r="ET40" s="123"/>
      <c r="EU40" s="123"/>
      <c r="EV40" s="123"/>
      <c r="EW40" s="123"/>
      <c r="EX40" s="123"/>
      <c r="EY40" s="123"/>
      <c r="EZ40" s="123"/>
      <c r="FA40" s="123"/>
      <c r="FB40" s="123"/>
      <c r="FC40" s="123"/>
      <c r="FD40" s="123"/>
      <c r="FE40" s="123"/>
      <c r="FF40" s="123"/>
      <c r="FG40" s="123"/>
      <c r="FH40" s="123"/>
      <c r="FI40" s="123"/>
      <c r="FJ40" s="123"/>
      <c r="FK40" s="123"/>
      <c r="FL40" s="123"/>
      <c r="FM40" s="123"/>
      <c r="FN40" s="123"/>
      <c r="FO40" s="123"/>
      <c r="FP40" s="123"/>
      <c r="FQ40" s="123"/>
      <c r="FR40" s="123"/>
      <c r="FS40" s="123"/>
      <c r="FT40" s="123"/>
      <c r="FU40" s="123"/>
      <c r="FV40" s="123"/>
      <c r="FW40" s="123"/>
      <c r="FX40" s="123"/>
      <c r="FY40" s="123"/>
      <c r="FZ40" s="123"/>
      <c r="GA40" s="123"/>
      <c r="GB40" s="123"/>
      <c r="GC40" s="123"/>
      <c r="GD40" s="123"/>
      <c r="GE40" s="123"/>
      <c r="GF40" s="123"/>
      <c r="GG40" s="123"/>
      <c r="GH40" s="123"/>
      <c r="GI40" s="123"/>
      <c r="GJ40" s="123"/>
      <c r="GK40" s="123"/>
      <c r="GL40" s="123"/>
      <c r="GM40" s="123"/>
      <c r="GN40" s="123"/>
      <c r="GO40" s="123"/>
      <c r="GP40" s="123"/>
      <c r="GQ40" s="123"/>
      <c r="GR40" s="123"/>
      <c r="GS40" s="123"/>
      <c r="GT40" s="123"/>
      <c r="GU40" s="123"/>
      <c r="GV40" s="123"/>
      <c r="GW40" s="123"/>
      <c r="GX40" s="123"/>
      <c r="GY40" s="123"/>
      <c r="GZ40" s="123"/>
      <c r="HA40" s="123"/>
      <c r="HB40" s="123"/>
      <c r="HC40" s="123"/>
      <c r="HD40" s="123"/>
      <c r="HE40" s="123"/>
      <c r="HF40" s="123"/>
      <c r="HG40" s="123"/>
      <c r="HH40" s="123"/>
      <c r="HI40" s="123"/>
      <c r="HJ40" s="123"/>
      <c r="HK40" s="123"/>
      <c r="HL40" s="123"/>
      <c r="HM40" s="123"/>
      <c r="HN40" s="123"/>
      <c r="HO40" s="123"/>
      <c r="HP40" s="123"/>
      <c r="HQ40" s="123"/>
      <c r="HR40" s="123"/>
      <c r="HS40" s="123"/>
      <c r="HT40" s="123"/>
      <c r="HU40" s="123"/>
      <c r="HV40" s="123"/>
      <c r="HW40" s="123"/>
      <c r="HX40" s="123"/>
      <c r="HY40" s="123"/>
      <c r="HZ40" s="123"/>
      <c r="IA40" s="123"/>
      <c r="IB40" s="123"/>
      <c r="IC40" s="123"/>
      <c r="ID40" s="123"/>
      <c r="IE40" s="123"/>
      <c r="IF40" s="123"/>
      <c r="IG40" s="123"/>
      <c r="IH40" s="123"/>
      <c r="II40" s="123"/>
      <c r="IJ40" s="123"/>
      <c r="IK40" s="123"/>
      <c r="IL40" s="123"/>
      <c r="IM40" s="123"/>
      <c r="IN40" s="123"/>
      <c r="IO40" s="123"/>
      <c r="IP40" s="123"/>
      <c r="IQ40" s="123"/>
      <c r="IR40" s="123"/>
      <c r="IS40" s="123"/>
    </row>
    <row r="41" spans="1:253" s="122" customFormat="1" ht="24.75" customHeight="1">
      <c r="A41" s="170" t="s">
        <v>39</v>
      </c>
      <c r="B41" s="171"/>
      <c r="C41" s="171"/>
      <c r="D41" s="171"/>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c r="DP41" s="123"/>
      <c r="DQ41" s="123"/>
      <c r="DR41" s="123"/>
      <c r="DS41" s="123"/>
      <c r="DT41" s="123"/>
      <c r="DU41" s="123"/>
      <c r="DV41" s="123"/>
      <c r="DW41" s="123"/>
      <c r="DX41" s="123"/>
      <c r="DY41" s="123"/>
      <c r="DZ41" s="123"/>
      <c r="EA41" s="123"/>
      <c r="EB41" s="123"/>
      <c r="EC41" s="123"/>
      <c r="ED41" s="123"/>
      <c r="EE41" s="123"/>
      <c r="EF41" s="123"/>
      <c r="EG41" s="123"/>
      <c r="EH41" s="123"/>
      <c r="EI41" s="123"/>
      <c r="EJ41" s="123"/>
      <c r="EK41" s="123"/>
      <c r="EL41" s="123"/>
      <c r="EM41" s="123"/>
      <c r="EN41" s="123"/>
      <c r="EO41" s="123"/>
      <c r="EP41" s="123"/>
      <c r="EQ41" s="123"/>
      <c r="ER41" s="123"/>
      <c r="ES41" s="123"/>
      <c r="ET41" s="123"/>
      <c r="EU41" s="123"/>
      <c r="EV41" s="123"/>
      <c r="EW41" s="123"/>
      <c r="EX41" s="123"/>
      <c r="EY41" s="123"/>
      <c r="EZ41" s="123"/>
      <c r="FA41" s="123"/>
      <c r="FB41" s="123"/>
      <c r="FC41" s="123"/>
      <c r="FD41" s="123"/>
      <c r="FE41" s="123"/>
      <c r="FF41" s="123"/>
      <c r="FG41" s="123"/>
      <c r="FH41" s="123"/>
      <c r="FI41" s="123"/>
      <c r="FJ41" s="123"/>
      <c r="FK41" s="123"/>
      <c r="FL41" s="123"/>
      <c r="FM41" s="123"/>
      <c r="FN41" s="123"/>
      <c r="FO41" s="123"/>
      <c r="FP41" s="123"/>
      <c r="FQ41" s="123"/>
      <c r="FR41" s="123"/>
      <c r="FS41" s="123"/>
      <c r="FT41" s="123"/>
      <c r="FU41" s="123"/>
      <c r="FV41" s="123"/>
      <c r="FW41" s="123"/>
      <c r="FX41" s="123"/>
      <c r="FY41" s="123"/>
      <c r="FZ41" s="123"/>
      <c r="GA41" s="123"/>
      <c r="GB41" s="123"/>
      <c r="GC41" s="123"/>
      <c r="GD41" s="123"/>
      <c r="GE41" s="123"/>
      <c r="GF41" s="123"/>
      <c r="GG41" s="123"/>
      <c r="GH41" s="123"/>
      <c r="GI41" s="123"/>
      <c r="GJ41" s="123"/>
      <c r="GK41" s="123"/>
      <c r="GL41" s="123"/>
      <c r="GM41" s="123"/>
      <c r="GN41" s="123"/>
      <c r="GO41" s="123"/>
      <c r="GP41" s="123"/>
      <c r="GQ41" s="123"/>
      <c r="GR41" s="123"/>
      <c r="GS41" s="123"/>
      <c r="GT41" s="123"/>
      <c r="GU41" s="123"/>
      <c r="GV41" s="123"/>
      <c r="GW41" s="123"/>
      <c r="GX41" s="123"/>
      <c r="GY41" s="123"/>
      <c r="GZ41" s="123"/>
      <c r="HA41" s="123"/>
      <c r="HB41" s="123"/>
      <c r="HC41" s="123"/>
      <c r="HD41" s="123"/>
      <c r="HE41" s="123"/>
      <c r="HF41" s="123"/>
      <c r="HG41" s="123"/>
      <c r="HH41" s="123"/>
      <c r="HI41" s="123"/>
      <c r="HJ41" s="123"/>
      <c r="HK41" s="123"/>
      <c r="HL41" s="123"/>
      <c r="HM41" s="123"/>
      <c r="HN41" s="123"/>
      <c r="HO41" s="123"/>
      <c r="HP41" s="123"/>
      <c r="HQ41" s="123"/>
      <c r="HR41" s="123"/>
      <c r="HS41" s="123"/>
      <c r="HT41" s="123"/>
      <c r="HU41" s="123"/>
      <c r="HV41" s="123"/>
      <c r="HW41" s="123"/>
      <c r="HX41" s="123"/>
      <c r="HY41" s="123"/>
      <c r="HZ41" s="123"/>
      <c r="IA41" s="123"/>
      <c r="IB41" s="123"/>
      <c r="IC41" s="123"/>
      <c r="ID41" s="123"/>
      <c r="IE41" s="123"/>
      <c r="IF41" s="123"/>
      <c r="IG41" s="123"/>
      <c r="IH41" s="123"/>
      <c r="II41" s="123"/>
      <c r="IJ41" s="123"/>
      <c r="IK41" s="123"/>
      <c r="IL41" s="123"/>
      <c r="IM41" s="123"/>
      <c r="IN41" s="123"/>
      <c r="IO41" s="123"/>
      <c r="IP41" s="123"/>
      <c r="IQ41" s="123"/>
      <c r="IR41" s="123"/>
      <c r="IS41" s="123"/>
    </row>
    <row r="42" spans="1:4" ht="24.75" customHeight="1">
      <c r="A42" s="172" t="s">
        <v>40</v>
      </c>
      <c r="B42" s="172"/>
      <c r="C42" s="172"/>
      <c r="D42" s="172"/>
    </row>
  </sheetData>
  <mergeCells count="3">
    <mergeCell ref="A2:D2"/>
    <mergeCell ref="A41:D41"/>
    <mergeCell ref="A42:D42"/>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21"/>
  <sheetViews>
    <sheetView zoomScaleSheetLayoutView="100" workbookViewId="0" topLeftCell="A1">
      <selection activeCell="B11" sqref="B11"/>
    </sheetView>
  </sheetViews>
  <sheetFormatPr defaultColWidth="9.00390625" defaultRowHeight="14.25"/>
  <cols>
    <col min="1" max="1" width="28.75390625" style="0" customWidth="1"/>
    <col min="3" max="3" width="0.6171875" style="0" customWidth="1"/>
    <col min="4" max="4" width="7.875" style="0" customWidth="1"/>
    <col min="5" max="5" width="16.25390625" style="0" customWidth="1"/>
    <col min="6" max="6" width="7.625" style="0" customWidth="1"/>
    <col min="7" max="7" width="6.75390625" style="0" customWidth="1"/>
    <col min="8" max="9" width="7.125" style="0" customWidth="1"/>
    <col min="10" max="10" width="5.625" style="0" customWidth="1"/>
    <col min="11" max="11" width="5.75390625" style="0" customWidth="1"/>
    <col min="12" max="12" width="5.125" style="0" customWidth="1"/>
    <col min="13" max="13" width="5.25390625" style="0" customWidth="1"/>
    <col min="14" max="14" width="5.75390625" style="0" customWidth="1"/>
    <col min="15" max="15" width="8.75390625" style="0" customWidth="1"/>
  </cols>
  <sheetData>
    <row r="1" spans="1:15" ht="14.25">
      <c r="A1" s="159" t="s">
        <v>79</v>
      </c>
      <c r="B1" s="160"/>
      <c r="C1" s="160"/>
      <c r="D1" s="160"/>
      <c r="E1" s="160"/>
      <c r="F1" s="160"/>
      <c r="G1" s="160"/>
      <c r="H1" s="160"/>
      <c r="I1" s="160"/>
      <c r="J1" s="160"/>
      <c r="K1" s="160"/>
      <c r="L1" s="160"/>
      <c r="M1" s="160"/>
      <c r="N1" s="160"/>
      <c r="O1" s="160"/>
    </row>
    <row r="2" spans="1:15" ht="30" customHeight="1">
      <c r="A2" s="160"/>
      <c r="B2" s="160"/>
      <c r="C2" s="160"/>
      <c r="D2" s="160"/>
      <c r="E2" s="160"/>
      <c r="F2" s="160"/>
      <c r="G2" s="160"/>
      <c r="H2" s="160"/>
      <c r="I2" s="160"/>
      <c r="J2" s="160"/>
      <c r="K2" s="160"/>
      <c r="L2" s="160"/>
      <c r="M2" s="160"/>
      <c r="N2" s="160"/>
      <c r="O2" s="160"/>
    </row>
    <row r="3" spans="1:15" ht="28.5" customHeight="1">
      <c r="A3" s="1" t="s">
        <v>84</v>
      </c>
      <c r="B3" s="1"/>
      <c r="C3" s="1"/>
      <c r="D3" s="1"/>
      <c r="E3" s="1"/>
      <c r="F3" s="2"/>
      <c r="G3" s="2"/>
      <c r="H3" s="2"/>
      <c r="I3" s="2"/>
      <c r="J3" s="2"/>
      <c r="K3" s="2"/>
      <c r="L3" s="2"/>
      <c r="M3" s="2"/>
      <c r="N3" s="10" t="s">
        <v>0</v>
      </c>
      <c r="O3" s="2"/>
    </row>
    <row r="4" spans="1:15" ht="25.5" customHeight="1">
      <c r="A4" s="161" t="s">
        <v>1</v>
      </c>
      <c r="B4" s="161"/>
      <c r="C4" s="161"/>
      <c r="D4" s="161" t="s">
        <v>2</v>
      </c>
      <c r="E4" s="161"/>
      <c r="F4" s="161"/>
      <c r="G4" s="161"/>
      <c r="H4" s="161"/>
      <c r="I4" s="161"/>
      <c r="J4" s="161"/>
      <c r="K4" s="161"/>
      <c r="L4" s="161"/>
      <c r="M4" s="161"/>
      <c r="N4" s="161"/>
      <c r="O4" s="161"/>
    </row>
    <row r="5" spans="1:15" ht="19.5" customHeight="1">
      <c r="A5" s="163" t="s">
        <v>41</v>
      </c>
      <c r="B5" s="163" t="s">
        <v>4</v>
      </c>
      <c r="C5" s="161"/>
      <c r="D5" s="164" t="s">
        <v>5</v>
      </c>
      <c r="E5" s="164"/>
      <c r="F5" s="162" t="s">
        <v>6</v>
      </c>
      <c r="G5" s="162"/>
      <c r="H5" s="162"/>
      <c r="I5" s="162"/>
      <c r="J5" s="162"/>
      <c r="K5" s="162"/>
      <c r="L5" s="162"/>
      <c r="M5" s="162"/>
      <c r="N5" s="162"/>
      <c r="O5" s="162"/>
    </row>
    <row r="6" spans="1:15" ht="51" customHeight="1">
      <c r="A6" s="163"/>
      <c r="B6" s="163"/>
      <c r="C6" s="161"/>
      <c r="D6" s="4" t="s">
        <v>7</v>
      </c>
      <c r="E6" s="3" t="s">
        <v>8</v>
      </c>
      <c r="F6" s="3" t="s">
        <v>9</v>
      </c>
      <c r="G6" s="3" t="s">
        <v>10</v>
      </c>
      <c r="H6" s="3" t="s">
        <v>11</v>
      </c>
      <c r="I6" s="3" t="s">
        <v>12</v>
      </c>
      <c r="J6" s="3" t="s">
        <v>13</v>
      </c>
      <c r="K6" s="3" t="s">
        <v>14</v>
      </c>
      <c r="L6" s="3" t="s">
        <v>15</v>
      </c>
      <c r="M6" s="3" t="s">
        <v>16</v>
      </c>
      <c r="N6" s="3" t="s">
        <v>17</v>
      </c>
      <c r="O6" s="11" t="s">
        <v>18</v>
      </c>
    </row>
    <row r="7" spans="1:15" ht="25.5" customHeight="1">
      <c r="A7" s="5" t="s">
        <v>42</v>
      </c>
      <c r="B7" s="6">
        <v>490</v>
      </c>
      <c r="C7" s="161"/>
      <c r="D7" s="94">
        <v>2121399</v>
      </c>
      <c r="E7" s="96" t="s">
        <v>69</v>
      </c>
      <c r="F7" s="73">
        <v>156.21</v>
      </c>
      <c r="G7" s="74">
        <v>133.79</v>
      </c>
      <c r="H7" s="74"/>
      <c r="I7" s="74"/>
      <c r="J7" s="74"/>
      <c r="K7" s="74"/>
      <c r="L7" s="74"/>
      <c r="M7" s="74"/>
      <c r="N7" s="74"/>
      <c r="O7" s="75">
        <f>SUM(F7:N7)</f>
        <v>290</v>
      </c>
    </row>
    <row r="8" spans="1:15" ht="25.5" customHeight="1">
      <c r="A8" s="5" t="s">
        <v>43</v>
      </c>
      <c r="B8" s="6">
        <v>564</v>
      </c>
      <c r="C8" s="161"/>
      <c r="D8" s="94">
        <v>2290400</v>
      </c>
      <c r="E8" s="96" t="s">
        <v>71</v>
      </c>
      <c r="F8" s="73"/>
      <c r="G8" s="74">
        <v>47.7</v>
      </c>
      <c r="H8" s="74"/>
      <c r="I8" s="74"/>
      <c r="J8" s="74"/>
      <c r="K8" s="74"/>
      <c r="L8" s="74"/>
      <c r="M8" s="74"/>
      <c r="N8" s="74"/>
      <c r="O8" s="75">
        <f>SUM(F8:N8)</f>
        <v>47.7</v>
      </c>
    </row>
    <row r="9" spans="1:15" ht="25.5" customHeight="1">
      <c r="A9" s="5" t="s">
        <v>44</v>
      </c>
      <c r="B9" s="6">
        <v>100</v>
      </c>
      <c r="C9" s="161"/>
      <c r="D9" s="73"/>
      <c r="E9" s="96"/>
      <c r="F9" s="73"/>
      <c r="G9" s="74"/>
      <c r="H9" s="74"/>
      <c r="I9" s="74"/>
      <c r="J9" s="74"/>
      <c r="K9" s="74"/>
      <c r="L9" s="74"/>
      <c r="M9" s="74"/>
      <c r="N9" s="74"/>
      <c r="O9" s="74"/>
    </row>
    <row r="10" spans="1:15" ht="25.5" customHeight="1">
      <c r="A10" s="9"/>
      <c r="B10" s="9"/>
      <c r="C10" s="161"/>
      <c r="D10" s="95">
        <v>2120901</v>
      </c>
      <c r="E10" s="96" t="s">
        <v>109</v>
      </c>
      <c r="F10" s="73">
        <v>50</v>
      </c>
      <c r="G10" s="74"/>
      <c r="H10" s="74"/>
      <c r="I10" s="74"/>
      <c r="J10" s="74"/>
      <c r="K10" s="74"/>
      <c r="L10" s="74"/>
      <c r="M10" s="74"/>
      <c r="N10" s="74"/>
      <c r="O10" s="75">
        <v>50</v>
      </c>
    </row>
    <row r="11" spans="1:15" ht="25.5" customHeight="1">
      <c r="A11" s="9"/>
      <c r="B11" s="9"/>
      <c r="C11" s="161"/>
      <c r="D11" s="95">
        <v>2121301</v>
      </c>
      <c r="E11" s="96" t="s">
        <v>109</v>
      </c>
      <c r="F11" s="73">
        <v>15</v>
      </c>
      <c r="G11" s="74"/>
      <c r="H11" s="74"/>
      <c r="I11" s="74"/>
      <c r="J11" s="74"/>
      <c r="K11" s="74"/>
      <c r="L11" s="74"/>
      <c r="M11" s="74"/>
      <c r="N11" s="74"/>
      <c r="O11" s="75">
        <f>SUM(F11:N11)</f>
        <v>15</v>
      </c>
    </row>
    <row r="12" spans="1:15" ht="25.5" customHeight="1">
      <c r="A12" s="9"/>
      <c r="B12" s="9"/>
      <c r="C12" s="161"/>
      <c r="D12" s="95"/>
      <c r="E12" s="96"/>
      <c r="F12" s="73"/>
      <c r="G12" s="74"/>
      <c r="H12" s="74"/>
      <c r="I12" s="74"/>
      <c r="J12" s="74"/>
      <c r="K12" s="74"/>
      <c r="L12" s="74"/>
      <c r="M12" s="74"/>
      <c r="N12" s="74"/>
      <c r="O12" s="75"/>
    </row>
    <row r="13" spans="1:15" ht="25.5" customHeight="1">
      <c r="A13" s="9"/>
      <c r="B13" s="9"/>
      <c r="C13" s="161"/>
      <c r="D13" s="97">
        <v>2120901</v>
      </c>
      <c r="E13" s="96" t="s">
        <v>112</v>
      </c>
      <c r="F13" s="73"/>
      <c r="G13" s="74">
        <v>75</v>
      </c>
      <c r="H13" s="74"/>
      <c r="I13" s="74"/>
      <c r="J13" s="74"/>
      <c r="K13" s="74"/>
      <c r="L13" s="74"/>
      <c r="M13" s="74"/>
      <c r="N13" s="74"/>
      <c r="O13" s="74">
        <v>75</v>
      </c>
    </row>
    <row r="14" spans="1:15" ht="25.5" customHeight="1">
      <c r="A14" s="9"/>
      <c r="B14" s="9"/>
      <c r="C14" s="161"/>
      <c r="D14" s="97">
        <v>2121301</v>
      </c>
      <c r="E14" s="96" t="s">
        <v>112</v>
      </c>
      <c r="F14" s="73">
        <v>6</v>
      </c>
      <c r="G14" s="74">
        <v>19</v>
      </c>
      <c r="H14" s="74"/>
      <c r="I14" s="74"/>
      <c r="J14" s="74"/>
      <c r="K14" s="74"/>
      <c r="L14" s="74"/>
      <c r="M14" s="74"/>
      <c r="N14" s="74"/>
      <c r="O14" s="74">
        <v>25</v>
      </c>
    </row>
    <row r="15" spans="1:15" ht="25.5" customHeight="1">
      <c r="A15" s="9"/>
      <c r="B15" s="9"/>
      <c r="C15" s="161"/>
      <c r="D15" s="95"/>
      <c r="E15" s="96"/>
      <c r="F15" s="73"/>
      <c r="G15" s="74"/>
      <c r="H15" s="74"/>
      <c r="I15" s="74"/>
      <c r="J15" s="74"/>
      <c r="K15" s="74"/>
      <c r="L15" s="74"/>
      <c r="M15" s="74"/>
      <c r="N15" s="74"/>
      <c r="O15" s="75"/>
    </row>
    <row r="16" spans="1:15" ht="25.5" customHeight="1">
      <c r="A16" s="9"/>
      <c r="B16" s="9"/>
      <c r="C16" s="161"/>
      <c r="D16" s="97">
        <v>2120806</v>
      </c>
      <c r="E16" s="96" t="s">
        <v>144</v>
      </c>
      <c r="F16" s="97">
        <v>100</v>
      </c>
      <c r="G16" s="74">
        <v>100</v>
      </c>
      <c r="H16" s="74"/>
      <c r="I16" s="74"/>
      <c r="J16" s="74"/>
      <c r="K16" s="74"/>
      <c r="L16" s="74"/>
      <c r="M16" s="74"/>
      <c r="N16" s="74"/>
      <c r="O16" s="98">
        <f>SUM(F16:N16)</f>
        <v>200</v>
      </c>
    </row>
    <row r="17" spans="1:15" ht="25.5" customHeight="1">
      <c r="A17" s="9"/>
      <c r="B17" s="9"/>
      <c r="C17" s="161"/>
      <c r="D17" s="97">
        <v>2120901</v>
      </c>
      <c r="E17" s="96" t="s">
        <v>145</v>
      </c>
      <c r="F17" s="73">
        <v>82.3</v>
      </c>
      <c r="G17" s="74">
        <v>116.3</v>
      </c>
      <c r="H17" s="74">
        <v>32.4</v>
      </c>
      <c r="I17" s="74">
        <v>0.3</v>
      </c>
      <c r="J17" s="74"/>
      <c r="K17" s="74"/>
      <c r="L17" s="74"/>
      <c r="M17" s="74"/>
      <c r="N17" s="74"/>
      <c r="O17" s="75">
        <f>SUM(F17:N17)</f>
        <v>231.3</v>
      </c>
    </row>
    <row r="18" spans="1:15" ht="25.5" customHeight="1">
      <c r="A18" s="9"/>
      <c r="B18" s="9"/>
      <c r="C18" s="161"/>
      <c r="D18" s="95"/>
      <c r="E18" s="96"/>
      <c r="F18" s="73"/>
      <c r="G18" s="74"/>
      <c r="H18" s="74"/>
      <c r="I18" s="74"/>
      <c r="J18" s="74"/>
      <c r="K18" s="74"/>
      <c r="L18" s="74"/>
      <c r="M18" s="74"/>
      <c r="N18" s="74"/>
      <c r="O18" s="75"/>
    </row>
    <row r="19" spans="1:15" ht="25.5" customHeight="1">
      <c r="A19" s="9"/>
      <c r="B19" s="9"/>
      <c r="C19" s="161"/>
      <c r="D19" s="94">
        <v>2290400</v>
      </c>
      <c r="E19" s="107" t="s">
        <v>127</v>
      </c>
      <c r="F19" s="99">
        <v>100</v>
      </c>
      <c r="G19" s="100">
        <v>120</v>
      </c>
      <c r="H19" s="100"/>
      <c r="I19" s="100"/>
      <c r="J19" s="100"/>
      <c r="K19" s="100"/>
      <c r="L19" s="100"/>
      <c r="M19" s="100"/>
      <c r="N19" s="100"/>
      <c r="O19" s="100">
        <v>220</v>
      </c>
    </row>
    <row r="20" spans="1:15" ht="25.5" customHeight="1">
      <c r="A20" s="9"/>
      <c r="B20" s="9"/>
      <c r="C20" s="161"/>
      <c r="D20" s="101"/>
      <c r="E20" s="101"/>
      <c r="F20" s="102"/>
      <c r="G20" s="102"/>
      <c r="H20" s="102"/>
      <c r="I20" s="102"/>
      <c r="J20" s="102"/>
      <c r="K20" s="102"/>
      <c r="L20" s="102"/>
      <c r="M20" s="102"/>
      <c r="N20" s="102"/>
      <c r="O20" s="102"/>
    </row>
    <row r="21" spans="1:15" ht="25.5" customHeight="1">
      <c r="A21" s="9" t="s">
        <v>75</v>
      </c>
      <c r="B21" s="53">
        <f>SUM(B7:B20)</f>
        <v>1154</v>
      </c>
      <c r="C21" s="161"/>
      <c r="D21" s="9"/>
      <c r="E21" s="54" t="s">
        <v>76</v>
      </c>
      <c r="F21" s="58">
        <f>SUM(F7:F20)</f>
        <v>509.51000000000005</v>
      </c>
      <c r="G21" s="56">
        <f>SUM(G7:G20)</f>
        <v>611.79</v>
      </c>
      <c r="H21" s="56">
        <f>SUM(H7:H20)</f>
        <v>32.4</v>
      </c>
      <c r="I21" s="56">
        <f>SUM(I7:I20)</f>
        <v>0.3</v>
      </c>
      <c r="J21" s="56"/>
      <c r="K21" s="56"/>
      <c r="L21" s="56"/>
      <c r="M21" s="56"/>
      <c r="N21" s="56"/>
      <c r="O21" s="58">
        <f>SUM(O7:O20)</f>
        <v>1154</v>
      </c>
    </row>
    <row r="22" ht="25.5" customHeight="1"/>
    <row r="23" ht="25.5" customHeight="1"/>
    <row r="24" ht="25.5" customHeight="1"/>
    <row r="25" ht="25.5" customHeight="1"/>
  </sheetData>
  <mergeCells count="8">
    <mergeCell ref="A1:O2"/>
    <mergeCell ref="A4:B4"/>
    <mergeCell ref="D4:O4"/>
    <mergeCell ref="D5:E5"/>
    <mergeCell ref="F5:O5"/>
    <mergeCell ref="A5:A6"/>
    <mergeCell ref="B5:B6"/>
    <mergeCell ref="C4:C21"/>
  </mergeCells>
  <printOptions/>
  <pageMargins left="0.75" right="0.75" top="1" bottom="1" header="0.5097222222222222" footer="0.5097222222222222"/>
  <pageSetup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dimension ref="A1:IK22"/>
  <sheetViews>
    <sheetView workbookViewId="0" topLeftCell="A1">
      <selection activeCell="I29" sqref="I29"/>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 min="13" max="13" width="7.375" style="0" customWidth="1"/>
    <col min="14" max="14" width="10.50390625" style="0" customWidth="1"/>
  </cols>
  <sheetData>
    <row r="1" spans="1:245" ht="18.75">
      <c r="A1" s="28"/>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ht="32.25" customHeight="1">
      <c r="A2" s="180" t="s">
        <v>80</v>
      </c>
      <c r="B2" s="181"/>
      <c r="C2" s="181"/>
      <c r="D2" s="181"/>
      <c r="E2" s="181"/>
      <c r="F2" s="181"/>
      <c r="G2" s="181"/>
      <c r="H2" s="181"/>
      <c r="I2" s="181"/>
      <c r="J2" s="181"/>
      <c r="K2" s="181"/>
      <c r="L2" s="181"/>
      <c r="M2" s="181"/>
      <c r="N2" s="181"/>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row>
    <row r="3" spans="1:245" ht="24">
      <c r="A3" s="48" t="s">
        <v>84</v>
      </c>
      <c r="B3" s="30"/>
      <c r="C3" s="30"/>
      <c r="D3" s="30"/>
      <c r="E3" s="30"/>
      <c r="F3" s="31"/>
      <c r="G3" s="31"/>
      <c r="H3" s="31"/>
      <c r="I3" s="31"/>
      <c r="J3" s="31"/>
      <c r="K3" s="182" t="s">
        <v>0</v>
      </c>
      <c r="L3" s="182"/>
      <c r="M3" s="182"/>
      <c r="N3" s="182"/>
      <c r="O3" s="31"/>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row>
    <row r="4" spans="1:245" ht="14.25">
      <c r="A4" s="173" t="s">
        <v>45</v>
      </c>
      <c r="B4" s="183" t="s">
        <v>46</v>
      </c>
      <c r="C4" s="184"/>
      <c r="D4" s="184"/>
      <c r="E4" s="184"/>
      <c r="F4" s="184"/>
      <c r="G4" s="184"/>
      <c r="H4" s="184"/>
      <c r="I4" s="184"/>
      <c r="J4" s="184"/>
      <c r="K4" s="184"/>
      <c r="L4" s="185"/>
      <c r="M4" s="175" t="s">
        <v>82</v>
      </c>
      <c r="N4" s="177" t="s">
        <v>47</v>
      </c>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row>
    <row r="5" spans="1:245" ht="14.25">
      <c r="A5" s="173"/>
      <c r="B5" s="173" t="s">
        <v>48</v>
      </c>
      <c r="C5" s="173" t="s">
        <v>49</v>
      </c>
      <c r="D5" s="173"/>
      <c r="E5" s="173"/>
      <c r="F5" s="173" t="s">
        <v>50</v>
      </c>
      <c r="G5" s="186" t="s">
        <v>51</v>
      </c>
      <c r="H5" s="186"/>
      <c r="I5" s="186"/>
      <c r="J5" s="173" t="s">
        <v>52</v>
      </c>
      <c r="K5" s="173"/>
      <c r="L5" s="173"/>
      <c r="M5" s="176"/>
      <c r="N5" s="178"/>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row>
    <row r="6" spans="1:245" ht="36" customHeight="1">
      <c r="A6" s="187"/>
      <c r="B6" s="173"/>
      <c r="C6" s="32" t="s">
        <v>53</v>
      </c>
      <c r="D6" s="32" t="s">
        <v>54</v>
      </c>
      <c r="E6" s="32" t="s">
        <v>4</v>
      </c>
      <c r="F6" s="174"/>
      <c r="G6" s="32" t="s">
        <v>55</v>
      </c>
      <c r="H6" s="32" t="s">
        <v>56</v>
      </c>
      <c r="I6" s="32" t="s">
        <v>57</v>
      </c>
      <c r="J6" s="32" t="s">
        <v>58</v>
      </c>
      <c r="K6" s="41" t="s">
        <v>54</v>
      </c>
      <c r="L6" s="41" t="s">
        <v>4</v>
      </c>
      <c r="M6" s="176"/>
      <c r="N6" s="179"/>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row>
    <row r="7" spans="1:245" ht="38.25" customHeight="1">
      <c r="A7" s="33" t="s">
        <v>81</v>
      </c>
      <c r="B7" s="34">
        <v>62.56</v>
      </c>
      <c r="C7" s="35">
        <v>280</v>
      </c>
      <c r="D7" s="35">
        <v>2890</v>
      </c>
      <c r="E7" s="35">
        <v>47.78</v>
      </c>
      <c r="F7" s="35">
        <v>14.78</v>
      </c>
      <c r="G7" s="35">
        <v>5</v>
      </c>
      <c r="H7" s="35">
        <v>0</v>
      </c>
      <c r="I7" s="35">
        <v>14.78</v>
      </c>
      <c r="J7" s="60">
        <v>0</v>
      </c>
      <c r="K7" s="42">
        <v>0</v>
      </c>
      <c r="L7" s="43">
        <v>0</v>
      </c>
      <c r="M7" s="43">
        <v>45.75</v>
      </c>
      <c r="N7" s="59" t="s">
        <v>83</v>
      </c>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row>
    <row r="8" spans="1:245" ht="38.25" customHeight="1">
      <c r="A8" s="33" t="s">
        <v>85</v>
      </c>
      <c r="B8" s="34">
        <v>6.92</v>
      </c>
      <c r="C8" s="35">
        <v>70</v>
      </c>
      <c r="D8" s="35">
        <v>720</v>
      </c>
      <c r="E8" s="35">
        <v>5.69</v>
      </c>
      <c r="F8" s="35">
        <v>1.23</v>
      </c>
      <c r="G8" s="35">
        <v>1</v>
      </c>
      <c r="H8" s="35">
        <v>0</v>
      </c>
      <c r="I8" s="35">
        <v>1.23</v>
      </c>
      <c r="J8" s="60">
        <v>0</v>
      </c>
      <c r="K8" s="42">
        <v>0</v>
      </c>
      <c r="L8" s="43">
        <v>0</v>
      </c>
      <c r="M8" s="43">
        <v>6.9</v>
      </c>
      <c r="N8" s="59" t="s">
        <v>86</v>
      </c>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row>
    <row r="9" spans="1:245" ht="38.25" customHeight="1">
      <c r="A9" s="33" t="s">
        <v>87</v>
      </c>
      <c r="B9" s="34">
        <v>6.92</v>
      </c>
      <c r="C9" s="35">
        <v>75</v>
      </c>
      <c r="D9" s="35">
        <v>685</v>
      </c>
      <c r="E9" s="35">
        <v>4.59</v>
      </c>
      <c r="F9" s="35">
        <v>2.33</v>
      </c>
      <c r="G9" s="35">
        <v>4</v>
      </c>
      <c r="H9" s="35">
        <v>0</v>
      </c>
      <c r="I9" s="35">
        <v>2.33</v>
      </c>
      <c r="J9" s="60">
        <v>0</v>
      </c>
      <c r="K9" s="42">
        <v>0</v>
      </c>
      <c r="L9" s="43">
        <v>0</v>
      </c>
      <c r="M9" s="43">
        <v>7.71</v>
      </c>
      <c r="N9" s="59" t="s">
        <v>88</v>
      </c>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row>
    <row r="10" spans="1:245" ht="38.25" customHeight="1">
      <c r="A10" s="33" t="s">
        <v>89</v>
      </c>
      <c r="B10" s="34">
        <v>8.56</v>
      </c>
      <c r="C10" s="60">
        <v>120</v>
      </c>
      <c r="D10" s="60">
        <v>726</v>
      </c>
      <c r="E10" s="35">
        <v>5.81</v>
      </c>
      <c r="F10" s="35">
        <v>2.75</v>
      </c>
      <c r="G10" s="35">
        <v>1</v>
      </c>
      <c r="H10" s="35">
        <v>0</v>
      </c>
      <c r="I10" s="35">
        <v>2.75</v>
      </c>
      <c r="J10" s="60">
        <v>0</v>
      </c>
      <c r="K10" s="42">
        <v>0</v>
      </c>
      <c r="L10" s="43">
        <v>0</v>
      </c>
      <c r="M10" s="43">
        <v>9.01</v>
      </c>
      <c r="N10" s="59" t="s">
        <v>90</v>
      </c>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row>
    <row r="11" spans="1:245" ht="38.25" customHeight="1">
      <c r="A11" s="33" t="s">
        <v>91</v>
      </c>
      <c r="B11" s="34">
        <v>6</v>
      </c>
      <c r="C11" s="61">
        <v>80</v>
      </c>
      <c r="D11" s="61">
        <v>1040</v>
      </c>
      <c r="E11" s="61">
        <v>4</v>
      </c>
      <c r="F11" s="35">
        <v>2</v>
      </c>
      <c r="G11" s="35">
        <v>1</v>
      </c>
      <c r="H11" s="35">
        <v>0</v>
      </c>
      <c r="I11" s="35">
        <v>2</v>
      </c>
      <c r="J11" s="60">
        <v>0</v>
      </c>
      <c r="K11" s="42">
        <v>0</v>
      </c>
      <c r="L11" s="43">
        <v>0</v>
      </c>
      <c r="M11" s="43">
        <v>4.3</v>
      </c>
      <c r="N11" s="59" t="s">
        <v>92</v>
      </c>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row>
    <row r="12" spans="1:245" ht="38.25" customHeight="1">
      <c r="A12" s="33" t="s">
        <v>93</v>
      </c>
      <c r="B12" s="34">
        <v>10.8</v>
      </c>
      <c r="C12" s="35">
        <v>109</v>
      </c>
      <c r="D12" s="35">
        <v>876</v>
      </c>
      <c r="E12" s="35">
        <v>6.8</v>
      </c>
      <c r="F12" s="35">
        <v>4</v>
      </c>
      <c r="G12" s="60">
        <v>2</v>
      </c>
      <c r="H12" s="35">
        <v>0</v>
      </c>
      <c r="I12" s="35">
        <v>4</v>
      </c>
      <c r="J12" s="60">
        <v>0</v>
      </c>
      <c r="K12" s="42">
        <v>0</v>
      </c>
      <c r="L12" s="43">
        <v>0</v>
      </c>
      <c r="M12" s="62">
        <v>13</v>
      </c>
      <c r="N12" s="59" t="s">
        <v>94</v>
      </c>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row>
    <row r="13" spans="1:245" ht="38.25" customHeight="1">
      <c r="A13" s="33" t="s">
        <v>95</v>
      </c>
      <c r="B13" s="34">
        <f>E13+F13+L13</f>
        <v>10.3</v>
      </c>
      <c r="C13" s="35">
        <v>125</v>
      </c>
      <c r="D13" s="35">
        <v>698</v>
      </c>
      <c r="E13" s="35">
        <v>3.5</v>
      </c>
      <c r="F13" s="35">
        <v>6.8</v>
      </c>
      <c r="G13" s="35">
        <v>1</v>
      </c>
      <c r="H13" s="35">
        <v>0</v>
      </c>
      <c r="I13" s="35">
        <v>6.8</v>
      </c>
      <c r="J13" s="60">
        <v>0</v>
      </c>
      <c r="K13" s="42">
        <v>0</v>
      </c>
      <c r="L13" s="43">
        <v>0</v>
      </c>
      <c r="M13" s="59">
        <v>11</v>
      </c>
      <c r="N13" s="59" t="s">
        <v>96</v>
      </c>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row>
    <row r="14" spans="1:245" ht="38.25" customHeight="1">
      <c r="A14" s="33" t="s">
        <v>97</v>
      </c>
      <c r="B14" s="34">
        <v>10.72</v>
      </c>
      <c r="C14" s="35">
        <v>24</v>
      </c>
      <c r="D14" s="35">
        <v>160</v>
      </c>
      <c r="E14" s="35">
        <v>2.02</v>
      </c>
      <c r="F14" s="35">
        <v>8.7</v>
      </c>
      <c r="G14" s="35">
        <v>2</v>
      </c>
      <c r="H14" s="35">
        <v>0</v>
      </c>
      <c r="I14" s="35">
        <v>8.7</v>
      </c>
      <c r="J14" s="60">
        <v>0</v>
      </c>
      <c r="K14" s="42">
        <v>0</v>
      </c>
      <c r="L14" s="43">
        <v>0</v>
      </c>
      <c r="M14" s="43">
        <v>8.84</v>
      </c>
      <c r="N14" s="65" t="s">
        <v>98</v>
      </c>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row>
    <row r="15" spans="1:245" ht="38.25" customHeight="1">
      <c r="A15" s="33" t="s">
        <v>99</v>
      </c>
      <c r="B15" s="34">
        <f>E15+I15+L15</f>
        <v>17.7</v>
      </c>
      <c r="C15" s="35">
        <v>575</v>
      </c>
      <c r="D15" s="35">
        <v>1530</v>
      </c>
      <c r="E15" s="35">
        <v>8.1</v>
      </c>
      <c r="F15" s="35">
        <v>9.6</v>
      </c>
      <c r="G15" s="35">
        <v>3</v>
      </c>
      <c r="H15" s="35">
        <v>0</v>
      </c>
      <c r="I15" s="35">
        <v>9.6</v>
      </c>
      <c r="J15" s="60">
        <v>0</v>
      </c>
      <c r="K15" s="42">
        <v>0</v>
      </c>
      <c r="L15" s="43">
        <v>0</v>
      </c>
      <c r="M15" s="43">
        <v>9</v>
      </c>
      <c r="N15" s="59" t="s">
        <v>100</v>
      </c>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row>
    <row r="16" spans="1:245" ht="38.25" customHeight="1">
      <c r="A16" s="33" t="s">
        <v>101</v>
      </c>
      <c r="B16" s="34">
        <f>15+F16</f>
        <v>20.3</v>
      </c>
      <c r="C16" s="61">
        <v>248</v>
      </c>
      <c r="D16" s="66">
        <v>1880</v>
      </c>
      <c r="E16" s="35">
        <v>15</v>
      </c>
      <c r="F16" s="35">
        <v>5.3</v>
      </c>
      <c r="G16" s="61">
        <v>2</v>
      </c>
      <c r="H16" s="35">
        <v>0</v>
      </c>
      <c r="I16" s="35">
        <v>5.3</v>
      </c>
      <c r="J16" s="60">
        <v>0</v>
      </c>
      <c r="K16" s="42">
        <v>0</v>
      </c>
      <c r="L16" s="43">
        <v>0</v>
      </c>
      <c r="M16" s="43">
        <v>20</v>
      </c>
      <c r="N16" s="59" t="s">
        <v>102</v>
      </c>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row>
    <row r="17" spans="1:245" ht="38.25" customHeight="1">
      <c r="A17" s="63"/>
      <c r="B17" s="64"/>
      <c r="C17" s="61"/>
      <c r="D17" s="66"/>
      <c r="E17" s="35"/>
      <c r="F17" s="35"/>
      <c r="G17" s="61"/>
      <c r="H17" s="35"/>
      <c r="I17" s="35"/>
      <c r="J17" s="60"/>
      <c r="K17" s="42"/>
      <c r="L17" s="43"/>
      <c r="M17" s="43"/>
      <c r="N17" s="5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row>
    <row r="18" spans="1:245" ht="38.25" customHeight="1">
      <c r="A18" s="67" t="s">
        <v>103</v>
      </c>
      <c r="B18" s="68">
        <f aca="true" t="shared" si="0" ref="B18:M18">SUM(B7:B17)</f>
        <v>160.78</v>
      </c>
      <c r="C18" s="69">
        <f t="shared" si="0"/>
        <v>1706</v>
      </c>
      <c r="D18" s="69">
        <f t="shared" si="0"/>
        <v>11205</v>
      </c>
      <c r="E18" s="69">
        <f t="shared" si="0"/>
        <v>103.28999999999999</v>
      </c>
      <c r="F18" s="69">
        <f t="shared" si="0"/>
        <v>57.48999999999999</v>
      </c>
      <c r="G18" s="69">
        <f t="shared" si="0"/>
        <v>22</v>
      </c>
      <c r="H18" s="69">
        <f t="shared" si="0"/>
        <v>0</v>
      </c>
      <c r="I18" s="69">
        <f t="shared" si="0"/>
        <v>57.48999999999999</v>
      </c>
      <c r="J18" s="70">
        <f t="shared" si="0"/>
        <v>0</v>
      </c>
      <c r="K18" s="111">
        <f t="shared" si="0"/>
        <v>0</v>
      </c>
      <c r="L18" s="111">
        <f t="shared" si="0"/>
        <v>0</v>
      </c>
      <c r="M18" s="111">
        <f t="shared" si="0"/>
        <v>135.51</v>
      </c>
      <c r="N18" s="44"/>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row>
    <row r="19" spans="1:245" ht="14.25">
      <c r="A19" s="36" t="s">
        <v>59</v>
      </c>
      <c r="B19" s="37"/>
      <c r="C19" s="37"/>
      <c r="D19" s="37"/>
      <c r="E19" s="37"/>
      <c r="F19" s="37"/>
      <c r="G19" s="38"/>
      <c r="H19" s="38"/>
      <c r="I19" s="38"/>
      <c r="J19" s="38"/>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row>
    <row r="20" spans="1:10" ht="14.25">
      <c r="A20" s="39" t="s">
        <v>60</v>
      </c>
      <c r="B20" s="39"/>
      <c r="C20" s="39"/>
      <c r="D20" s="39"/>
      <c r="E20" s="39"/>
      <c r="F20" s="39"/>
      <c r="G20" s="39"/>
      <c r="H20" s="39"/>
      <c r="I20" s="39"/>
      <c r="J20" s="39"/>
    </row>
    <row r="21" spans="1:10" ht="14.25">
      <c r="A21" s="40" t="s">
        <v>61</v>
      </c>
      <c r="B21" s="40"/>
      <c r="C21" s="40"/>
      <c r="D21" s="40"/>
      <c r="E21" s="40"/>
      <c r="F21" s="40"/>
      <c r="G21" s="40"/>
      <c r="H21" s="40"/>
      <c r="I21" s="40"/>
      <c r="J21" s="40"/>
    </row>
    <row r="22" spans="1:10" ht="14.25">
      <c r="A22" s="40"/>
      <c r="B22" s="40"/>
      <c r="C22" s="40"/>
      <c r="D22" s="40"/>
      <c r="E22" s="40"/>
      <c r="F22" s="40"/>
      <c r="G22" s="40"/>
      <c r="H22" s="40"/>
      <c r="I22" s="40"/>
      <c r="J22" s="40"/>
    </row>
  </sheetData>
  <mergeCells count="11">
    <mergeCell ref="A2:N2"/>
    <mergeCell ref="K3:N3"/>
    <mergeCell ref="B4:L4"/>
    <mergeCell ref="C5:E5"/>
    <mergeCell ref="G5:I5"/>
    <mergeCell ref="J5:L5"/>
    <mergeCell ref="A4:A6"/>
    <mergeCell ref="B5:B6"/>
    <mergeCell ref="F5:F6"/>
    <mergeCell ref="M4:M6"/>
    <mergeCell ref="N4:N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2017-05-14T17:20:05Z</cp:lastPrinted>
  <dcterms:created xsi:type="dcterms:W3CDTF">2008-09-11T17:22:52Z</dcterms:created>
  <dcterms:modified xsi:type="dcterms:W3CDTF">2017-05-17T19:11:38Z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