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65" windowWidth="15480" windowHeight="9945" activeTab="0"/>
  </bookViews>
  <sheets>
    <sheet name="全省经费计算表" sheetId="1" r:id="rId1"/>
  </sheets>
  <definedNames>
    <definedName name="_xlnm._FilterDatabase" localSheetId="0" hidden="1">'全省经费计算表'!$A$6:$Q$176</definedName>
    <definedName name="_xlnm.Print_Area" localSheetId="0">'全省经费计算表'!$A$1:$Q$176</definedName>
    <definedName name="_xlnm.Print_Titles" localSheetId="0">'全省经费计算表'!$5:$7</definedName>
  </definedNames>
  <calcPr fullCalcOnLoad="1"/>
</workbook>
</file>

<file path=xl/comments1.xml><?xml version="1.0" encoding="utf-8"?>
<comments xmlns="http://schemas.openxmlformats.org/spreadsheetml/2006/main">
  <authors>
    <author>徐锐</author>
  </authors>
  <commentList>
    <comment ref="B88" authorId="0">
      <text>
        <r>
          <rPr>
            <b/>
            <sz val="9"/>
            <rFont val="宋体"/>
            <family val="0"/>
          </rPr>
          <t>徐锐:</t>
        </r>
        <r>
          <rPr>
            <sz val="9"/>
            <rFont val="宋体"/>
            <family val="0"/>
          </rPr>
          <t xml:space="preserve">
农业人口超过70%
</t>
        </r>
      </text>
    </comment>
    <comment ref="B101" authorId="0">
      <text>
        <r>
          <rPr>
            <b/>
            <sz val="9"/>
            <rFont val="宋体"/>
            <family val="0"/>
          </rPr>
          <t>徐锐:</t>
        </r>
        <r>
          <rPr>
            <sz val="9"/>
            <rFont val="宋体"/>
            <family val="0"/>
          </rPr>
          <t xml:space="preserve">
农业人口超过70%</t>
        </r>
      </text>
    </comment>
    <comment ref="B108" authorId="0">
      <text>
        <r>
          <rPr>
            <b/>
            <sz val="9"/>
            <rFont val="宋体"/>
            <family val="0"/>
          </rPr>
          <t>徐锐:</t>
        </r>
        <r>
          <rPr>
            <sz val="9"/>
            <rFont val="宋体"/>
            <family val="0"/>
          </rPr>
          <t xml:space="preserve">
农业人口超过70%</t>
        </r>
      </text>
    </comment>
    <comment ref="B109" authorId="0">
      <text>
        <r>
          <rPr>
            <b/>
            <sz val="9"/>
            <rFont val="宋体"/>
            <family val="0"/>
          </rPr>
          <t>徐锐:</t>
        </r>
        <r>
          <rPr>
            <sz val="9"/>
            <rFont val="宋体"/>
            <family val="0"/>
          </rPr>
          <t xml:space="preserve">
农业人口超过70%</t>
        </r>
      </text>
    </comment>
    <comment ref="B118" authorId="0">
      <text>
        <r>
          <rPr>
            <b/>
            <sz val="9"/>
            <rFont val="宋体"/>
            <family val="0"/>
          </rPr>
          <t>徐锐:</t>
        </r>
        <r>
          <rPr>
            <sz val="9"/>
            <rFont val="宋体"/>
            <family val="0"/>
          </rPr>
          <t xml:space="preserve">
农业人口超过70%</t>
        </r>
      </text>
    </comment>
  </commentList>
</comments>
</file>

<file path=xl/sharedStrings.xml><?xml version="1.0" encoding="utf-8"?>
<sst xmlns="http://schemas.openxmlformats.org/spreadsheetml/2006/main" count="264" uniqueCount="187">
  <si>
    <t>浏阳市</t>
  </si>
  <si>
    <t>茶陵县</t>
  </si>
  <si>
    <t>炎陵县</t>
  </si>
  <si>
    <t>常宁市</t>
  </si>
  <si>
    <t>衡阳县</t>
  </si>
  <si>
    <t>城步县</t>
  </si>
  <si>
    <t>邵阳县</t>
  </si>
  <si>
    <t>东安县</t>
  </si>
  <si>
    <t>双牌县</t>
  </si>
  <si>
    <t>长沙市小计</t>
  </si>
  <si>
    <t>市本级及所辖区小计</t>
  </si>
  <si>
    <t>长沙县</t>
  </si>
  <si>
    <t>雨花区</t>
  </si>
  <si>
    <t>芙蓉区</t>
  </si>
  <si>
    <t>天心区</t>
  </si>
  <si>
    <t>岳麓区</t>
  </si>
  <si>
    <t>开福区</t>
  </si>
  <si>
    <t>株洲市小计</t>
  </si>
  <si>
    <t>天元区</t>
  </si>
  <si>
    <t>芦淞区</t>
  </si>
  <si>
    <t>荷塘区</t>
  </si>
  <si>
    <t>石峰区</t>
  </si>
  <si>
    <t>醴陵市</t>
  </si>
  <si>
    <t>攸县</t>
  </si>
  <si>
    <t>西</t>
  </si>
  <si>
    <t>湘潭市小计</t>
  </si>
  <si>
    <t>雨湖区</t>
  </si>
  <si>
    <t>岳塘区</t>
  </si>
  <si>
    <t>湘潭县</t>
  </si>
  <si>
    <t>湘乡市</t>
  </si>
  <si>
    <t>韶山市</t>
  </si>
  <si>
    <t>衡阳市小计</t>
  </si>
  <si>
    <t>南岳区</t>
  </si>
  <si>
    <t>珠晖区</t>
  </si>
  <si>
    <t>雁峰区</t>
  </si>
  <si>
    <t>石鼓区</t>
  </si>
  <si>
    <t>蒸湘区</t>
  </si>
  <si>
    <t>衡南县</t>
  </si>
  <si>
    <t>衡山县</t>
  </si>
  <si>
    <t>衡东县</t>
  </si>
  <si>
    <t>祁东县</t>
  </si>
  <si>
    <t>耒阳市</t>
  </si>
  <si>
    <t>邵阳市小计</t>
  </si>
  <si>
    <t>双清区</t>
  </si>
  <si>
    <t>大祥区</t>
  </si>
  <si>
    <t>北塔区</t>
  </si>
  <si>
    <t>邵东县</t>
  </si>
  <si>
    <t>新邵县</t>
  </si>
  <si>
    <t>隆回县</t>
  </si>
  <si>
    <t>武冈市</t>
  </si>
  <si>
    <t>洞口县</t>
  </si>
  <si>
    <t>新宁县</t>
  </si>
  <si>
    <t>绥宁县</t>
  </si>
  <si>
    <t>岳阳市小计</t>
  </si>
  <si>
    <t>岳阳楼区</t>
  </si>
  <si>
    <t>君山区</t>
  </si>
  <si>
    <t>云溪区</t>
  </si>
  <si>
    <t>汨罗市</t>
  </si>
  <si>
    <t>平江县</t>
  </si>
  <si>
    <t>湘阴县</t>
  </si>
  <si>
    <t>临湘市</t>
  </si>
  <si>
    <t>华容县</t>
  </si>
  <si>
    <t>岳阳县</t>
  </si>
  <si>
    <t>常德市小计</t>
  </si>
  <si>
    <t>武陵区</t>
  </si>
  <si>
    <t>鼎城区</t>
  </si>
  <si>
    <t>津市市</t>
  </si>
  <si>
    <t>安乡县</t>
  </si>
  <si>
    <t>汉寿县</t>
  </si>
  <si>
    <t>临澧县</t>
  </si>
  <si>
    <t>桃源县</t>
  </si>
  <si>
    <t>石门县</t>
  </si>
  <si>
    <t>张家界市小计</t>
  </si>
  <si>
    <t>永定区</t>
  </si>
  <si>
    <t>武陵源区</t>
  </si>
  <si>
    <t>慈利县</t>
  </si>
  <si>
    <t>桑植县</t>
  </si>
  <si>
    <t>益阳市小计</t>
  </si>
  <si>
    <t>资阳区</t>
  </si>
  <si>
    <t>赫山区</t>
  </si>
  <si>
    <t>沅江市</t>
  </si>
  <si>
    <t>桃江县</t>
  </si>
  <si>
    <t>安化县</t>
  </si>
  <si>
    <t>永州市小计</t>
  </si>
  <si>
    <t>零陵区</t>
  </si>
  <si>
    <t>冷水滩区</t>
  </si>
  <si>
    <t>宁远县</t>
  </si>
  <si>
    <t>江永县</t>
  </si>
  <si>
    <t>江华县</t>
  </si>
  <si>
    <t>蓝山县</t>
  </si>
  <si>
    <t>新田县</t>
  </si>
  <si>
    <t>祁阳县</t>
  </si>
  <si>
    <t>郴州市小计</t>
  </si>
  <si>
    <t>北湖区</t>
  </si>
  <si>
    <t>苏仙区</t>
  </si>
  <si>
    <t>资兴市</t>
  </si>
  <si>
    <t>桂阳县</t>
  </si>
  <si>
    <t>永兴县</t>
  </si>
  <si>
    <t>宜章县</t>
  </si>
  <si>
    <t>嘉禾县</t>
  </si>
  <si>
    <t>临武县</t>
  </si>
  <si>
    <t>汝城县</t>
  </si>
  <si>
    <t>桂东县</t>
  </si>
  <si>
    <t>安仁县</t>
  </si>
  <si>
    <t>娄底市小计</t>
  </si>
  <si>
    <t>娄星区</t>
  </si>
  <si>
    <t>涟源市</t>
  </si>
  <si>
    <t>冷水江市</t>
  </si>
  <si>
    <t>双峰县</t>
  </si>
  <si>
    <t>新化县</t>
  </si>
  <si>
    <t>怀化市小计</t>
  </si>
  <si>
    <t>鹤城区</t>
  </si>
  <si>
    <t>沅陵县</t>
  </si>
  <si>
    <t>辰溪县</t>
  </si>
  <si>
    <t>溆浦县</t>
  </si>
  <si>
    <t>麻阳县</t>
  </si>
  <si>
    <t>新晃县</t>
  </si>
  <si>
    <t>芷江县</t>
  </si>
  <si>
    <t>中方县</t>
  </si>
  <si>
    <t>洪江市</t>
  </si>
  <si>
    <t>洪江区</t>
  </si>
  <si>
    <t>会同县</t>
  </si>
  <si>
    <t>靖州县</t>
  </si>
  <si>
    <t>通道县</t>
  </si>
  <si>
    <t>湘西土家族苗族自治州小计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</si>
  <si>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</si>
  <si>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</si>
  <si>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</si>
  <si>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</si>
  <si>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</si>
  <si>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</si>
  <si>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</si>
  <si>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</si>
  <si>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全省合计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</si>
  <si>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</si>
  <si>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</si>
  <si>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</si>
  <si>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</si>
  <si>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</si>
  <si>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</si>
  <si>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</si>
  <si>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</si>
  <si>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</si>
  <si>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永州市</t>
  </si>
  <si>
    <t>郴州市</t>
  </si>
  <si>
    <t>娄底市</t>
  </si>
  <si>
    <t>怀化市</t>
  </si>
  <si>
    <t>湘西土家族苗族自治州</t>
  </si>
  <si>
    <t>望城区</t>
  </si>
  <si>
    <t>澧县</t>
  </si>
  <si>
    <t>南县</t>
  </si>
  <si>
    <t>道县</t>
  </si>
  <si>
    <t>附件：</t>
  </si>
  <si>
    <t>市州</t>
  </si>
  <si>
    <t>县市区</t>
  </si>
  <si>
    <t>是否享受西部政策</t>
  </si>
  <si>
    <t>常住人口数</t>
  </si>
  <si>
    <t>市本级</t>
  </si>
  <si>
    <t>州本级</t>
  </si>
  <si>
    <t>备注</t>
  </si>
  <si>
    <t>宁乡市</t>
  </si>
  <si>
    <t>渌口区</t>
  </si>
  <si>
    <t>市本级</t>
  </si>
  <si>
    <t>单位：万人，万元</t>
  </si>
  <si>
    <t>屈原管理区</t>
  </si>
  <si>
    <t>2020年基本公共卫生服务中央和省级财政第二批补助资金安排表</t>
  </si>
  <si>
    <t>按照标准中央财政应安排资金</t>
  </si>
  <si>
    <t>已提前下达中央财政资金</t>
  </si>
  <si>
    <t>此次安排中央财政资金</t>
  </si>
  <si>
    <t>省级财政负担比例</t>
  </si>
  <si>
    <t>合计</t>
  </si>
  <si>
    <t>重点地方病防治</t>
  </si>
  <si>
    <t>职业病防治</t>
  </si>
  <si>
    <t>重大疾病与健康危害因素监测</t>
  </si>
  <si>
    <t>健康素养促进</t>
  </si>
  <si>
    <t>此次下达资金</t>
  </si>
  <si>
    <t>提标5元部分此次省级财政补助</t>
  </si>
  <si>
    <t>从整合9元部分提取资金用于省市项目</t>
  </si>
  <si>
    <t>9元部分中单列项目金额</t>
  </si>
  <si>
    <t>待结算</t>
  </si>
  <si>
    <t>备注：财社5号54695.5万，省级财政安排6966.8万</t>
  </si>
  <si>
    <t>扣减多拨140.2万</t>
  </si>
  <si>
    <t>增加少拨140.2万</t>
  </si>
  <si>
    <t>备注：第4栏=（第2栏-第3栏）*1.006045，第8栏=第9+10+11+12栏，县市区第13栏=第4栏+第6栏-第7栏，市州本级第13栏=第8栏。</t>
  </si>
  <si>
    <t>西洞庭管理区</t>
  </si>
  <si>
    <t>西湖管理区</t>
  </si>
  <si>
    <t>大通湖管理区</t>
  </si>
</sst>
</file>

<file path=xl/styles.xml><?xml version="1.0" encoding="utf-8"?>
<styleSheet xmlns="http://schemas.openxmlformats.org/spreadsheetml/2006/main">
  <numFmts count="4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0_ "/>
    <numFmt numFmtId="185" formatCode="0.00_ "/>
    <numFmt numFmtId="186" formatCode="0.00_);[Red]\(0.00\)"/>
    <numFmt numFmtId="187" formatCode="0_ "/>
    <numFmt numFmtId="188" formatCode="0_);[Red]\(0\)"/>
    <numFmt numFmtId="189" formatCode="0.000_ "/>
    <numFmt numFmtId="190" formatCode="0.0_ "/>
    <numFmt numFmtId="191" formatCode="0;_ᨀ"/>
    <numFmt numFmtId="192" formatCode="0;_堀"/>
    <numFmt numFmtId="193" formatCode="0;_Ѐ"/>
    <numFmt numFmtId="194" formatCode="0;_䐀"/>
    <numFmt numFmtId="195" formatCode="0.0;_䐀"/>
    <numFmt numFmtId="196" formatCode="0.00;_䐀"/>
    <numFmt numFmtId="197" formatCode="0.0_);[Red]\(0.0\)"/>
    <numFmt numFmtId="198" formatCode="0.0000_);[Red]\(0.0000\)"/>
    <numFmt numFmtId="199" formatCode="0.000_);[Red]\(0.000\)"/>
    <numFmt numFmtId="200" formatCode="0.00000_);[Red]\(0.0000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00_ "/>
    <numFmt numFmtId="206" formatCode="0.0"/>
  </numFmts>
  <fonts count="4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4"/>
      <name val="黑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仿宋_GB2312"/>
      <family val="3"/>
    </font>
    <font>
      <b/>
      <sz val="12"/>
      <color indexed="8"/>
      <name val="楷体_GB2312"/>
      <family val="3"/>
    </font>
    <font>
      <b/>
      <sz val="12"/>
      <name val="楷体_GB2312"/>
      <family val="3"/>
    </font>
    <font>
      <b/>
      <sz val="12"/>
      <name val="黑体"/>
      <family val="0"/>
    </font>
    <font>
      <b/>
      <sz val="9"/>
      <name val="宋体"/>
      <family val="0"/>
    </font>
    <font>
      <sz val="16"/>
      <name val="黑体"/>
      <family val="0"/>
    </font>
    <font>
      <sz val="18"/>
      <name val="方正小标宋_GBK"/>
      <family val="4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Calibri"/>
      <family val="0"/>
    </font>
    <font>
      <b/>
      <sz val="10"/>
      <color indexed="8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b/>
      <sz val="10"/>
      <color theme="1"/>
      <name val="Calibri"/>
      <family val="0"/>
    </font>
    <font>
      <b/>
      <sz val="8"/>
      <name val="宋体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1">
    <xf numFmtId="0" fontId="0" fillId="0" borderId="0" xfId="0" applyAlignment="1">
      <alignment vertical="center"/>
    </xf>
    <xf numFmtId="0" fontId="4" fillId="24" borderId="0" xfId="0" applyFont="1" applyFill="1" applyAlignment="1">
      <alignment vertical="center"/>
    </xf>
    <xf numFmtId="0" fontId="5" fillId="24" borderId="0" xfId="0" applyFont="1" applyFill="1" applyAlignment="1">
      <alignment vertical="center"/>
    </xf>
    <xf numFmtId="0" fontId="6" fillId="24" borderId="0" xfId="0" applyFont="1" applyFill="1" applyAlignment="1">
      <alignment vertical="center"/>
    </xf>
    <xf numFmtId="0" fontId="26" fillId="24" borderId="0" xfId="0" applyFont="1" applyFill="1" applyAlignment="1">
      <alignment vertical="center"/>
    </xf>
    <xf numFmtId="0" fontId="24" fillId="24" borderId="0" xfId="0" applyFont="1" applyFill="1" applyAlignment="1">
      <alignment vertical="center"/>
    </xf>
    <xf numFmtId="0" fontId="24" fillId="24" borderId="0" xfId="0" applyFont="1" applyFill="1" applyBorder="1" applyAlignment="1">
      <alignment vertical="center"/>
    </xf>
    <xf numFmtId="0" fontId="25" fillId="24" borderId="0" xfId="40" applyFont="1" applyFill="1" applyBorder="1" applyAlignment="1">
      <alignment horizontal="center" vertical="center" wrapText="1"/>
      <protection/>
    </xf>
    <xf numFmtId="0" fontId="27" fillId="24" borderId="0" xfId="0" applyFont="1" applyFill="1" applyAlignment="1">
      <alignment vertical="center"/>
    </xf>
    <xf numFmtId="0" fontId="29" fillId="24" borderId="0" xfId="0" applyFont="1" applyFill="1" applyAlignment="1">
      <alignment vertical="center"/>
    </xf>
    <xf numFmtId="0" fontId="30" fillId="0" borderId="0" xfId="0" applyFont="1" applyAlignment="1">
      <alignment horizontal="center" vertical="center"/>
    </xf>
    <xf numFmtId="0" fontId="24" fillId="25" borderId="0" xfId="0" applyFont="1" applyFill="1" applyAlignment="1">
      <alignment vertical="center"/>
    </xf>
    <xf numFmtId="0" fontId="24" fillId="26" borderId="0" xfId="0" applyFont="1" applyFill="1" applyAlignment="1">
      <alignment vertical="center"/>
    </xf>
    <xf numFmtId="0" fontId="35" fillId="24" borderId="10" xfId="0" applyFont="1" applyFill="1" applyBorder="1" applyAlignment="1">
      <alignment vertical="center" wrapText="1"/>
    </xf>
    <xf numFmtId="0" fontId="36" fillId="24" borderId="10" xfId="40" applyFont="1" applyFill="1" applyBorder="1" applyAlignment="1">
      <alignment horizontal="center" vertical="center"/>
      <protection/>
    </xf>
    <xf numFmtId="186" fontId="37" fillId="24" borderId="10" xfId="0" applyNumberFormat="1" applyFont="1" applyFill="1" applyBorder="1" applyAlignment="1">
      <alignment horizontal="center" vertical="center"/>
    </xf>
    <xf numFmtId="197" fontId="37" fillId="24" borderId="10" xfId="0" applyNumberFormat="1" applyFont="1" applyFill="1" applyBorder="1" applyAlignment="1">
      <alignment horizontal="center" vertical="center"/>
    </xf>
    <xf numFmtId="0" fontId="36" fillId="24" borderId="10" xfId="40" applyFont="1" applyFill="1" applyBorder="1" applyAlignment="1">
      <alignment horizontal="center" vertical="center" wrapText="1"/>
      <protection/>
    </xf>
    <xf numFmtId="0" fontId="35" fillId="27" borderId="10" xfId="0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vertical="center"/>
    </xf>
    <xf numFmtId="0" fontId="36" fillId="0" borderId="10" xfId="40" applyFont="1" applyFill="1" applyBorder="1" applyAlignment="1">
      <alignment horizontal="center" vertical="center" wrapText="1"/>
      <protection/>
    </xf>
    <xf numFmtId="186" fontId="36" fillId="0" borderId="11" xfId="40" applyNumberFormat="1" applyFont="1" applyFill="1" applyBorder="1" applyAlignment="1">
      <alignment horizontal="center" vertical="center" wrapText="1"/>
      <protection/>
    </xf>
    <xf numFmtId="0" fontId="38" fillId="24" borderId="10" xfId="40" applyFont="1" applyFill="1" applyBorder="1" applyAlignment="1">
      <alignment horizontal="center" vertical="center" wrapText="1"/>
      <protection/>
    </xf>
    <xf numFmtId="0" fontId="39" fillId="0" borderId="10" xfId="40" applyFont="1" applyFill="1" applyBorder="1" applyAlignment="1">
      <alignment horizontal="center" vertical="center" wrapText="1"/>
      <protection/>
    </xf>
    <xf numFmtId="0" fontId="35" fillId="24" borderId="10" xfId="0" applyFont="1" applyFill="1" applyBorder="1" applyAlignment="1">
      <alignment horizontal="center" vertical="center"/>
    </xf>
    <xf numFmtId="197" fontId="35" fillId="0" borderId="11" xfId="40" applyNumberFormat="1" applyFont="1" applyFill="1" applyBorder="1" applyAlignment="1">
      <alignment horizontal="center" vertical="center" wrapText="1"/>
      <protection/>
    </xf>
    <xf numFmtId="186" fontId="35" fillId="0" borderId="11" xfId="40" applyNumberFormat="1" applyFont="1" applyFill="1" applyBorder="1" applyAlignment="1">
      <alignment horizontal="center" vertical="center" wrapText="1"/>
      <protection/>
    </xf>
    <xf numFmtId="0" fontId="35" fillId="24" borderId="10" xfId="0" applyFont="1" applyFill="1" applyBorder="1" applyAlignment="1">
      <alignment vertical="center"/>
    </xf>
    <xf numFmtId="0" fontId="38" fillId="24" borderId="10" xfId="40" applyFont="1" applyFill="1" applyBorder="1" applyAlignment="1">
      <alignment horizontal="left" vertical="center" wrapText="1"/>
      <protection/>
    </xf>
    <xf numFmtId="0" fontId="40" fillId="24" borderId="10" xfId="40" applyFont="1" applyFill="1" applyBorder="1" applyAlignment="1">
      <alignment horizontal="center" vertical="center" wrapText="1"/>
      <protection/>
    </xf>
    <xf numFmtId="0" fontId="39" fillId="0" borderId="10" xfId="40" applyNumberFormat="1" applyFont="1" applyFill="1" applyBorder="1" applyAlignment="1">
      <alignment horizontal="center" vertical="center" wrapText="1"/>
      <protection/>
    </xf>
    <xf numFmtId="197" fontId="35" fillId="0" borderId="10" xfId="40" applyNumberFormat="1" applyFont="1" applyFill="1" applyBorder="1" applyAlignment="1">
      <alignment horizontal="center" vertical="center" wrapText="1"/>
      <protection/>
    </xf>
    <xf numFmtId="0" fontId="35" fillId="24" borderId="10" xfId="0" applyNumberFormat="1" applyFont="1" applyFill="1" applyBorder="1" applyAlignment="1">
      <alignment horizontal="center" vertical="center"/>
    </xf>
    <xf numFmtId="186" fontId="39" fillId="0" borderId="10" xfId="40" applyNumberFormat="1" applyFont="1" applyFill="1" applyBorder="1" applyAlignment="1">
      <alignment horizontal="center" vertical="center" wrapText="1"/>
      <protection/>
    </xf>
    <xf numFmtId="0" fontId="38" fillId="24" borderId="10" xfId="40" applyFont="1" applyFill="1" applyBorder="1" applyAlignment="1">
      <alignment horizontal="center" vertical="center"/>
      <protection/>
    </xf>
    <xf numFmtId="0" fontId="39" fillId="0" borderId="10" xfId="40" applyFont="1" applyFill="1" applyBorder="1" applyAlignment="1">
      <alignment horizontal="center" vertical="center"/>
      <protection/>
    </xf>
    <xf numFmtId="0" fontId="38" fillId="24" borderId="10" xfId="40" applyFont="1" applyFill="1" applyBorder="1" applyAlignment="1">
      <alignment horizontal="left" vertical="center"/>
      <protection/>
    </xf>
    <xf numFmtId="0" fontId="39" fillId="27" borderId="10" xfId="40" applyFont="1" applyFill="1" applyBorder="1" applyAlignment="1">
      <alignment horizontal="center" vertical="center" wrapText="1"/>
      <protection/>
    </xf>
    <xf numFmtId="0" fontId="39" fillId="24" borderId="10" xfId="40" applyNumberFormat="1" applyFont="1" applyFill="1" applyBorder="1" applyAlignment="1">
      <alignment horizontal="center" vertical="center" wrapText="1"/>
      <protection/>
    </xf>
    <xf numFmtId="0" fontId="39" fillId="24" borderId="10" xfId="40" applyFont="1" applyFill="1" applyBorder="1" applyAlignment="1">
      <alignment horizontal="center" vertical="center" wrapText="1"/>
      <protection/>
    </xf>
    <xf numFmtId="0" fontId="39" fillId="24" borderId="10" xfId="40" applyFont="1" applyFill="1" applyBorder="1" applyAlignment="1">
      <alignment horizontal="center" vertical="center"/>
      <protection/>
    </xf>
    <xf numFmtId="0" fontId="39" fillId="24" borderId="10" xfId="40" applyFont="1" applyFill="1" applyBorder="1" applyAlignment="1">
      <alignment horizontal="left" vertical="center" wrapText="1"/>
      <protection/>
    </xf>
    <xf numFmtId="0" fontId="39" fillId="24" borderId="10" xfId="40" applyFont="1" applyFill="1" applyBorder="1" applyAlignment="1">
      <alignment horizontal="left" vertical="center"/>
      <protection/>
    </xf>
    <xf numFmtId="0" fontId="39" fillId="27" borderId="10" xfId="40" applyFont="1" applyFill="1" applyBorder="1" applyAlignment="1">
      <alignment horizontal="left" vertical="center" wrapText="1"/>
      <protection/>
    </xf>
    <xf numFmtId="0" fontId="35" fillId="27" borderId="10" xfId="0" applyFont="1" applyFill="1" applyBorder="1" applyAlignment="1">
      <alignment vertical="center"/>
    </xf>
    <xf numFmtId="0" fontId="39" fillId="24" borderId="0" xfId="40" applyFont="1" applyFill="1" applyBorder="1" applyAlignment="1">
      <alignment horizontal="center" vertical="center" wrapText="1"/>
      <protection/>
    </xf>
    <xf numFmtId="186" fontId="35" fillId="27" borderId="10" xfId="0" applyNumberFormat="1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88" fontId="37" fillId="24" borderId="10" xfId="0" applyNumberFormat="1" applyFont="1" applyFill="1" applyBorder="1" applyAlignment="1">
      <alignment horizontal="center" vertical="center"/>
    </xf>
    <xf numFmtId="188" fontId="36" fillId="0" borderId="10" xfId="40" applyNumberFormat="1" applyFont="1" applyFill="1" applyBorder="1" applyAlignment="1">
      <alignment horizontal="center" vertical="center" wrapText="1"/>
      <protection/>
    </xf>
    <xf numFmtId="188" fontId="36" fillId="0" borderId="11" xfId="40" applyNumberFormat="1" applyFont="1" applyFill="1" applyBorder="1" applyAlignment="1">
      <alignment horizontal="center" vertical="center" wrapText="1"/>
      <protection/>
    </xf>
    <xf numFmtId="188" fontId="35" fillId="0" borderId="11" xfId="40" applyNumberFormat="1" applyFont="1" applyFill="1" applyBorder="1" applyAlignment="1">
      <alignment horizontal="center" vertical="center" wrapText="1"/>
      <protection/>
    </xf>
    <xf numFmtId="188" fontId="39" fillId="0" borderId="10" xfId="40" applyNumberFormat="1" applyFont="1" applyFill="1" applyBorder="1" applyAlignment="1">
      <alignment horizontal="center" vertical="center" wrapText="1"/>
      <protection/>
    </xf>
    <xf numFmtId="188" fontId="35" fillId="27" borderId="11" xfId="40" applyNumberFormat="1" applyFont="1" applyFill="1" applyBorder="1" applyAlignment="1">
      <alignment horizontal="center" vertical="center" wrapText="1"/>
      <protection/>
    </xf>
    <xf numFmtId="186" fontId="39" fillId="24" borderId="10" xfId="40" applyNumberFormat="1" applyFont="1" applyFill="1" applyBorder="1" applyAlignment="1">
      <alignment horizontal="center" vertical="center" wrapText="1"/>
      <protection/>
    </xf>
    <xf numFmtId="188" fontId="39" fillId="24" borderId="10" xfId="40" applyNumberFormat="1" applyFont="1" applyFill="1" applyBorder="1" applyAlignment="1">
      <alignment horizontal="center" vertical="center" wrapText="1"/>
      <protection/>
    </xf>
    <xf numFmtId="188" fontId="35" fillId="27" borderId="10" xfId="0" applyNumberFormat="1" applyFont="1" applyFill="1" applyBorder="1" applyAlignment="1">
      <alignment horizontal="center" vertical="center"/>
    </xf>
    <xf numFmtId="188" fontId="39" fillId="27" borderId="10" xfId="40" applyNumberFormat="1" applyFont="1" applyFill="1" applyBorder="1" applyAlignment="1">
      <alignment horizontal="center" vertical="center" wrapText="1"/>
      <protection/>
    </xf>
    <xf numFmtId="0" fontId="35" fillId="0" borderId="1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6" fillId="24" borderId="13" xfId="40" applyFont="1" applyFill="1" applyBorder="1" applyAlignment="1">
      <alignment horizontal="center" vertical="center" wrapText="1"/>
      <protection/>
    </xf>
    <xf numFmtId="0" fontId="36" fillId="24" borderId="14" xfId="40" applyFont="1" applyFill="1" applyBorder="1" applyAlignment="1">
      <alignment horizontal="center" vertical="center" wrapText="1"/>
      <protection/>
    </xf>
    <xf numFmtId="0" fontId="36" fillId="24" borderId="15" xfId="40" applyFont="1" applyFill="1" applyBorder="1" applyAlignment="1">
      <alignment horizontal="center" vertical="center" wrapText="1"/>
      <protection/>
    </xf>
    <xf numFmtId="0" fontId="36" fillId="24" borderId="11" xfId="40" applyFont="1" applyFill="1" applyBorder="1" applyAlignment="1">
      <alignment horizontal="center" vertical="center"/>
      <protection/>
    </xf>
    <xf numFmtId="0" fontId="36" fillId="24" borderId="12" xfId="40" applyFont="1" applyFill="1" applyBorder="1" applyAlignment="1">
      <alignment horizontal="center" vertical="center"/>
      <protection/>
    </xf>
    <xf numFmtId="0" fontId="37" fillId="24" borderId="13" xfId="0" applyFont="1" applyFill="1" applyBorder="1" applyAlignment="1">
      <alignment horizontal="center" vertical="center" wrapText="1"/>
    </xf>
    <xf numFmtId="0" fontId="37" fillId="24" borderId="14" xfId="0" applyFont="1" applyFill="1" applyBorder="1" applyAlignment="1">
      <alignment horizontal="center" vertical="center" wrapText="1"/>
    </xf>
    <xf numFmtId="0" fontId="37" fillId="24" borderId="15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8" fillId="0" borderId="10" xfId="40" applyFont="1" applyFill="1" applyBorder="1" applyAlignment="1">
      <alignment horizontal="center" vertical="center"/>
      <protection/>
    </xf>
    <xf numFmtId="0" fontId="35" fillId="0" borderId="10" xfId="0" applyFont="1" applyFill="1" applyBorder="1" applyAlignment="1">
      <alignment horizontal="center" vertical="center"/>
    </xf>
    <xf numFmtId="188" fontId="35" fillId="0" borderId="10" xfId="0" applyNumberFormat="1" applyFont="1" applyFill="1" applyBorder="1" applyAlignment="1">
      <alignment horizontal="center" vertical="center"/>
    </xf>
    <xf numFmtId="186" fontId="35" fillId="0" borderId="1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vertical="center"/>
    </xf>
    <xf numFmtId="0" fontId="38" fillId="0" borderId="10" xfId="40" applyFont="1" applyFill="1" applyBorder="1" applyAlignment="1">
      <alignment horizontal="left" vertical="center"/>
      <protection/>
    </xf>
    <xf numFmtId="0" fontId="35" fillId="0" borderId="10" xfId="0" applyNumberFormat="1" applyFont="1" applyFill="1" applyBorder="1" applyAlignment="1">
      <alignment horizontal="center" vertical="center"/>
    </xf>
    <xf numFmtId="0" fontId="38" fillId="0" borderId="10" xfId="40" applyFont="1" applyFill="1" applyBorder="1" applyAlignment="1">
      <alignment horizontal="center" vertical="center" wrapText="1"/>
      <protection/>
    </xf>
    <xf numFmtId="0" fontId="38" fillId="0" borderId="10" xfId="40" applyFont="1" applyFill="1" applyBorder="1" applyAlignment="1">
      <alignment horizontal="left" vertical="center" wrapText="1"/>
      <protection/>
    </xf>
    <xf numFmtId="197" fontId="39" fillId="24" borderId="10" xfId="40" applyNumberFormat="1" applyFont="1" applyFill="1" applyBorder="1" applyAlignment="1">
      <alignment horizontal="center" vertical="center" wrapText="1"/>
      <protection/>
    </xf>
    <xf numFmtId="197" fontId="39" fillId="0" borderId="10" xfId="40" applyNumberFormat="1" applyFont="1" applyFill="1" applyBorder="1" applyAlignment="1">
      <alignment horizontal="center" vertical="center" wrapText="1"/>
      <protection/>
    </xf>
    <xf numFmtId="197" fontId="36" fillId="0" borderId="11" xfId="40" applyNumberFormat="1" applyFont="1" applyFill="1" applyBorder="1" applyAlignment="1">
      <alignment horizontal="center" vertical="center" wrapText="1"/>
      <protection/>
    </xf>
    <xf numFmtId="2" fontId="35" fillId="27" borderId="10" xfId="0" applyNumberFormat="1" applyFont="1" applyFill="1" applyBorder="1" applyAlignment="1">
      <alignment horizontal="center" vertical="center"/>
    </xf>
    <xf numFmtId="2" fontId="39" fillId="0" borderId="10" xfId="40" applyNumberFormat="1" applyFont="1" applyFill="1" applyBorder="1" applyAlignment="1">
      <alignment horizontal="center" vertical="center" wrapText="1"/>
      <protection/>
    </xf>
    <xf numFmtId="2" fontId="35" fillId="0" borderId="10" xfId="0" applyNumberFormat="1" applyFont="1" applyFill="1" applyBorder="1" applyAlignment="1">
      <alignment horizontal="center" vertical="center"/>
    </xf>
    <xf numFmtId="2" fontId="39" fillId="27" borderId="10" xfId="40" applyNumberFormat="1" applyFont="1" applyFill="1" applyBorder="1" applyAlignment="1">
      <alignment horizontal="center" vertical="center" wrapText="1"/>
      <protection/>
    </xf>
    <xf numFmtId="0" fontId="35" fillId="24" borderId="0" xfId="0" applyFont="1" applyFill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6"/>
  <sheetViews>
    <sheetView tabSelected="1" view="pageBreakPreview" zoomScaleSheetLayoutView="100" zoomScalePageLayoutView="0" workbookViewId="0" topLeftCell="A1">
      <pane xSplit="10" ySplit="8" topLeftCell="K9" activePane="bottomRight" state="frozen"/>
      <selection pane="topLeft" activeCell="A1" sqref="A1"/>
      <selection pane="topRight" activeCell="K1" sqref="K1"/>
      <selection pane="bottomLeft" activeCell="A9" sqref="A9"/>
      <selection pane="bottomRight" activeCell="A3" sqref="A3:Q3"/>
    </sheetView>
  </sheetViews>
  <sheetFormatPr defaultColWidth="9.00390625" defaultRowHeight="14.25"/>
  <cols>
    <col min="1" max="1" width="3.375" style="1" customWidth="1"/>
    <col min="2" max="2" width="12.00390625" style="1" customWidth="1"/>
    <col min="3" max="3" width="4.50390625" style="1" customWidth="1"/>
    <col min="4" max="4" width="9.625" style="3" customWidth="1"/>
    <col min="5" max="5" width="12.375" style="3" customWidth="1"/>
    <col min="6" max="6" width="8.875" style="3" customWidth="1"/>
    <col min="7" max="7" width="9.25390625" style="3" customWidth="1"/>
    <col min="8" max="8" width="6.25390625" style="3" customWidth="1"/>
    <col min="9" max="9" width="9.25390625" style="3" customWidth="1"/>
    <col min="10" max="10" width="11.50390625" style="3" customWidth="1"/>
    <col min="11" max="11" width="10.50390625" style="3" customWidth="1"/>
    <col min="12" max="12" width="9.875" style="3" customWidth="1"/>
    <col min="13" max="13" width="8.875" style="3" customWidth="1"/>
    <col min="14" max="14" width="10.25390625" style="3" customWidth="1"/>
    <col min="15" max="15" width="6.25390625" style="3" customWidth="1"/>
    <col min="16" max="16" width="11.25390625" style="3" customWidth="1"/>
    <col min="17" max="17" width="12.00390625" style="1" customWidth="1"/>
    <col min="18" max="16384" width="9.00390625" style="1" customWidth="1"/>
  </cols>
  <sheetData>
    <row r="1" ht="20.25">
      <c r="A1" s="9" t="s">
        <v>152</v>
      </c>
    </row>
    <row r="2" spans="1:17" s="2" customFormat="1" ht="27" customHeight="1">
      <c r="A2" s="64" t="s">
        <v>165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s="2" customFormat="1" ht="25.5" customHeight="1">
      <c r="A3" s="62" t="s">
        <v>183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2:16" s="2" customFormat="1" ht="17.25" customHeight="1">
      <c r="B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90" t="s">
        <v>163</v>
      </c>
    </row>
    <row r="5" spans="1:17" s="2" customFormat="1" ht="22.5" customHeight="1">
      <c r="A5" s="63" t="s">
        <v>153</v>
      </c>
      <c r="B5" s="61" t="s">
        <v>154</v>
      </c>
      <c r="C5" s="61" t="s">
        <v>155</v>
      </c>
      <c r="D5" s="61" t="s">
        <v>156</v>
      </c>
      <c r="E5" s="61" t="s">
        <v>166</v>
      </c>
      <c r="F5" s="61" t="s">
        <v>167</v>
      </c>
      <c r="G5" s="61" t="s">
        <v>168</v>
      </c>
      <c r="H5" s="61" t="s">
        <v>169</v>
      </c>
      <c r="I5" s="61" t="s">
        <v>176</v>
      </c>
      <c r="J5" s="61" t="s">
        <v>177</v>
      </c>
      <c r="K5" s="73" t="s">
        <v>178</v>
      </c>
      <c r="L5" s="73"/>
      <c r="M5" s="73"/>
      <c r="N5" s="73"/>
      <c r="O5" s="73"/>
      <c r="P5" s="63" t="s">
        <v>175</v>
      </c>
      <c r="Q5" s="61" t="s">
        <v>159</v>
      </c>
    </row>
    <row r="6" spans="1:17" s="2" customFormat="1" ht="59.25" customHeight="1">
      <c r="A6" s="63"/>
      <c r="B6" s="61"/>
      <c r="C6" s="61"/>
      <c r="D6" s="61"/>
      <c r="E6" s="61"/>
      <c r="F6" s="61"/>
      <c r="G6" s="61"/>
      <c r="H6" s="61"/>
      <c r="I6" s="61"/>
      <c r="J6" s="61"/>
      <c r="K6" s="47" t="s">
        <v>170</v>
      </c>
      <c r="L6" s="47" t="s">
        <v>171</v>
      </c>
      <c r="M6" s="47" t="s">
        <v>172</v>
      </c>
      <c r="N6" s="47" t="s">
        <v>173</v>
      </c>
      <c r="O6" s="47" t="s">
        <v>174</v>
      </c>
      <c r="P6" s="63"/>
      <c r="Q6" s="61"/>
    </row>
    <row r="7" spans="1:17" s="2" customFormat="1" ht="16.5" customHeight="1">
      <c r="A7" s="48"/>
      <c r="B7" s="49"/>
      <c r="C7" s="50"/>
      <c r="D7" s="50">
        <v>1</v>
      </c>
      <c r="E7" s="50">
        <v>2</v>
      </c>
      <c r="F7" s="50">
        <v>3</v>
      </c>
      <c r="G7" s="50">
        <v>4</v>
      </c>
      <c r="H7" s="50">
        <v>5</v>
      </c>
      <c r="I7" s="50">
        <v>6</v>
      </c>
      <c r="J7" s="50">
        <v>7</v>
      </c>
      <c r="K7" s="50">
        <v>8</v>
      </c>
      <c r="L7" s="50">
        <v>9</v>
      </c>
      <c r="M7" s="50">
        <v>10</v>
      </c>
      <c r="N7" s="50">
        <v>11</v>
      </c>
      <c r="O7" s="50">
        <v>12</v>
      </c>
      <c r="P7" s="50">
        <v>13</v>
      </c>
      <c r="Q7" s="50"/>
    </row>
    <row r="8" spans="1:17" s="8" customFormat="1" ht="55.5" customHeight="1">
      <c r="A8" s="68" t="s">
        <v>133</v>
      </c>
      <c r="B8" s="69"/>
      <c r="C8" s="14"/>
      <c r="D8" s="15">
        <f>D9+D21+D33+D41+D56+D71+D84+D98+D105+D115+D129+D143+D151+D167</f>
        <v>6898.77</v>
      </c>
      <c r="E8" s="16">
        <f aca="true" t="shared" si="0" ref="E8:P8">E9+E21+E33+E41+E56+E71+E84+E98+E105+E115+E129+E143+E151+E167</f>
        <v>342766.20000000007</v>
      </c>
      <c r="F8" s="51">
        <f t="shared" si="0"/>
        <v>286243</v>
      </c>
      <c r="G8" s="51">
        <f t="shared" si="0"/>
        <v>56865.00000000001</v>
      </c>
      <c r="H8" s="15"/>
      <c r="I8" s="16">
        <f t="shared" si="0"/>
        <v>6966.8</v>
      </c>
      <c r="J8" s="15">
        <f t="shared" si="0"/>
        <v>7821.290000000001</v>
      </c>
      <c r="K8" s="15">
        <f t="shared" si="0"/>
        <v>12164.499999999998</v>
      </c>
      <c r="L8" s="15">
        <f t="shared" si="0"/>
        <v>1586.8500000000001</v>
      </c>
      <c r="M8" s="16">
        <f t="shared" si="0"/>
        <v>2282.2</v>
      </c>
      <c r="N8" s="15">
        <f t="shared" si="0"/>
        <v>7955.450000000001</v>
      </c>
      <c r="O8" s="51">
        <f t="shared" si="0"/>
        <v>340</v>
      </c>
      <c r="P8" s="15">
        <f t="shared" si="0"/>
        <v>61662.3</v>
      </c>
      <c r="Q8" s="13" t="s">
        <v>180</v>
      </c>
    </row>
    <row r="9" spans="1:17" s="4" customFormat="1" ht="13.5" customHeight="1">
      <c r="A9" s="70" t="s">
        <v>134</v>
      </c>
      <c r="B9" s="17" t="s">
        <v>9</v>
      </c>
      <c r="C9" s="17"/>
      <c r="D9" s="57">
        <f>SUM(D11:D20)</f>
        <v>815.4699999999999</v>
      </c>
      <c r="E9" s="57">
        <f aca="true" t="shared" si="1" ref="E9:P9">SUM(E11:E20)</f>
        <v>36206.9</v>
      </c>
      <c r="F9" s="58">
        <f t="shared" si="1"/>
        <v>29505</v>
      </c>
      <c r="G9" s="57">
        <f t="shared" si="1"/>
        <v>6742.4</v>
      </c>
      <c r="H9" s="57"/>
      <c r="I9" s="83">
        <f t="shared" si="1"/>
        <v>538.8000000000001</v>
      </c>
      <c r="J9" s="57">
        <f t="shared" si="1"/>
        <v>826.1600000000001</v>
      </c>
      <c r="K9" s="57">
        <f t="shared" si="1"/>
        <v>945.14</v>
      </c>
      <c r="L9" s="57">
        <f t="shared" si="1"/>
        <v>66.12</v>
      </c>
      <c r="M9" s="57">
        <f t="shared" si="1"/>
        <v>173.2</v>
      </c>
      <c r="N9" s="57">
        <f t="shared" si="1"/>
        <v>695.8199999999999</v>
      </c>
      <c r="O9" s="58">
        <f t="shared" si="1"/>
        <v>10</v>
      </c>
      <c r="P9" s="57">
        <f t="shared" si="1"/>
        <v>6918.4</v>
      </c>
      <c r="Q9" s="19"/>
    </row>
    <row r="10" spans="1:17" s="4" customFormat="1" ht="14.25">
      <c r="A10" s="71"/>
      <c r="B10" s="17" t="s">
        <v>10</v>
      </c>
      <c r="C10" s="20"/>
      <c r="D10" s="33">
        <f>SUM(D11:D18)</f>
        <v>549.8399999999999</v>
      </c>
      <c r="E10" s="33">
        <f aca="true" t="shared" si="2" ref="E10:P10">SUM(E11:E18)</f>
        <v>24412.9</v>
      </c>
      <c r="F10" s="55">
        <f t="shared" si="2"/>
        <v>19781</v>
      </c>
      <c r="G10" s="33">
        <f t="shared" si="2"/>
        <v>4659.9</v>
      </c>
      <c r="H10" s="33"/>
      <c r="I10" s="84">
        <f t="shared" si="2"/>
        <v>220.00000000000003</v>
      </c>
      <c r="J10" s="33">
        <f t="shared" si="2"/>
        <v>557.0500000000001</v>
      </c>
      <c r="K10" s="33">
        <f t="shared" si="2"/>
        <v>662.83</v>
      </c>
      <c r="L10" s="33">
        <f t="shared" si="2"/>
        <v>54</v>
      </c>
      <c r="M10" s="33">
        <f t="shared" si="2"/>
        <v>128.2</v>
      </c>
      <c r="N10" s="33">
        <f t="shared" si="2"/>
        <v>475.63</v>
      </c>
      <c r="O10" s="55">
        <f t="shared" si="2"/>
        <v>5</v>
      </c>
      <c r="P10" s="33">
        <f t="shared" si="2"/>
        <v>4786.21</v>
      </c>
      <c r="Q10" s="19"/>
    </row>
    <row r="11" spans="1:17" s="4" customFormat="1" ht="14.25">
      <c r="A11" s="71"/>
      <c r="B11" s="22" t="s">
        <v>162</v>
      </c>
      <c r="C11" s="20"/>
      <c r="D11" s="21"/>
      <c r="E11" s="21"/>
      <c r="F11" s="53"/>
      <c r="G11" s="21"/>
      <c r="H11" s="21"/>
      <c r="I11" s="85"/>
      <c r="J11" s="21"/>
      <c r="K11" s="18">
        <v>463.36</v>
      </c>
      <c r="L11" s="86">
        <v>12</v>
      </c>
      <c r="M11" s="86">
        <v>128.2</v>
      </c>
      <c r="N11" s="86">
        <v>323.16</v>
      </c>
      <c r="O11" s="59"/>
      <c r="P11" s="46">
        <f>K11</f>
        <v>463.36</v>
      </c>
      <c r="Q11" s="19"/>
    </row>
    <row r="12" spans="1:17" s="5" customFormat="1" ht="13.5" customHeight="1">
      <c r="A12" s="71"/>
      <c r="B12" s="22" t="s">
        <v>11</v>
      </c>
      <c r="C12" s="23"/>
      <c r="D12" s="24">
        <v>108.89</v>
      </c>
      <c r="E12" s="25">
        <f>ROUND(D12*74*0.6,1)</f>
        <v>4834.7</v>
      </c>
      <c r="F12" s="54">
        <v>3879</v>
      </c>
      <c r="G12" s="25">
        <f>ROUND((E12-F12)*1.006045,1)</f>
        <v>961.5</v>
      </c>
      <c r="H12" s="24">
        <v>0.2</v>
      </c>
      <c r="I12" s="25">
        <f>ROUND(D12*5*0.4*H12,1)</f>
        <v>43.6</v>
      </c>
      <c r="J12" s="26">
        <f>ROUND(E12*0.022818,2)</f>
        <v>110.32</v>
      </c>
      <c r="K12" s="18">
        <v>37.75</v>
      </c>
      <c r="L12" s="86">
        <v>6</v>
      </c>
      <c r="M12" s="86"/>
      <c r="N12" s="86">
        <v>31.75</v>
      </c>
      <c r="O12" s="59"/>
      <c r="P12" s="46">
        <f aca="true" t="shared" si="3" ref="P12:P20">G12+I12-J12</f>
        <v>894.78</v>
      </c>
      <c r="Q12" s="27"/>
    </row>
    <row r="13" spans="1:17" s="5" customFormat="1" ht="13.5" customHeight="1">
      <c r="A13" s="71"/>
      <c r="B13" s="22" t="s">
        <v>148</v>
      </c>
      <c r="C13" s="23"/>
      <c r="D13" s="24">
        <v>66.52</v>
      </c>
      <c r="E13" s="25">
        <f aca="true" t="shared" si="4" ref="E13:E20">ROUND(D13*74*0.6,1)</f>
        <v>2953.5</v>
      </c>
      <c r="F13" s="54">
        <v>2360</v>
      </c>
      <c r="G13" s="25">
        <f aca="true" t="shared" si="5" ref="G13:G20">ROUND((E13-F13)*1.006045,1)</f>
        <v>597.1</v>
      </c>
      <c r="H13" s="24">
        <v>0.2</v>
      </c>
      <c r="I13" s="25">
        <f aca="true" t="shared" si="6" ref="I13:I20">ROUND(D13*5*0.4*H13,1)</f>
        <v>26.6</v>
      </c>
      <c r="J13" s="26">
        <f aca="true" t="shared" si="7" ref="J13:J20">ROUND(E13*0.022818,2)</f>
        <v>67.39</v>
      </c>
      <c r="K13" s="18">
        <v>32.34</v>
      </c>
      <c r="L13" s="86">
        <v>6</v>
      </c>
      <c r="M13" s="86"/>
      <c r="N13" s="86">
        <v>26.34</v>
      </c>
      <c r="O13" s="59"/>
      <c r="P13" s="46">
        <f t="shared" si="3"/>
        <v>556.3100000000001</v>
      </c>
      <c r="Q13" s="27"/>
    </row>
    <row r="14" spans="1:17" s="5" customFormat="1" ht="13.5" customHeight="1">
      <c r="A14" s="71"/>
      <c r="B14" s="22" t="s">
        <v>12</v>
      </c>
      <c r="C14" s="23"/>
      <c r="D14" s="24">
        <v>92.74</v>
      </c>
      <c r="E14" s="25">
        <f t="shared" si="4"/>
        <v>4117.7</v>
      </c>
      <c r="F14" s="54">
        <v>3309</v>
      </c>
      <c r="G14" s="25">
        <f t="shared" si="5"/>
        <v>813.6</v>
      </c>
      <c r="H14" s="24">
        <v>0.2</v>
      </c>
      <c r="I14" s="25">
        <f t="shared" si="6"/>
        <v>37.1</v>
      </c>
      <c r="J14" s="26">
        <f t="shared" si="7"/>
        <v>93.96</v>
      </c>
      <c r="K14" s="18">
        <v>23.07</v>
      </c>
      <c r="L14" s="86">
        <v>6</v>
      </c>
      <c r="M14" s="86"/>
      <c r="N14" s="86">
        <v>17.07</v>
      </c>
      <c r="O14" s="59"/>
      <c r="P14" s="46">
        <f t="shared" si="3"/>
        <v>756.74</v>
      </c>
      <c r="Q14" s="27"/>
    </row>
    <row r="15" spans="1:17" s="5" customFormat="1" ht="13.5" customHeight="1">
      <c r="A15" s="71"/>
      <c r="B15" s="22" t="s">
        <v>13</v>
      </c>
      <c r="C15" s="23"/>
      <c r="D15" s="24">
        <v>58.95</v>
      </c>
      <c r="E15" s="25">
        <f t="shared" si="4"/>
        <v>2617.4</v>
      </c>
      <c r="F15" s="54">
        <v>2219</v>
      </c>
      <c r="G15" s="25">
        <f t="shared" si="5"/>
        <v>400.8</v>
      </c>
      <c r="H15" s="24">
        <v>0.2</v>
      </c>
      <c r="I15" s="25">
        <f t="shared" si="6"/>
        <v>23.6</v>
      </c>
      <c r="J15" s="26">
        <f t="shared" si="7"/>
        <v>59.72</v>
      </c>
      <c r="K15" s="18">
        <v>22.42</v>
      </c>
      <c r="L15" s="86">
        <v>6</v>
      </c>
      <c r="M15" s="86"/>
      <c r="N15" s="86">
        <v>16.42</v>
      </c>
      <c r="O15" s="59"/>
      <c r="P15" s="46">
        <f t="shared" si="3"/>
        <v>364.68000000000006</v>
      </c>
      <c r="Q15" s="27"/>
    </row>
    <row r="16" spans="1:17" s="5" customFormat="1" ht="13.5" customHeight="1">
      <c r="A16" s="71"/>
      <c r="B16" s="22" t="s">
        <v>14</v>
      </c>
      <c r="C16" s="23"/>
      <c r="D16" s="24">
        <v>66.96</v>
      </c>
      <c r="E16" s="25">
        <f t="shared" si="4"/>
        <v>2973</v>
      </c>
      <c r="F16" s="54">
        <v>2475</v>
      </c>
      <c r="G16" s="25">
        <f t="shared" si="5"/>
        <v>501</v>
      </c>
      <c r="H16" s="24">
        <v>0.2</v>
      </c>
      <c r="I16" s="25">
        <f t="shared" si="6"/>
        <v>26.8</v>
      </c>
      <c r="J16" s="26">
        <f t="shared" si="7"/>
        <v>67.84</v>
      </c>
      <c r="K16" s="18">
        <v>25.96</v>
      </c>
      <c r="L16" s="86">
        <v>6</v>
      </c>
      <c r="M16" s="86"/>
      <c r="N16" s="86">
        <v>19.96</v>
      </c>
      <c r="O16" s="59"/>
      <c r="P16" s="46">
        <f t="shared" si="3"/>
        <v>459.9599999999999</v>
      </c>
      <c r="Q16" s="27"/>
    </row>
    <row r="17" spans="1:17" s="5" customFormat="1" ht="13.5" customHeight="1">
      <c r="A17" s="71"/>
      <c r="B17" s="22" t="s">
        <v>15</v>
      </c>
      <c r="C17" s="23"/>
      <c r="D17" s="24">
        <v>89.3</v>
      </c>
      <c r="E17" s="25">
        <f t="shared" si="4"/>
        <v>3964.9</v>
      </c>
      <c r="F17" s="54">
        <v>3166</v>
      </c>
      <c r="G17" s="25">
        <f t="shared" si="5"/>
        <v>803.7</v>
      </c>
      <c r="H17" s="24">
        <v>0.2</v>
      </c>
      <c r="I17" s="25">
        <f t="shared" si="6"/>
        <v>35.7</v>
      </c>
      <c r="J17" s="26">
        <f t="shared" si="7"/>
        <v>90.47</v>
      </c>
      <c r="K17" s="18">
        <v>28.3</v>
      </c>
      <c r="L17" s="86">
        <v>6</v>
      </c>
      <c r="M17" s="86"/>
      <c r="N17" s="86">
        <v>17.3</v>
      </c>
      <c r="O17" s="59">
        <v>5</v>
      </c>
      <c r="P17" s="46">
        <f t="shared" si="3"/>
        <v>748.9300000000001</v>
      </c>
      <c r="Q17" s="27"/>
    </row>
    <row r="18" spans="1:17" s="5" customFormat="1" ht="13.5" customHeight="1">
      <c r="A18" s="71"/>
      <c r="B18" s="22" t="s">
        <v>16</v>
      </c>
      <c r="C18" s="23"/>
      <c r="D18" s="24">
        <v>66.48</v>
      </c>
      <c r="E18" s="25">
        <f t="shared" si="4"/>
        <v>2951.7</v>
      </c>
      <c r="F18" s="54">
        <v>2373</v>
      </c>
      <c r="G18" s="25">
        <f t="shared" si="5"/>
        <v>582.2</v>
      </c>
      <c r="H18" s="24">
        <v>0.2</v>
      </c>
      <c r="I18" s="25">
        <f t="shared" si="6"/>
        <v>26.6</v>
      </c>
      <c r="J18" s="26">
        <f t="shared" si="7"/>
        <v>67.35</v>
      </c>
      <c r="K18" s="18">
        <v>29.63</v>
      </c>
      <c r="L18" s="86">
        <v>6</v>
      </c>
      <c r="M18" s="86"/>
      <c r="N18" s="86">
        <v>23.63</v>
      </c>
      <c r="O18" s="59"/>
      <c r="P18" s="46">
        <f t="shared" si="3"/>
        <v>541.45</v>
      </c>
      <c r="Q18" s="27"/>
    </row>
    <row r="19" spans="1:17" s="5" customFormat="1" ht="13.5" customHeight="1">
      <c r="A19" s="71"/>
      <c r="B19" s="28" t="s">
        <v>0</v>
      </c>
      <c r="C19" s="23"/>
      <c r="D19" s="24">
        <v>135.13</v>
      </c>
      <c r="E19" s="25">
        <f t="shared" si="4"/>
        <v>5999.8</v>
      </c>
      <c r="F19" s="54">
        <v>4947</v>
      </c>
      <c r="G19" s="25">
        <f t="shared" si="5"/>
        <v>1059.2</v>
      </c>
      <c r="H19" s="24">
        <v>0.6</v>
      </c>
      <c r="I19" s="25">
        <f t="shared" si="6"/>
        <v>162.2</v>
      </c>
      <c r="J19" s="26">
        <f t="shared" si="7"/>
        <v>136.9</v>
      </c>
      <c r="K19" s="18">
        <v>227.41</v>
      </c>
      <c r="L19" s="86">
        <v>6</v>
      </c>
      <c r="M19" s="86">
        <v>45</v>
      </c>
      <c r="N19" s="86">
        <v>171.41</v>
      </c>
      <c r="O19" s="59">
        <v>5</v>
      </c>
      <c r="P19" s="46">
        <f t="shared" si="3"/>
        <v>1084.5</v>
      </c>
      <c r="Q19" s="27"/>
    </row>
    <row r="20" spans="1:17" s="5" customFormat="1" ht="13.5" customHeight="1">
      <c r="A20" s="72"/>
      <c r="B20" s="28" t="s">
        <v>160</v>
      </c>
      <c r="C20" s="23"/>
      <c r="D20" s="24">
        <v>130.5</v>
      </c>
      <c r="E20" s="25">
        <f t="shared" si="4"/>
        <v>5794.2</v>
      </c>
      <c r="F20" s="54">
        <v>4777</v>
      </c>
      <c r="G20" s="25">
        <f t="shared" si="5"/>
        <v>1023.3</v>
      </c>
      <c r="H20" s="24">
        <v>0.6</v>
      </c>
      <c r="I20" s="25">
        <f t="shared" si="6"/>
        <v>156.6</v>
      </c>
      <c r="J20" s="26">
        <f t="shared" si="7"/>
        <v>132.21</v>
      </c>
      <c r="K20" s="18">
        <v>54.9</v>
      </c>
      <c r="L20" s="86">
        <v>6.12</v>
      </c>
      <c r="M20" s="86"/>
      <c r="N20" s="86">
        <v>48.78</v>
      </c>
      <c r="O20" s="59"/>
      <c r="P20" s="46">
        <f t="shared" si="3"/>
        <v>1047.6899999999998</v>
      </c>
      <c r="Q20" s="27"/>
    </row>
    <row r="21" spans="1:17" s="4" customFormat="1" ht="13.5" customHeight="1">
      <c r="A21" s="70" t="s">
        <v>135</v>
      </c>
      <c r="B21" s="29" t="s">
        <v>17</v>
      </c>
      <c r="C21" s="20"/>
      <c r="D21" s="30">
        <f>SUM(D23:D32)</f>
        <v>402.08000000000004</v>
      </c>
      <c r="E21" s="30">
        <f aca="true" t="shared" si="8" ref="E21:P21">SUM(E23:E32)</f>
        <v>19031.1</v>
      </c>
      <c r="F21" s="55">
        <f t="shared" si="8"/>
        <v>15973</v>
      </c>
      <c r="G21" s="30">
        <f t="shared" si="8"/>
        <v>3076.7000000000003</v>
      </c>
      <c r="H21" s="30"/>
      <c r="I21" s="84">
        <f t="shared" si="8"/>
        <v>379.8</v>
      </c>
      <c r="J21" s="30">
        <f t="shared" si="8"/>
        <v>434.2500000000001</v>
      </c>
      <c r="K21" s="30">
        <f t="shared" si="8"/>
        <v>826.5299999999999</v>
      </c>
      <c r="L21" s="87">
        <f t="shared" si="8"/>
        <v>78.78999999999999</v>
      </c>
      <c r="M21" s="87">
        <f t="shared" si="8"/>
        <v>201.35</v>
      </c>
      <c r="N21" s="87">
        <f t="shared" si="8"/>
        <v>536.39</v>
      </c>
      <c r="O21" s="55">
        <f t="shared" si="8"/>
        <v>10</v>
      </c>
      <c r="P21" s="30">
        <f t="shared" si="8"/>
        <v>3403.15</v>
      </c>
      <c r="Q21" s="19"/>
    </row>
    <row r="22" spans="1:17" s="4" customFormat="1" ht="14.25">
      <c r="A22" s="71"/>
      <c r="B22" s="29" t="s">
        <v>10</v>
      </c>
      <c r="C22" s="20"/>
      <c r="D22" s="30">
        <f>SUM(D23:D27)</f>
        <v>128.87</v>
      </c>
      <c r="E22" s="30">
        <f aca="true" t="shared" si="9" ref="E22:P22">SUM(E23:E27)</f>
        <v>5721.8</v>
      </c>
      <c r="F22" s="55">
        <f t="shared" si="9"/>
        <v>4834</v>
      </c>
      <c r="G22" s="30">
        <f t="shared" si="9"/>
        <v>893.2</v>
      </c>
      <c r="H22" s="30"/>
      <c r="I22" s="84">
        <f t="shared" si="9"/>
        <v>64.5</v>
      </c>
      <c r="J22" s="30">
        <f t="shared" si="9"/>
        <v>130.56</v>
      </c>
      <c r="K22" s="30">
        <f t="shared" si="9"/>
        <v>511.97999999999996</v>
      </c>
      <c r="L22" s="87">
        <f t="shared" si="9"/>
        <v>36</v>
      </c>
      <c r="M22" s="87">
        <f t="shared" si="9"/>
        <v>111.35</v>
      </c>
      <c r="N22" s="87">
        <f t="shared" si="9"/>
        <v>359.63</v>
      </c>
      <c r="O22" s="55">
        <f t="shared" si="9"/>
        <v>5</v>
      </c>
      <c r="P22" s="30">
        <f t="shared" si="9"/>
        <v>1208.04</v>
      </c>
      <c r="Q22" s="19"/>
    </row>
    <row r="23" spans="1:17" s="4" customFormat="1" ht="14.25">
      <c r="A23" s="71"/>
      <c r="B23" s="22" t="s">
        <v>157</v>
      </c>
      <c r="C23" s="20"/>
      <c r="D23" s="30"/>
      <c r="E23" s="25">
        <f aca="true" t="shared" si="10" ref="E23:E30">ROUND(D23*74*0.6,1)</f>
        <v>0</v>
      </c>
      <c r="F23" s="54"/>
      <c r="G23" s="25">
        <f aca="true" t="shared" si="11" ref="G23:G32">ROUND((E23-F23)*1.006045,1)</f>
        <v>0</v>
      </c>
      <c r="H23" s="31"/>
      <c r="I23" s="25">
        <f aca="true" t="shared" si="12" ref="I23:I30">ROUND(D23*5*0.4*H23,1)</f>
        <v>0</v>
      </c>
      <c r="J23" s="26">
        <f aca="true" t="shared" si="13" ref="J23:J32">ROUND(E23*0.022818,2)</f>
        <v>0</v>
      </c>
      <c r="K23" s="18">
        <v>380.9</v>
      </c>
      <c r="L23" s="86">
        <v>12</v>
      </c>
      <c r="M23" s="86">
        <v>111.35</v>
      </c>
      <c r="N23" s="86">
        <v>257.55</v>
      </c>
      <c r="O23" s="59"/>
      <c r="P23" s="46">
        <f>K23</f>
        <v>380.9</v>
      </c>
      <c r="Q23" s="19"/>
    </row>
    <row r="24" spans="1:17" s="5" customFormat="1" ht="13.5" customHeight="1">
      <c r="A24" s="71"/>
      <c r="B24" s="22" t="s">
        <v>18</v>
      </c>
      <c r="C24" s="23"/>
      <c r="D24" s="32">
        <v>33.17</v>
      </c>
      <c r="E24" s="25">
        <f t="shared" si="10"/>
        <v>1472.7</v>
      </c>
      <c r="F24" s="54">
        <v>1224</v>
      </c>
      <c r="G24" s="25">
        <f t="shared" si="11"/>
        <v>250.2</v>
      </c>
      <c r="H24" s="24">
        <v>0.25</v>
      </c>
      <c r="I24" s="25">
        <f t="shared" si="12"/>
        <v>16.6</v>
      </c>
      <c r="J24" s="26">
        <f t="shared" si="13"/>
        <v>33.6</v>
      </c>
      <c r="K24" s="18">
        <v>23.24</v>
      </c>
      <c r="L24" s="86">
        <v>6</v>
      </c>
      <c r="M24" s="86"/>
      <c r="N24" s="86">
        <v>17.24</v>
      </c>
      <c r="O24" s="59"/>
      <c r="P24" s="46">
        <f aca="true" t="shared" si="14" ref="P24:P32">G24+I24-J24</f>
        <v>233.20000000000002</v>
      </c>
      <c r="Q24" s="27"/>
    </row>
    <row r="25" spans="1:17" s="6" customFormat="1" ht="13.5" customHeight="1">
      <c r="A25" s="71"/>
      <c r="B25" s="22" t="s">
        <v>19</v>
      </c>
      <c r="C25" s="23"/>
      <c r="D25" s="32">
        <v>29.22</v>
      </c>
      <c r="E25" s="25">
        <f t="shared" si="10"/>
        <v>1297.4</v>
      </c>
      <c r="F25" s="54">
        <v>1089</v>
      </c>
      <c r="G25" s="25">
        <f t="shared" si="11"/>
        <v>209.7</v>
      </c>
      <c r="H25" s="24">
        <v>0.25</v>
      </c>
      <c r="I25" s="25">
        <f t="shared" si="12"/>
        <v>14.6</v>
      </c>
      <c r="J25" s="26">
        <f t="shared" si="13"/>
        <v>29.6</v>
      </c>
      <c r="K25" s="18">
        <v>38.65</v>
      </c>
      <c r="L25" s="86">
        <v>6</v>
      </c>
      <c r="M25" s="86"/>
      <c r="N25" s="86">
        <v>27.65</v>
      </c>
      <c r="O25" s="59">
        <v>5</v>
      </c>
      <c r="P25" s="46">
        <f t="shared" si="14"/>
        <v>194.7</v>
      </c>
      <c r="Q25" s="27"/>
    </row>
    <row r="26" spans="1:17" s="5" customFormat="1" ht="13.5" customHeight="1">
      <c r="A26" s="71"/>
      <c r="B26" s="22" t="s">
        <v>20</v>
      </c>
      <c r="C26" s="23"/>
      <c r="D26" s="32">
        <v>29.53</v>
      </c>
      <c r="E26" s="25">
        <f t="shared" si="10"/>
        <v>1311.1</v>
      </c>
      <c r="F26" s="54">
        <v>1115</v>
      </c>
      <c r="G26" s="25">
        <f t="shared" si="11"/>
        <v>197.3</v>
      </c>
      <c r="H26" s="24">
        <v>0.25</v>
      </c>
      <c r="I26" s="25">
        <f t="shared" si="12"/>
        <v>14.8</v>
      </c>
      <c r="J26" s="26">
        <f t="shared" si="13"/>
        <v>29.92</v>
      </c>
      <c r="K26" s="18">
        <v>35.64</v>
      </c>
      <c r="L26" s="86">
        <v>6</v>
      </c>
      <c r="M26" s="86"/>
      <c r="N26" s="86">
        <v>29.64</v>
      </c>
      <c r="O26" s="59"/>
      <c r="P26" s="46">
        <f t="shared" si="14"/>
        <v>182.18</v>
      </c>
      <c r="Q26" s="27"/>
    </row>
    <row r="27" spans="1:17" s="5" customFormat="1" ht="13.5" customHeight="1">
      <c r="A27" s="71"/>
      <c r="B27" s="22" t="s">
        <v>21</v>
      </c>
      <c r="C27" s="23"/>
      <c r="D27" s="32">
        <v>36.95</v>
      </c>
      <c r="E27" s="25">
        <f t="shared" si="10"/>
        <v>1640.6</v>
      </c>
      <c r="F27" s="54">
        <v>1406</v>
      </c>
      <c r="G27" s="25">
        <f t="shared" si="11"/>
        <v>236</v>
      </c>
      <c r="H27" s="24">
        <v>0.25</v>
      </c>
      <c r="I27" s="25">
        <f t="shared" si="12"/>
        <v>18.5</v>
      </c>
      <c r="J27" s="26">
        <f t="shared" si="13"/>
        <v>37.44</v>
      </c>
      <c r="K27" s="18">
        <v>33.55</v>
      </c>
      <c r="L27" s="86">
        <v>6</v>
      </c>
      <c r="M27" s="86"/>
      <c r="N27" s="86">
        <v>27.55</v>
      </c>
      <c r="O27" s="59"/>
      <c r="P27" s="46">
        <f t="shared" si="14"/>
        <v>217.06</v>
      </c>
      <c r="Q27" s="27"/>
    </row>
    <row r="28" spans="1:17" s="5" customFormat="1" ht="14.25">
      <c r="A28" s="71"/>
      <c r="B28" s="28" t="s">
        <v>161</v>
      </c>
      <c r="C28" s="23"/>
      <c r="D28" s="32">
        <v>30.31</v>
      </c>
      <c r="E28" s="25">
        <f t="shared" si="10"/>
        <v>1345.8</v>
      </c>
      <c r="F28" s="54">
        <v>1112</v>
      </c>
      <c r="G28" s="25">
        <f t="shared" si="11"/>
        <v>235.2</v>
      </c>
      <c r="H28" s="24">
        <v>0.65</v>
      </c>
      <c r="I28" s="25">
        <f t="shared" si="12"/>
        <v>39.4</v>
      </c>
      <c r="J28" s="26">
        <f t="shared" si="13"/>
        <v>30.71</v>
      </c>
      <c r="K28" s="18">
        <v>47.84</v>
      </c>
      <c r="L28" s="86">
        <v>18</v>
      </c>
      <c r="M28" s="86"/>
      <c r="N28" s="86">
        <v>29.84</v>
      </c>
      <c r="O28" s="59"/>
      <c r="P28" s="46">
        <f t="shared" si="14"/>
        <v>243.88999999999996</v>
      </c>
      <c r="Q28" s="27"/>
    </row>
    <row r="29" spans="1:17" s="5" customFormat="1" ht="15" customHeight="1">
      <c r="A29" s="71"/>
      <c r="B29" s="28" t="s">
        <v>22</v>
      </c>
      <c r="C29" s="23"/>
      <c r="D29" s="32">
        <v>96.79</v>
      </c>
      <c r="E29" s="25">
        <f t="shared" si="10"/>
        <v>4297.5</v>
      </c>
      <c r="F29" s="54">
        <v>3609</v>
      </c>
      <c r="G29" s="25">
        <f t="shared" si="11"/>
        <v>692.7</v>
      </c>
      <c r="H29" s="24">
        <v>0.65</v>
      </c>
      <c r="I29" s="25">
        <f t="shared" si="12"/>
        <v>125.8</v>
      </c>
      <c r="J29" s="26">
        <f t="shared" si="13"/>
        <v>98.06</v>
      </c>
      <c r="K29" s="18">
        <v>84.8</v>
      </c>
      <c r="L29" s="86">
        <v>6.79</v>
      </c>
      <c r="M29" s="86">
        <v>45</v>
      </c>
      <c r="N29" s="86">
        <v>33.01</v>
      </c>
      <c r="O29" s="59"/>
      <c r="P29" s="46">
        <f t="shared" si="14"/>
        <v>720.44</v>
      </c>
      <c r="Q29" s="27"/>
    </row>
    <row r="30" spans="1:17" s="5" customFormat="1" ht="13.5" customHeight="1">
      <c r="A30" s="71"/>
      <c r="B30" s="28" t="s">
        <v>23</v>
      </c>
      <c r="C30" s="23"/>
      <c r="D30" s="32">
        <v>66.47</v>
      </c>
      <c r="E30" s="25">
        <f t="shared" si="10"/>
        <v>2951.3</v>
      </c>
      <c r="F30" s="54">
        <v>2469</v>
      </c>
      <c r="G30" s="25">
        <f t="shared" si="11"/>
        <v>485.2</v>
      </c>
      <c r="H30" s="24">
        <v>0.65</v>
      </c>
      <c r="I30" s="25">
        <f t="shared" si="12"/>
        <v>86.4</v>
      </c>
      <c r="J30" s="26">
        <f t="shared" si="13"/>
        <v>67.34</v>
      </c>
      <c r="K30" s="18">
        <v>91.16</v>
      </c>
      <c r="L30" s="86">
        <v>6</v>
      </c>
      <c r="M30" s="86">
        <v>45</v>
      </c>
      <c r="N30" s="86">
        <v>40.16</v>
      </c>
      <c r="O30" s="59"/>
      <c r="P30" s="46">
        <f t="shared" si="14"/>
        <v>504.26</v>
      </c>
      <c r="Q30" s="27"/>
    </row>
    <row r="31" spans="1:17" s="5" customFormat="1" ht="13.5" customHeight="1">
      <c r="A31" s="71"/>
      <c r="B31" s="28" t="s">
        <v>1</v>
      </c>
      <c r="C31" s="23" t="s">
        <v>24</v>
      </c>
      <c r="D31" s="32">
        <v>59.25</v>
      </c>
      <c r="E31" s="33">
        <f>ROUND(D31*74*0.8,1)</f>
        <v>3507.6</v>
      </c>
      <c r="F31" s="55">
        <v>2935</v>
      </c>
      <c r="G31" s="25">
        <f t="shared" si="11"/>
        <v>576.1</v>
      </c>
      <c r="H31" s="24">
        <v>0.8</v>
      </c>
      <c r="I31" s="25">
        <f>ROUND(D31*0.2*H31*5,1)</f>
        <v>47.4</v>
      </c>
      <c r="J31" s="26">
        <f t="shared" si="13"/>
        <v>80.04</v>
      </c>
      <c r="K31" s="18">
        <v>36.16</v>
      </c>
      <c r="L31" s="86">
        <v>6</v>
      </c>
      <c r="M31" s="86"/>
      <c r="N31" s="86">
        <v>30.16</v>
      </c>
      <c r="O31" s="59"/>
      <c r="P31" s="46">
        <f t="shared" si="14"/>
        <v>543.46</v>
      </c>
      <c r="Q31" s="27"/>
    </row>
    <row r="32" spans="1:17" s="5" customFormat="1" ht="13.5" customHeight="1">
      <c r="A32" s="72"/>
      <c r="B32" s="28" t="s">
        <v>2</v>
      </c>
      <c r="C32" s="23" t="s">
        <v>24</v>
      </c>
      <c r="D32" s="32">
        <v>20.39</v>
      </c>
      <c r="E32" s="33">
        <f>ROUND(D32*74*0.8,1)</f>
        <v>1207.1</v>
      </c>
      <c r="F32" s="55">
        <v>1014</v>
      </c>
      <c r="G32" s="25">
        <f t="shared" si="11"/>
        <v>194.3</v>
      </c>
      <c r="H32" s="24">
        <v>0.8</v>
      </c>
      <c r="I32" s="25">
        <f>ROUND(D32*0.2*H32*5,1)</f>
        <v>16.3</v>
      </c>
      <c r="J32" s="26">
        <f t="shared" si="13"/>
        <v>27.54</v>
      </c>
      <c r="K32" s="18">
        <v>54.59</v>
      </c>
      <c r="L32" s="86">
        <v>6</v>
      </c>
      <c r="M32" s="86"/>
      <c r="N32" s="86">
        <v>43.59</v>
      </c>
      <c r="O32" s="59">
        <v>5</v>
      </c>
      <c r="P32" s="46">
        <f t="shared" si="14"/>
        <v>183.06000000000003</v>
      </c>
      <c r="Q32" s="27"/>
    </row>
    <row r="33" spans="1:17" s="4" customFormat="1" ht="13.5" customHeight="1">
      <c r="A33" s="70" t="s">
        <v>136</v>
      </c>
      <c r="B33" s="29" t="s">
        <v>25</v>
      </c>
      <c r="C33" s="20"/>
      <c r="D33" s="30">
        <f>SUM(D35:D40)</f>
        <v>286.47999999999996</v>
      </c>
      <c r="E33" s="30">
        <f aca="true" t="shared" si="15" ref="E33:P33">SUM(E35:E40)</f>
        <v>12869.600000000002</v>
      </c>
      <c r="F33" s="55">
        <f t="shared" si="15"/>
        <v>10753</v>
      </c>
      <c r="G33" s="30">
        <f t="shared" si="15"/>
        <v>2129.4</v>
      </c>
      <c r="H33" s="30"/>
      <c r="I33" s="84">
        <f t="shared" si="15"/>
        <v>329.1</v>
      </c>
      <c r="J33" s="30">
        <f t="shared" si="15"/>
        <v>293.65</v>
      </c>
      <c r="K33" s="30">
        <f t="shared" si="15"/>
        <v>852.63</v>
      </c>
      <c r="L33" s="87">
        <f t="shared" si="15"/>
        <v>94.47999999999999</v>
      </c>
      <c r="M33" s="87">
        <f t="shared" si="15"/>
        <v>134.2</v>
      </c>
      <c r="N33" s="87">
        <f t="shared" si="15"/>
        <v>563.95</v>
      </c>
      <c r="O33" s="55">
        <f t="shared" si="15"/>
        <v>60</v>
      </c>
      <c r="P33" s="30">
        <f t="shared" si="15"/>
        <v>2679.94</v>
      </c>
      <c r="Q33" s="19"/>
    </row>
    <row r="34" spans="1:17" s="4" customFormat="1" ht="14.25">
      <c r="A34" s="71"/>
      <c r="B34" s="29" t="s">
        <v>10</v>
      </c>
      <c r="C34" s="20"/>
      <c r="D34" s="30">
        <f>SUM(D35:D37)</f>
        <v>108.28999999999999</v>
      </c>
      <c r="E34" s="30">
        <f aca="true" t="shared" si="16" ref="E34:P34">SUM(E35:E37)</f>
        <v>4808.1</v>
      </c>
      <c r="F34" s="55">
        <f t="shared" si="16"/>
        <v>4015</v>
      </c>
      <c r="G34" s="30">
        <f t="shared" si="16"/>
        <v>797.9000000000001</v>
      </c>
      <c r="H34" s="30"/>
      <c r="I34" s="84">
        <f t="shared" si="16"/>
        <v>86.69999999999999</v>
      </c>
      <c r="J34" s="30">
        <f t="shared" si="16"/>
        <v>109.71000000000001</v>
      </c>
      <c r="K34" s="30">
        <f t="shared" si="16"/>
        <v>568.51</v>
      </c>
      <c r="L34" s="87">
        <f t="shared" si="16"/>
        <v>40.12</v>
      </c>
      <c r="M34" s="87">
        <f t="shared" si="16"/>
        <v>89.2</v>
      </c>
      <c r="N34" s="87">
        <f t="shared" si="16"/>
        <v>384.19</v>
      </c>
      <c r="O34" s="55">
        <f t="shared" si="16"/>
        <v>55</v>
      </c>
      <c r="P34" s="30">
        <f t="shared" si="16"/>
        <v>1289.98</v>
      </c>
      <c r="Q34" s="19"/>
    </row>
    <row r="35" spans="1:17" s="4" customFormat="1" ht="14.25">
      <c r="A35" s="71"/>
      <c r="B35" s="22" t="s">
        <v>157</v>
      </c>
      <c r="C35" s="20"/>
      <c r="D35" s="30"/>
      <c r="E35" s="25">
        <f>ROUND(D35*74*0.6,1)</f>
        <v>0</v>
      </c>
      <c r="F35" s="54"/>
      <c r="G35" s="25">
        <f aca="true" t="shared" si="17" ref="G35:G40">ROUND((E35-F35)*1.006045,1)</f>
        <v>0</v>
      </c>
      <c r="H35" s="31"/>
      <c r="I35" s="25">
        <f>ROUND(D35*5*0.4*H35,1)</f>
        <v>0</v>
      </c>
      <c r="J35" s="26">
        <f aca="true" t="shared" si="18" ref="J35:J40">ROUND(E35*0.022818,2)</f>
        <v>0</v>
      </c>
      <c r="K35" s="18">
        <v>515.0899999999999</v>
      </c>
      <c r="L35" s="86">
        <v>28</v>
      </c>
      <c r="M35" s="86">
        <v>89.2</v>
      </c>
      <c r="N35" s="86">
        <v>347.89</v>
      </c>
      <c r="O35" s="59">
        <v>50</v>
      </c>
      <c r="P35" s="46">
        <f>K35</f>
        <v>515.0899999999999</v>
      </c>
      <c r="Q35" s="19"/>
    </row>
    <row r="36" spans="1:17" s="5" customFormat="1" ht="13.5" customHeight="1">
      <c r="A36" s="71"/>
      <c r="B36" s="22" t="s">
        <v>26</v>
      </c>
      <c r="C36" s="23"/>
      <c r="D36" s="32">
        <v>60.46</v>
      </c>
      <c r="E36" s="25">
        <f>ROUND(D36*74*0.6,1)</f>
        <v>2684.4</v>
      </c>
      <c r="F36" s="54">
        <v>2244</v>
      </c>
      <c r="G36" s="25">
        <f t="shared" si="17"/>
        <v>443.1</v>
      </c>
      <c r="H36" s="24">
        <v>0.4</v>
      </c>
      <c r="I36" s="25">
        <f>ROUND(D36*5*0.4*H36,1)</f>
        <v>48.4</v>
      </c>
      <c r="J36" s="26">
        <f t="shared" si="18"/>
        <v>61.25</v>
      </c>
      <c r="K36" s="18">
        <v>26.220000000000002</v>
      </c>
      <c r="L36" s="86">
        <v>6.12</v>
      </c>
      <c r="M36" s="86"/>
      <c r="N36" s="86">
        <v>20.1</v>
      </c>
      <c r="O36" s="59"/>
      <c r="P36" s="46">
        <f>G36+I36-J36</f>
        <v>430.25</v>
      </c>
      <c r="Q36" s="27"/>
    </row>
    <row r="37" spans="1:17" s="5" customFormat="1" ht="13.5" customHeight="1">
      <c r="A37" s="71"/>
      <c r="B37" s="22" t="s">
        <v>27</v>
      </c>
      <c r="C37" s="23"/>
      <c r="D37" s="32">
        <v>47.83</v>
      </c>
      <c r="E37" s="25">
        <f>ROUND(D37*74*0.6,1)</f>
        <v>2123.7</v>
      </c>
      <c r="F37" s="54">
        <v>1771</v>
      </c>
      <c r="G37" s="25">
        <f t="shared" si="17"/>
        <v>354.8</v>
      </c>
      <c r="H37" s="24">
        <v>0.4</v>
      </c>
      <c r="I37" s="25">
        <f>ROUND(D37*5*0.4*H37,1)</f>
        <v>38.3</v>
      </c>
      <c r="J37" s="26">
        <f t="shared" si="18"/>
        <v>48.46</v>
      </c>
      <c r="K37" s="18">
        <v>27.2</v>
      </c>
      <c r="L37" s="86">
        <v>6</v>
      </c>
      <c r="M37" s="86"/>
      <c r="N37" s="86">
        <v>16.2</v>
      </c>
      <c r="O37" s="59">
        <v>5</v>
      </c>
      <c r="P37" s="46">
        <f>G37+I37-J37</f>
        <v>344.64000000000004</v>
      </c>
      <c r="Q37" s="27"/>
    </row>
    <row r="38" spans="1:17" s="5" customFormat="1" ht="13.5" customHeight="1">
      <c r="A38" s="71"/>
      <c r="B38" s="28" t="s">
        <v>28</v>
      </c>
      <c r="C38" s="23"/>
      <c r="D38" s="32">
        <v>86.85</v>
      </c>
      <c r="E38" s="25">
        <f>ROUND(D38*74*0.6,1)</f>
        <v>3856.1</v>
      </c>
      <c r="F38" s="54">
        <v>3224</v>
      </c>
      <c r="G38" s="25">
        <f t="shared" si="17"/>
        <v>635.9</v>
      </c>
      <c r="H38" s="24">
        <v>0.7</v>
      </c>
      <c r="I38" s="25">
        <f>ROUND(D38*5*0.4*H38,1)</f>
        <v>121.6</v>
      </c>
      <c r="J38" s="26">
        <f t="shared" si="18"/>
        <v>87.99</v>
      </c>
      <c r="K38" s="18">
        <v>121.53</v>
      </c>
      <c r="L38" s="86">
        <v>18.36</v>
      </c>
      <c r="M38" s="86"/>
      <c r="N38" s="86">
        <v>103.17</v>
      </c>
      <c r="O38" s="59"/>
      <c r="P38" s="46">
        <f>G38+I38-J38</f>
        <v>669.51</v>
      </c>
      <c r="Q38" s="27"/>
    </row>
    <row r="39" spans="1:17" s="5" customFormat="1" ht="13.5" customHeight="1">
      <c r="A39" s="71"/>
      <c r="B39" s="28" t="s">
        <v>29</v>
      </c>
      <c r="C39" s="23"/>
      <c r="D39" s="32">
        <v>81.21</v>
      </c>
      <c r="E39" s="25">
        <f>ROUND(D39*74*0.6,1)</f>
        <v>3605.7</v>
      </c>
      <c r="F39" s="54">
        <v>3016</v>
      </c>
      <c r="G39" s="25">
        <f t="shared" si="17"/>
        <v>593.3</v>
      </c>
      <c r="H39" s="24">
        <v>0.7</v>
      </c>
      <c r="I39" s="25">
        <f>ROUND(D39*5*0.4*H39,1)</f>
        <v>113.7</v>
      </c>
      <c r="J39" s="26">
        <f t="shared" si="18"/>
        <v>82.27</v>
      </c>
      <c r="K39" s="18">
        <v>119.22999999999999</v>
      </c>
      <c r="L39" s="86">
        <v>18</v>
      </c>
      <c r="M39" s="86">
        <v>45</v>
      </c>
      <c r="N39" s="86">
        <v>56.23</v>
      </c>
      <c r="O39" s="59"/>
      <c r="P39" s="46">
        <f>G39+I39-J39</f>
        <v>624.73</v>
      </c>
      <c r="Q39" s="27"/>
    </row>
    <row r="40" spans="1:17" s="5" customFormat="1" ht="14.25">
      <c r="A40" s="72"/>
      <c r="B40" s="28" t="s">
        <v>30</v>
      </c>
      <c r="C40" s="23" t="s">
        <v>24</v>
      </c>
      <c r="D40" s="32">
        <v>10.13</v>
      </c>
      <c r="E40" s="33">
        <f>ROUND(D40*74*0.8,1)</f>
        <v>599.7</v>
      </c>
      <c r="F40" s="55">
        <v>498</v>
      </c>
      <c r="G40" s="25">
        <f t="shared" si="17"/>
        <v>102.3</v>
      </c>
      <c r="H40" s="24">
        <v>0.7</v>
      </c>
      <c r="I40" s="25">
        <f>ROUND(D40*0.2*H40*5,1)</f>
        <v>7.1</v>
      </c>
      <c r="J40" s="26">
        <f t="shared" si="18"/>
        <v>13.68</v>
      </c>
      <c r="K40" s="18">
        <v>43.36</v>
      </c>
      <c r="L40" s="86">
        <v>18</v>
      </c>
      <c r="M40" s="86"/>
      <c r="N40" s="86">
        <v>20.36</v>
      </c>
      <c r="O40" s="59">
        <v>5</v>
      </c>
      <c r="P40" s="46">
        <f>G40+I40-J40</f>
        <v>95.72</v>
      </c>
      <c r="Q40" s="27"/>
    </row>
    <row r="41" spans="1:17" s="4" customFormat="1" ht="13.5" customHeight="1">
      <c r="A41" s="70" t="s">
        <v>137</v>
      </c>
      <c r="B41" s="29" t="s">
        <v>31</v>
      </c>
      <c r="C41" s="20"/>
      <c r="D41" s="30">
        <f>SUM(D43:D55)</f>
        <v>724.3399999999999</v>
      </c>
      <c r="E41" s="30">
        <f aca="true" t="shared" si="19" ref="E41:P41">SUM(E43:E55)</f>
        <v>35813.6</v>
      </c>
      <c r="F41" s="55">
        <f t="shared" si="19"/>
        <v>29980</v>
      </c>
      <c r="G41" s="30">
        <f t="shared" si="19"/>
        <v>5868.900000000001</v>
      </c>
      <c r="H41" s="30"/>
      <c r="I41" s="84">
        <f t="shared" si="19"/>
        <v>793.6000000000001</v>
      </c>
      <c r="J41" s="30">
        <f t="shared" si="19"/>
        <v>817.21</v>
      </c>
      <c r="K41" s="30">
        <f t="shared" si="19"/>
        <v>1122.6100000000001</v>
      </c>
      <c r="L41" s="87">
        <f t="shared" si="19"/>
        <v>176.92999999999998</v>
      </c>
      <c r="M41" s="87">
        <f t="shared" si="19"/>
        <v>200.1</v>
      </c>
      <c r="N41" s="87">
        <f t="shared" si="19"/>
        <v>735.58</v>
      </c>
      <c r="O41" s="55">
        <f t="shared" si="19"/>
        <v>10</v>
      </c>
      <c r="P41" s="30">
        <f t="shared" si="19"/>
        <v>6372.909999999999</v>
      </c>
      <c r="Q41" s="19"/>
    </row>
    <row r="42" spans="1:17" s="4" customFormat="1" ht="14.25">
      <c r="A42" s="71"/>
      <c r="B42" s="29" t="s">
        <v>10</v>
      </c>
      <c r="C42" s="20"/>
      <c r="D42" s="30">
        <f>SUM(D43:D48)</f>
        <v>137.94</v>
      </c>
      <c r="E42" s="30">
        <f aca="true" t="shared" si="20" ref="E42:P42">SUM(E43:E48)</f>
        <v>6124.700000000001</v>
      </c>
      <c r="F42" s="55">
        <f t="shared" si="20"/>
        <v>4517</v>
      </c>
      <c r="G42" s="30">
        <f t="shared" si="20"/>
        <v>1617.4</v>
      </c>
      <c r="H42" s="30"/>
      <c r="I42" s="84">
        <f t="shared" si="20"/>
        <v>110.30000000000001</v>
      </c>
      <c r="J42" s="30">
        <f t="shared" si="20"/>
        <v>139.75</v>
      </c>
      <c r="K42" s="30">
        <f t="shared" si="20"/>
        <v>656.7600000000001</v>
      </c>
      <c r="L42" s="87">
        <f t="shared" si="20"/>
        <v>65</v>
      </c>
      <c r="M42" s="87">
        <f t="shared" si="20"/>
        <v>110.1</v>
      </c>
      <c r="N42" s="87">
        <f t="shared" si="20"/>
        <v>476.65999999999997</v>
      </c>
      <c r="O42" s="55">
        <f t="shared" si="20"/>
        <v>5</v>
      </c>
      <c r="P42" s="30">
        <f t="shared" si="20"/>
        <v>2115.57</v>
      </c>
      <c r="Q42" s="19"/>
    </row>
    <row r="43" spans="1:17" s="4" customFormat="1" ht="14.25">
      <c r="A43" s="71"/>
      <c r="B43" s="22" t="s">
        <v>157</v>
      </c>
      <c r="C43" s="20"/>
      <c r="D43" s="30"/>
      <c r="E43" s="25">
        <f aca="true" t="shared" si="21" ref="E43:E50">ROUND(D43*74*0.6,1)</f>
        <v>0</v>
      </c>
      <c r="F43" s="54"/>
      <c r="G43" s="25">
        <f aca="true" t="shared" si="22" ref="G43:G55">ROUND((E43-F43)*1.006045,1)</f>
        <v>0</v>
      </c>
      <c r="H43" s="31"/>
      <c r="I43" s="25">
        <f aca="true" t="shared" si="23" ref="I43:I50">ROUND(D43*5*0.4*H43,1)</f>
        <v>0</v>
      </c>
      <c r="J43" s="26">
        <f aca="true" t="shared" si="24" ref="J43:J55">ROUND(E43*0.022818,2)</f>
        <v>0</v>
      </c>
      <c r="K43" s="18">
        <v>527.62</v>
      </c>
      <c r="L43" s="86">
        <v>35</v>
      </c>
      <c r="M43" s="86">
        <v>110.1</v>
      </c>
      <c r="N43" s="86">
        <v>382.52</v>
      </c>
      <c r="O43" s="59"/>
      <c r="P43" s="46">
        <f>K43</f>
        <v>527.62</v>
      </c>
      <c r="Q43" s="19"/>
    </row>
    <row r="44" spans="1:17" s="5" customFormat="1" ht="13.5" customHeight="1">
      <c r="A44" s="71"/>
      <c r="B44" s="34" t="s">
        <v>32</v>
      </c>
      <c r="C44" s="35"/>
      <c r="D44" s="32">
        <v>7.08</v>
      </c>
      <c r="E44" s="25">
        <f t="shared" si="21"/>
        <v>314.4</v>
      </c>
      <c r="F44" s="54">
        <v>238</v>
      </c>
      <c r="G44" s="25">
        <f t="shared" si="22"/>
        <v>76.9</v>
      </c>
      <c r="H44" s="24">
        <v>0.4</v>
      </c>
      <c r="I44" s="25">
        <f t="shared" si="23"/>
        <v>5.7</v>
      </c>
      <c r="J44" s="26">
        <f t="shared" si="24"/>
        <v>7.17</v>
      </c>
      <c r="K44" s="18">
        <v>24.8</v>
      </c>
      <c r="L44" s="86">
        <v>6</v>
      </c>
      <c r="M44" s="86"/>
      <c r="N44" s="86">
        <v>18.8</v>
      </c>
      <c r="O44" s="59"/>
      <c r="P44" s="46">
        <f aca="true" t="shared" si="25" ref="P44:P55">G44+I44-J44</f>
        <v>75.43</v>
      </c>
      <c r="Q44" s="27"/>
    </row>
    <row r="45" spans="1:17" s="5" customFormat="1" ht="13.5" customHeight="1">
      <c r="A45" s="71"/>
      <c r="B45" s="34" t="s">
        <v>33</v>
      </c>
      <c r="C45" s="35"/>
      <c r="D45" s="32">
        <v>39.79</v>
      </c>
      <c r="E45" s="25">
        <f t="shared" si="21"/>
        <v>1766.7</v>
      </c>
      <c r="F45" s="54">
        <v>1311</v>
      </c>
      <c r="G45" s="25">
        <f t="shared" si="22"/>
        <v>458.5</v>
      </c>
      <c r="H45" s="24">
        <v>0.4</v>
      </c>
      <c r="I45" s="25">
        <f t="shared" si="23"/>
        <v>31.8</v>
      </c>
      <c r="J45" s="26">
        <f t="shared" si="24"/>
        <v>40.31</v>
      </c>
      <c r="K45" s="18">
        <v>31.74</v>
      </c>
      <c r="L45" s="86">
        <v>6</v>
      </c>
      <c r="M45" s="86"/>
      <c r="N45" s="86">
        <v>25.74</v>
      </c>
      <c r="O45" s="59"/>
      <c r="P45" s="46">
        <f t="shared" si="25"/>
        <v>449.99</v>
      </c>
      <c r="Q45" s="27"/>
    </row>
    <row r="46" spans="1:17" s="5" customFormat="1" ht="13.5" customHeight="1">
      <c r="A46" s="71"/>
      <c r="B46" s="22" t="s">
        <v>34</v>
      </c>
      <c r="C46" s="23"/>
      <c r="D46" s="32">
        <v>25.65</v>
      </c>
      <c r="E46" s="25">
        <f t="shared" si="21"/>
        <v>1138.9</v>
      </c>
      <c r="F46" s="54">
        <v>851</v>
      </c>
      <c r="G46" s="25">
        <f t="shared" si="22"/>
        <v>289.6</v>
      </c>
      <c r="H46" s="24">
        <v>0.4</v>
      </c>
      <c r="I46" s="25">
        <f t="shared" si="23"/>
        <v>20.5</v>
      </c>
      <c r="J46" s="26">
        <f t="shared" si="24"/>
        <v>25.99</v>
      </c>
      <c r="K46" s="18">
        <v>22.2</v>
      </c>
      <c r="L46" s="86">
        <v>6</v>
      </c>
      <c r="M46" s="86"/>
      <c r="N46" s="86">
        <v>16.2</v>
      </c>
      <c r="O46" s="59"/>
      <c r="P46" s="46">
        <f t="shared" si="25"/>
        <v>284.11</v>
      </c>
      <c r="Q46" s="27"/>
    </row>
    <row r="47" spans="1:17" s="5" customFormat="1" ht="13.5" customHeight="1">
      <c r="A47" s="71"/>
      <c r="B47" s="22" t="s">
        <v>35</v>
      </c>
      <c r="C47" s="23"/>
      <c r="D47" s="32">
        <v>28.02</v>
      </c>
      <c r="E47" s="25">
        <f t="shared" si="21"/>
        <v>1244.1</v>
      </c>
      <c r="F47" s="54">
        <v>925</v>
      </c>
      <c r="G47" s="25">
        <f t="shared" si="22"/>
        <v>321</v>
      </c>
      <c r="H47" s="24">
        <v>0.4</v>
      </c>
      <c r="I47" s="25">
        <f t="shared" si="23"/>
        <v>22.4</v>
      </c>
      <c r="J47" s="26">
        <f t="shared" si="24"/>
        <v>28.39</v>
      </c>
      <c r="K47" s="18">
        <v>27.2</v>
      </c>
      <c r="L47" s="86">
        <v>6</v>
      </c>
      <c r="M47" s="86"/>
      <c r="N47" s="86">
        <v>16.2</v>
      </c>
      <c r="O47" s="59">
        <v>5</v>
      </c>
      <c r="P47" s="46">
        <f t="shared" si="25"/>
        <v>315.01</v>
      </c>
      <c r="Q47" s="27"/>
    </row>
    <row r="48" spans="1:17" s="5" customFormat="1" ht="13.5" customHeight="1">
      <c r="A48" s="71"/>
      <c r="B48" s="34" t="s">
        <v>36</v>
      </c>
      <c r="C48" s="35"/>
      <c r="D48" s="32">
        <v>37.4</v>
      </c>
      <c r="E48" s="25">
        <f t="shared" si="21"/>
        <v>1660.6</v>
      </c>
      <c r="F48" s="54">
        <v>1192</v>
      </c>
      <c r="G48" s="25">
        <f t="shared" si="22"/>
        <v>471.4</v>
      </c>
      <c r="H48" s="24">
        <v>0.4</v>
      </c>
      <c r="I48" s="25">
        <f t="shared" si="23"/>
        <v>29.9</v>
      </c>
      <c r="J48" s="26">
        <f t="shared" si="24"/>
        <v>37.89</v>
      </c>
      <c r="K48" s="18">
        <v>23.2</v>
      </c>
      <c r="L48" s="86">
        <v>6</v>
      </c>
      <c r="M48" s="86"/>
      <c r="N48" s="86">
        <v>17.2</v>
      </c>
      <c r="O48" s="59"/>
      <c r="P48" s="46">
        <f t="shared" si="25"/>
        <v>463.40999999999997</v>
      </c>
      <c r="Q48" s="27"/>
    </row>
    <row r="49" spans="1:17" s="5" customFormat="1" ht="13.5" customHeight="1">
      <c r="A49" s="71"/>
      <c r="B49" s="36" t="s">
        <v>37</v>
      </c>
      <c r="C49" s="35"/>
      <c r="D49" s="32">
        <v>92.7</v>
      </c>
      <c r="E49" s="25">
        <f t="shared" si="21"/>
        <v>4115.9</v>
      </c>
      <c r="F49" s="54">
        <v>3526</v>
      </c>
      <c r="G49" s="25">
        <f t="shared" si="22"/>
        <v>593.5</v>
      </c>
      <c r="H49" s="24">
        <v>0.75</v>
      </c>
      <c r="I49" s="25">
        <f t="shared" si="23"/>
        <v>139.1</v>
      </c>
      <c r="J49" s="26">
        <f t="shared" si="24"/>
        <v>93.92</v>
      </c>
      <c r="K49" s="18">
        <v>101.85</v>
      </c>
      <c r="L49" s="86">
        <v>22.64</v>
      </c>
      <c r="M49" s="86">
        <v>45</v>
      </c>
      <c r="N49" s="86">
        <v>34.21</v>
      </c>
      <c r="O49" s="59"/>
      <c r="P49" s="46">
        <f t="shared" si="25"/>
        <v>638.6800000000001</v>
      </c>
      <c r="Q49" s="27"/>
    </row>
    <row r="50" spans="1:17" s="6" customFormat="1" ht="13.5" customHeight="1">
      <c r="A50" s="71"/>
      <c r="B50" s="28" t="s">
        <v>4</v>
      </c>
      <c r="C50" s="23"/>
      <c r="D50" s="32">
        <v>104.88</v>
      </c>
      <c r="E50" s="25">
        <f t="shared" si="21"/>
        <v>4656.7</v>
      </c>
      <c r="F50" s="54">
        <v>3994</v>
      </c>
      <c r="G50" s="25">
        <f t="shared" si="22"/>
        <v>666.7</v>
      </c>
      <c r="H50" s="24">
        <v>0.75</v>
      </c>
      <c r="I50" s="25">
        <f t="shared" si="23"/>
        <v>157.3</v>
      </c>
      <c r="J50" s="26">
        <f t="shared" si="24"/>
        <v>106.26</v>
      </c>
      <c r="K50" s="18">
        <v>56.95</v>
      </c>
      <c r="L50" s="86">
        <v>18.44</v>
      </c>
      <c r="M50" s="86"/>
      <c r="N50" s="86">
        <v>38.51</v>
      </c>
      <c r="O50" s="59"/>
      <c r="P50" s="46">
        <f t="shared" si="25"/>
        <v>717.74</v>
      </c>
      <c r="Q50" s="27"/>
    </row>
    <row r="51" spans="1:17" s="5" customFormat="1" ht="13.5" customHeight="1">
      <c r="A51" s="71"/>
      <c r="B51" s="36" t="s">
        <v>38</v>
      </c>
      <c r="C51" s="23" t="s">
        <v>24</v>
      </c>
      <c r="D51" s="32">
        <v>37.04</v>
      </c>
      <c r="E51" s="33">
        <f>ROUND(D51*74*0.8,1)</f>
        <v>2192.8</v>
      </c>
      <c r="F51" s="55">
        <v>1893</v>
      </c>
      <c r="G51" s="25">
        <f t="shared" si="22"/>
        <v>301.6</v>
      </c>
      <c r="H51" s="24">
        <v>0.7</v>
      </c>
      <c r="I51" s="25">
        <f>ROUND(D51*0.2*H51*5,1)</f>
        <v>25.9</v>
      </c>
      <c r="J51" s="26">
        <f t="shared" si="24"/>
        <v>50.04</v>
      </c>
      <c r="K51" s="18">
        <v>46.620000000000005</v>
      </c>
      <c r="L51" s="86">
        <v>18</v>
      </c>
      <c r="M51" s="86"/>
      <c r="N51" s="86">
        <v>28.62</v>
      </c>
      <c r="O51" s="59"/>
      <c r="P51" s="46">
        <f t="shared" si="25"/>
        <v>277.46</v>
      </c>
      <c r="Q51" s="27"/>
    </row>
    <row r="52" spans="1:17" s="5" customFormat="1" ht="13.5" customHeight="1">
      <c r="A52" s="71"/>
      <c r="B52" s="36" t="s">
        <v>39</v>
      </c>
      <c r="C52" s="35"/>
      <c r="D52" s="32">
        <v>61.52</v>
      </c>
      <c r="E52" s="25">
        <f>ROUND(D52*74*0.6,1)</f>
        <v>2731.5</v>
      </c>
      <c r="F52" s="54">
        <v>2344</v>
      </c>
      <c r="G52" s="25">
        <f t="shared" si="22"/>
        <v>389.8</v>
      </c>
      <c r="H52" s="24">
        <v>0.7</v>
      </c>
      <c r="I52" s="25">
        <f>ROUND(D52*5*0.4*H52,1)</f>
        <v>86.1</v>
      </c>
      <c r="J52" s="26">
        <f t="shared" si="24"/>
        <v>62.33</v>
      </c>
      <c r="K52" s="18">
        <v>42.16</v>
      </c>
      <c r="L52" s="86">
        <v>6</v>
      </c>
      <c r="M52" s="86"/>
      <c r="N52" s="86">
        <v>36.16</v>
      </c>
      <c r="O52" s="59"/>
      <c r="P52" s="46">
        <f t="shared" si="25"/>
        <v>413.57</v>
      </c>
      <c r="Q52" s="27"/>
    </row>
    <row r="53" spans="1:17" s="5" customFormat="1" ht="13.5" customHeight="1">
      <c r="A53" s="71"/>
      <c r="B53" s="28" t="s">
        <v>3</v>
      </c>
      <c r="C53" s="23"/>
      <c r="D53" s="32">
        <v>80.5</v>
      </c>
      <c r="E53" s="25">
        <f>ROUND(D53*74*0.6,1)</f>
        <v>3574.2</v>
      </c>
      <c r="F53" s="54">
        <v>3069</v>
      </c>
      <c r="G53" s="25">
        <f t="shared" si="22"/>
        <v>508.3</v>
      </c>
      <c r="H53" s="24">
        <v>0.7</v>
      </c>
      <c r="I53" s="25">
        <f>ROUND(D53*5*0.4*H53,1)</f>
        <v>112.7</v>
      </c>
      <c r="J53" s="26">
        <f t="shared" si="24"/>
        <v>81.56</v>
      </c>
      <c r="K53" s="18">
        <v>48.77</v>
      </c>
      <c r="L53" s="86">
        <v>7.56</v>
      </c>
      <c r="M53" s="86"/>
      <c r="N53" s="86">
        <v>41.21</v>
      </c>
      <c r="O53" s="59"/>
      <c r="P53" s="46">
        <f t="shared" si="25"/>
        <v>539.44</v>
      </c>
      <c r="Q53" s="27"/>
    </row>
    <row r="54" spans="1:17" s="5" customFormat="1" ht="13.5" customHeight="1">
      <c r="A54" s="71"/>
      <c r="B54" s="36" t="s">
        <v>40</v>
      </c>
      <c r="C54" s="23" t="s">
        <v>24</v>
      </c>
      <c r="D54" s="32">
        <v>96.97</v>
      </c>
      <c r="E54" s="33">
        <f>ROUND(D54*74*0.8,1)</f>
        <v>5740.6</v>
      </c>
      <c r="F54" s="55">
        <v>4912</v>
      </c>
      <c r="G54" s="25">
        <f t="shared" si="22"/>
        <v>833.6</v>
      </c>
      <c r="H54" s="24">
        <v>0.8</v>
      </c>
      <c r="I54" s="25">
        <f>ROUND(D54*0.2*H54*5,1)</f>
        <v>77.6</v>
      </c>
      <c r="J54" s="26">
        <f t="shared" si="24"/>
        <v>130.99</v>
      </c>
      <c r="K54" s="18">
        <v>53.46</v>
      </c>
      <c r="L54" s="86">
        <v>18</v>
      </c>
      <c r="M54" s="86"/>
      <c r="N54" s="86">
        <v>30.46</v>
      </c>
      <c r="O54" s="59">
        <v>5</v>
      </c>
      <c r="P54" s="46">
        <f t="shared" si="25"/>
        <v>780.21</v>
      </c>
      <c r="Q54" s="27"/>
    </row>
    <row r="55" spans="1:17" s="6" customFormat="1" ht="13.5" customHeight="1">
      <c r="A55" s="72"/>
      <c r="B55" s="28" t="s">
        <v>41</v>
      </c>
      <c r="C55" s="23" t="s">
        <v>24</v>
      </c>
      <c r="D55" s="32">
        <v>112.79</v>
      </c>
      <c r="E55" s="33">
        <f>ROUND(D55*74*0.8,1)</f>
        <v>6677.2</v>
      </c>
      <c r="F55" s="55">
        <v>5725</v>
      </c>
      <c r="G55" s="25">
        <f t="shared" si="22"/>
        <v>958</v>
      </c>
      <c r="H55" s="24">
        <v>0.75</v>
      </c>
      <c r="I55" s="25">
        <f>ROUND(D55*0.2*H55*5,1)</f>
        <v>84.6</v>
      </c>
      <c r="J55" s="26">
        <f t="shared" si="24"/>
        <v>152.36</v>
      </c>
      <c r="K55" s="18">
        <v>116.03999999999999</v>
      </c>
      <c r="L55" s="86">
        <v>21.29</v>
      </c>
      <c r="M55" s="86">
        <v>45</v>
      </c>
      <c r="N55" s="86">
        <v>49.75</v>
      </c>
      <c r="O55" s="59"/>
      <c r="P55" s="46">
        <f t="shared" si="25"/>
        <v>890.2399999999999</v>
      </c>
      <c r="Q55" s="27"/>
    </row>
    <row r="56" spans="1:17" s="7" customFormat="1" ht="13.5" customHeight="1">
      <c r="A56" s="65" t="s">
        <v>138</v>
      </c>
      <c r="B56" s="29" t="s">
        <v>42</v>
      </c>
      <c r="C56" s="20"/>
      <c r="D56" s="30">
        <f>SUM(D58:D70)</f>
        <v>737.0500000000001</v>
      </c>
      <c r="E56" s="30">
        <f aca="true" t="shared" si="26" ref="E56:P56">SUM(E58:E70)</f>
        <v>38796.200000000004</v>
      </c>
      <c r="F56" s="55">
        <f t="shared" si="26"/>
        <v>32559</v>
      </c>
      <c r="G56" s="30">
        <f t="shared" si="26"/>
        <v>6275</v>
      </c>
      <c r="H56" s="30"/>
      <c r="I56" s="84">
        <f t="shared" si="26"/>
        <v>780.1999999999998</v>
      </c>
      <c r="J56" s="30">
        <f t="shared" si="26"/>
        <v>885.26</v>
      </c>
      <c r="K56" s="30">
        <f t="shared" si="26"/>
        <v>970.48</v>
      </c>
      <c r="L56" s="87">
        <f t="shared" si="26"/>
        <v>166.08</v>
      </c>
      <c r="M56" s="87">
        <f t="shared" si="26"/>
        <v>185.85</v>
      </c>
      <c r="N56" s="87">
        <f t="shared" si="26"/>
        <v>608.55</v>
      </c>
      <c r="O56" s="55">
        <f t="shared" si="26"/>
        <v>10</v>
      </c>
      <c r="P56" s="30">
        <f t="shared" si="26"/>
        <v>6542.79</v>
      </c>
      <c r="Q56" s="17"/>
    </row>
    <row r="57" spans="1:17" s="4" customFormat="1" ht="14.25">
      <c r="A57" s="66"/>
      <c r="B57" s="29" t="s">
        <v>10</v>
      </c>
      <c r="C57" s="20"/>
      <c r="D57" s="30">
        <f>SUM(D58:D61)</f>
        <v>77.19</v>
      </c>
      <c r="E57" s="30">
        <f aca="true" t="shared" si="27" ref="E57:P57">SUM(E58:E61)</f>
        <v>3427.2</v>
      </c>
      <c r="F57" s="55">
        <f t="shared" si="27"/>
        <v>2867</v>
      </c>
      <c r="G57" s="30">
        <f t="shared" si="27"/>
        <v>563.6</v>
      </c>
      <c r="H57" s="30"/>
      <c r="I57" s="84">
        <f t="shared" si="27"/>
        <v>61.7</v>
      </c>
      <c r="J57" s="30">
        <f t="shared" si="27"/>
        <v>78.2</v>
      </c>
      <c r="K57" s="30">
        <f t="shared" si="27"/>
        <v>449.68999999999994</v>
      </c>
      <c r="L57" s="87">
        <f t="shared" si="27"/>
        <v>53.04</v>
      </c>
      <c r="M57" s="87">
        <f t="shared" si="27"/>
        <v>125.85</v>
      </c>
      <c r="N57" s="87">
        <f t="shared" si="27"/>
        <v>265.8</v>
      </c>
      <c r="O57" s="55">
        <f t="shared" si="27"/>
        <v>5</v>
      </c>
      <c r="P57" s="30">
        <f t="shared" si="27"/>
        <v>919.95</v>
      </c>
      <c r="Q57" s="19"/>
    </row>
    <row r="58" spans="1:17" s="4" customFormat="1" ht="14.25">
      <c r="A58" s="66"/>
      <c r="B58" s="22" t="s">
        <v>157</v>
      </c>
      <c r="C58" s="20"/>
      <c r="D58" s="30"/>
      <c r="E58" s="25">
        <f>ROUND(D58*74*0.6,1)</f>
        <v>0</v>
      </c>
      <c r="F58" s="54"/>
      <c r="G58" s="25">
        <f aca="true" t="shared" si="28" ref="G58:G70">ROUND((E58-F58)*1.006045,1)</f>
        <v>0</v>
      </c>
      <c r="H58" s="31"/>
      <c r="I58" s="25">
        <f>ROUND(D58*5*0.4*H58,1)</f>
        <v>0</v>
      </c>
      <c r="J58" s="26">
        <f aca="true" t="shared" si="29" ref="J58:J70">ROUND(E58*0.022818,2)</f>
        <v>0</v>
      </c>
      <c r="K58" s="18">
        <v>372.85</v>
      </c>
      <c r="L58" s="86">
        <v>35</v>
      </c>
      <c r="M58" s="86">
        <v>125.85</v>
      </c>
      <c r="N58" s="86">
        <v>212</v>
      </c>
      <c r="O58" s="59"/>
      <c r="P58" s="46">
        <f>K58</f>
        <v>372.85</v>
      </c>
      <c r="Q58" s="19"/>
    </row>
    <row r="59" spans="1:17" s="6" customFormat="1" ht="13.5" customHeight="1">
      <c r="A59" s="66"/>
      <c r="B59" s="22" t="s">
        <v>43</v>
      </c>
      <c r="C59" s="23"/>
      <c r="D59" s="32">
        <v>32.03</v>
      </c>
      <c r="E59" s="25">
        <f>ROUND(D59*74*0.6,1)</f>
        <v>1422.1</v>
      </c>
      <c r="F59" s="54">
        <v>1187</v>
      </c>
      <c r="G59" s="25">
        <f t="shared" si="28"/>
        <v>236.5</v>
      </c>
      <c r="H59" s="24">
        <v>0.4</v>
      </c>
      <c r="I59" s="25">
        <f>ROUND(D59*5*0.4*H59,1)</f>
        <v>25.6</v>
      </c>
      <c r="J59" s="26">
        <f t="shared" si="29"/>
        <v>32.45</v>
      </c>
      <c r="K59" s="18">
        <v>29.28</v>
      </c>
      <c r="L59" s="86">
        <v>6</v>
      </c>
      <c r="M59" s="86"/>
      <c r="N59" s="86">
        <v>18.28</v>
      </c>
      <c r="O59" s="59">
        <v>5</v>
      </c>
      <c r="P59" s="46">
        <f aca="true" t="shared" si="30" ref="P59:P70">G59+I59-J59</f>
        <v>229.65000000000003</v>
      </c>
      <c r="Q59" s="27"/>
    </row>
    <row r="60" spans="1:17" s="5" customFormat="1" ht="13.5" customHeight="1">
      <c r="A60" s="66"/>
      <c r="B60" s="22" t="s">
        <v>44</v>
      </c>
      <c r="C60" s="23"/>
      <c r="D60" s="32">
        <v>34.38</v>
      </c>
      <c r="E60" s="25">
        <f>ROUND(D60*74*0.6,1)</f>
        <v>1526.5</v>
      </c>
      <c r="F60" s="54">
        <v>1281</v>
      </c>
      <c r="G60" s="25">
        <f t="shared" si="28"/>
        <v>247</v>
      </c>
      <c r="H60" s="24">
        <v>0.4</v>
      </c>
      <c r="I60" s="25">
        <f>ROUND(D60*5*0.4*H60,1)</f>
        <v>27.5</v>
      </c>
      <c r="J60" s="26">
        <f t="shared" si="29"/>
        <v>34.83</v>
      </c>
      <c r="K60" s="18">
        <v>24.28</v>
      </c>
      <c r="L60" s="86">
        <v>6</v>
      </c>
      <c r="M60" s="86"/>
      <c r="N60" s="86">
        <v>18.28</v>
      </c>
      <c r="O60" s="59"/>
      <c r="P60" s="46">
        <f t="shared" si="30"/>
        <v>239.67000000000002</v>
      </c>
      <c r="Q60" s="27"/>
    </row>
    <row r="61" spans="1:17" s="5" customFormat="1" ht="13.5" customHeight="1">
      <c r="A61" s="66"/>
      <c r="B61" s="34" t="s">
        <v>45</v>
      </c>
      <c r="C61" s="35"/>
      <c r="D61" s="32">
        <v>10.78</v>
      </c>
      <c r="E61" s="25">
        <f>ROUND(D61*74*0.6,1)</f>
        <v>478.6</v>
      </c>
      <c r="F61" s="54">
        <v>399</v>
      </c>
      <c r="G61" s="25">
        <f t="shared" si="28"/>
        <v>80.1</v>
      </c>
      <c r="H61" s="39">
        <v>0.4</v>
      </c>
      <c r="I61" s="25">
        <f>ROUND(D61*5*0.4*H61,1)</f>
        <v>8.6</v>
      </c>
      <c r="J61" s="26">
        <f t="shared" si="29"/>
        <v>10.92</v>
      </c>
      <c r="K61" s="18">
        <v>23.279999999999998</v>
      </c>
      <c r="L61" s="86">
        <v>6.04</v>
      </c>
      <c r="M61" s="86"/>
      <c r="N61" s="86">
        <v>17.24</v>
      </c>
      <c r="O61" s="59"/>
      <c r="P61" s="46">
        <f t="shared" si="30"/>
        <v>77.77999999999999</v>
      </c>
      <c r="Q61" s="27"/>
    </row>
    <row r="62" spans="1:17" s="5" customFormat="1" ht="13.5" customHeight="1">
      <c r="A62" s="66"/>
      <c r="B62" s="36" t="s">
        <v>46</v>
      </c>
      <c r="C62" s="35"/>
      <c r="D62" s="32">
        <v>91.06</v>
      </c>
      <c r="E62" s="25">
        <f>ROUND(D62*74*0.6,1)</f>
        <v>4043.1</v>
      </c>
      <c r="F62" s="54">
        <v>3482</v>
      </c>
      <c r="G62" s="25">
        <f t="shared" si="28"/>
        <v>564.5</v>
      </c>
      <c r="H62" s="24">
        <v>0.75</v>
      </c>
      <c r="I62" s="25">
        <f>ROUND(D62*5*0.4*H62,1)</f>
        <v>136.6</v>
      </c>
      <c r="J62" s="26">
        <f t="shared" si="29"/>
        <v>92.26</v>
      </c>
      <c r="K62" s="18">
        <v>48.87</v>
      </c>
      <c r="L62" s="86">
        <v>6.36</v>
      </c>
      <c r="M62" s="86"/>
      <c r="N62" s="86">
        <v>42.51</v>
      </c>
      <c r="O62" s="59"/>
      <c r="P62" s="46">
        <f t="shared" si="30"/>
        <v>608.84</v>
      </c>
      <c r="Q62" s="27"/>
    </row>
    <row r="63" spans="1:17" s="5" customFormat="1" ht="13.5" customHeight="1">
      <c r="A63" s="66"/>
      <c r="B63" s="36" t="s">
        <v>47</v>
      </c>
      <c r="C63" s="23" t="s">
        <v>24</v>
      </c>
      <c r="D63" s="32">
        <v>78.72</v>
      </c>
      <c r="E63" s="33">
        <f>ROUND(D63*74*0.8,1)</f>
        <v>4660.2</v>
      </c>
      <c r="F63" s="55">
        <v>3886</v>
      </c>
      <c r="G63" s="25">
        <f t="shared" si="28"/>
        <v>778.9</v>
      </c>
      <c r="H63" s="24">
        <v>0.8</v>
      </c>
      <c r="I63" s="25">
        <f>ROUND(D63*0.2*H63*5,1)</f>
        <v>63</v>
      </c>
      <c r="J63" s="26">
        <f t="shared" si="29"/>
        <v>106.34</v>
      </c>
      <c r="K63" s="18">
        <v>41.83</v>
      </c>
      <c r="L63" s="86">
        <v>11.24</v>
      </c>
      <c r="M63" s="86"/>
      <c r="N63" s="86">
        <v>30.59</v>
      </c>
      <c r="O63" s="59"/>
      <c r="P63" s="46">
        <f t="shared" si="30"/>
        <v>735.56</v>
      </c>
      <c r="Q63" s="27"/>
    </row>
    <row r="64" spans="1:17" s="5" customFormat="1" ht="13.5" customHeight="1">
      <c r="A64" s="66"/>
      <c r="B64" s="28" t="s">
        <v>48</v>
      </c>
      <c r="C64" s="23" t="s">
        <v>24</v>
      </c>
      <c r="D64" s="32">
        <v>115.81</v>
      </c>
      <c r="E64" s="33">
        <f>ROUND(D64*74*0.8,1)</f>
        <v>6856</v>
      </c>
      <c r="F64" s="55">
        <v>5686</v>
      </c>
      <c r="G64" s="25">
        <f t="shared" si="28"/>
        <v>1177.1</v>
      </c>
      <c r="H64" s="24">
        <v>0.8</v>
      </c>
      <c r="I64" s="25">
        <f>ROUND(D64*0.2*H64*5,1)</f>
        <v>92.6</v>
      </c>
      <c r="J64" s="26">
        <f t="shared" si="29"/>
        <v>156.44</v>
      </c>
      <c r="K64" s="18">
        <v>55.4</v>
      </c>
      <c r="L64" s="86">
        <v>10.44</v>
      </c>
      <c r="M64" s="86"/>
      <c r="N64" s="86">
        <v>44.96</v>
      </c>
      <c r="O64" s="59"/>
      <c r="P64" s="46">
        <f t="shared" si="30"/>
        <v>1113.2599999999998</v>
      </c>
      <c r="Q64" s="27"/>
    </row>
    <row r="65" spans="1:17" s="5" customFormat="1" ht="13.5" customHeight="1">
      <c r="A65" s="66"/>
      <c r="B65" s="36" t="s">
        <v>49</v>
      </c>
      <c r="C65" s="35"/>
      <c r="D65" s="38">
        <v>78.05</v>
      </c>
      <c r="E65" s="25">
        <f>ROUND(D65*74*0.6,1)</f>
        <v>3465.4</v>
      </c>
      <c r="F65" s="54">
        <v>2893</v>
      </c>
      <c r="G65" s="25">
        <f t="shared" si="28"/>
        <v>575.9</v>
      </c>
      <c r="H65" s="24">
        <v>0.8</v>
      </c>
      <c r="I65" s="25">
        <f>ROUND(D65*5*0.4*H65,1)</f>
        <v>124.9</v>
      </c>
      <c r="J65" s="26">
        <f t="shared" si="29"/>
        <v>79.07</v>
      </c>
      <c r="K65" s="18">
        <v>102.91</v>
      </c>
      <c r="L65" s="86">
        <v>6.28</v>
      </c>
      <c r="M65" s="86">
        <v>60</v>
      </c>
      <c r="N65" s="86">
        <v>36.63</v>
      </c>
      <c r="O65" s="59"/>
      <c r="P65" s="46">
        <f t="shared" si="30"/>
        <v>621.73</v>
      </c>
      <c r="Q65" s="27"/>
    </row>
    <row r="66" spans="1:17" s="5" customFormat="1" ht="13.5" customHeight="1">
      <c r="A66" s="66"/>
      <c r="B66" s="36" t="s">
        <v>50</v>
      </c>
      <c r="C66" s="35"/>
      <c r="D66" s="32">
        <v>80.53</v>
      </c>
      <c r="E66" s="25">
        <f>ROUND(D66*74*0.6,1)</f>
        <v>3575.5</v>
      </c>
      <c r="F66" s="54">
        <v>3005</v>
      </c>
      <c r="G66" s="25">
        <f t="shared" si="28"/>
        <v>573.9</v>
      </c>
      <c r="H66" s="24">
        <v>0.8</v>
      </c>
      <c r="I66" s="25">
        <f>ROUND(D66*5*0.4*H66,1)</f>
        <v>128.8</v>
      </c>
      <c r="J66" s="26">
        <f t="shared" si="29"/>
        <v>81.59</v>
      </c>
      <c r="K66" s="18">
        <v>66.21000000000001</v>
      </c>
      <c r="L66" s="86">
        <v>18</v>
      </c>
      <c r="M66" s="86"/>
      <c r="N66" s="86">
        <v>43.21</v>
      </c>
      <c r="O66" s="59">
        <v>5</v>
      </c>
      <c r="P66" s="46">
        <f t="shared" si="30"/>
        <v>621.11</v>
      </c>
      <c r="Q66" s="27"/>
    </row>
    <row r="67" spans="1:17" s="5" customFormat="1" ht="13.5" customHeight="1">
      <c r="A67" s="66"/>
      <c r="B67" s="36" t="s">
        <v>51</v>
      </c>
      <c r="C67" s="23" t="s">
        <v>24</v>
      </c>
      <c r="D67" s="32">
        <v>59.16</v>
      </c>
      <c r="E67" s="33">
        <f>ROUND(D67*74*0.8,1)</f>
        <v>3502.3</v>
      </c>
      <c r="F67" s="55">
        <v>2918</v>
      </c>
      <c r="G67" s="25">
        <f t="shared" si="28"/>
        <v>587.8</v>
      </c>
      <c r="H67" s="24">
        <v>0.8</v>
      </c>
      <c r="I67" s="25">
        <f>ROUND(D67*0.2*H67*5,1)</f>
        <v>47.3</v>
      </c>
      <c r="J67" s="26">
        <f t="shared" si="29"/>
        <v>79.92</v>
      </c>
      <c r="K67" s="18">
        <v>61.16</v>
      </c>
      <c r="L67" s="86">
        <v>18</v>
      </c>
      <c r="M67" s="86"/>
      <c r="N67" s="86">
        <v>43.16</v>
      </c>
      <c r="O67" s="59"/>
      <c r="P67" s="46">
        <f t="shared" si="30"/>
        <v>555.18</v>
      </c>
      <c r="Q67" s="27"/>
    </row>
    <row r="68" spans="1:17" s="5" customFormat="1" ht="13.5" customHeight="1">
      <c r="A68" s="66"/>
      <c r="B68" s="28" t="s">
        <v>6</v>
      </c>
      <c r="C68" s="23" t="s">
        <v>24</v>
      </c>
      <c r="D68" s="32">
        <v>91.75</v>
      </c>
      <c r="E68" s="33">
        <f>ROUND(D68*74*0.8,1)</f>
        <v>5431.6</v>
      </c>
      <c r="F68" s="55">
        <v>4655</v>
      </c>
      <c r="G68" s="25">
        <f t="shared" si="28"/>
        <v>781.3</v>
      </c>
      <c r="H68" s="24">
        <v>0.8</v>
      </c>
      <c r="I68" s="25">
        <f>ROUND(D68*0.2*H68*5,1)</f>
        <v>73.4</v>
      </c>
      <c r="J68" s="26">
        <f t="shared" si="29"/>
        <v>123.94</v>
      </c>
      <c r="K68" s="18">
        <v>43.15</v>
      </c>
      <c r="L68" s="86">
        <v>6.72</v>
      </c>
      <c r="M68" s="86"/>
      <c r="N68" s="86">
        <v>36.43</v>
      </c>
      <c r="O68" s="59"/>
      <c r="P68" s="46">
        <f t="shared" si="30"/>
        <v>730.76</v>
      </c>
      <c r="Q68" s="27"/>
    </row>
    <row r="69" spans="1:17" s="5" customFormat="1" ht="13.5" customHeight="1">
      <c r="A69" s="66"/>
      <c r="B69" s="28" t="s">
        <v>5</v>
      </c>
      <c r="C69" s="23" t="s">
        <v>24</v>
      </c>
      <c r="D69" s="32">
        <v>27.57</v>
      </c>
      <c r="E69" s="33">
        <f>ROUND(D69*74*0.8,1)</f>
        <v>1632.1</v>
      </c>
      <c r="F69" s="55">
        <v>1356</v>
      </c>
      <c r="G69" s="25">
        <f t="shared" si="28"/>
        <v>277.8</v>
      </c>
      <c r="H69" s="24">
        <v>0.8</v>
      </c>
      <c r="I69" s="25">
        <f>ROUND(D69*0.2*H69*5,1)</f>
        <v>22.1</v>
      </c>
      <c r="J69" s="26">
        <f t="shared" si="29"/>
        <v>37.24</v>
      </c>
      <c r="K69" s="18">
        <v>48.2</v>
      </c>
      <c r="L69" s="86">
        <v>18</v>
      </c>
      <c r="M69" s="86"/>
      <c r="N69" s="86">
        <v>30.2</v>
      </c>
      <c r="O69" s="59"/>
      <c r="P69" s="46">
        <f t="shared" si="30"/>
        <v>262.66</v>
      </c>
      <c r="Q69" s="27"/>
    </row>
    <row r="70" spans="1:17" s="5" customFormat="1" ht="13.5" customHeight="1">
      <c r="A70" s="67"/>
      <c r="B70" s="36" t="s">
        <v>52</v>
      </c>
      <c r="C70" s="23" t="s">
        <v>24</v>
      </c>
      <c r="D70" s="32">
        <v>37.21</v>
      </c>
      <c r="E70" s="33">
        <f>ROUND(D70*74*0.8,1)</f>
        <v>2202.8</v>
      </c>
      <c r="F70" s="55">
        <v>1811</v>
      </c>
      <c r="G70" s="25">
        <f t="shared" si="28"/>
        <v>394.2</v>
      </c>
      <c r="H70" s="24">
        <v>0.8</v>
      </c>
      <c r="I70" s="25">
        <f>ROUND(D70*0.2*H70*5,1)</f>
        <v>29.8</v>
      </c>
      <c r="J70" s="26">
        <f t="shared" si="29"/>
        <v>50.26</v>
      </c>
      <c r="K70" s="18">
        <v>53.06</v>
      </c>
      <c r="L70" s="86">
        <v>18</v>
      </c>
      <c r="M70" s="86"/>
      <c r="N70" s="86">
        <v>35.06</v>
      </c>
      <c r="O70" s="59"/>
      <c r="P70" s="46">
        <f t="shared" si="30"/>
        <v>373.74</v>
      </c>
      <c r="Q70" s="27"/>
    </row>
    <row r="71" spans="1:17" s="7" customFormat="1" ht="14.25">
      <c r="A71" s="65" t="s">
        <v>139</v>
      </c>
      <c r="B71" s="29" t="s">
        <v>53</v>
      </c>
      <c r="C71" s="20"/>
      <c r="D71" s="30">
        <f>SUM(D73:D83)</f>
        <v>579.71</v>
      </c>
      <c r="E71" s="30">
        <f aca="true" t="shared" si="31" ref="E71:P71">SUM(E73:E83)</f>
        <v>27212.4</v>
      </c>
      <c r="F71" s="55">
        <f t="shared" si="31"/>
        <v>22585</v>
      </c>
      <c r="G71" s="30">
        <f t="shared" si="31"/>
        <v>4655.5</v>
      </c>
      <c r="H71" s="30"/>
      <c r="I71" s="84">
        <f t="shared" si="31"/>
        <v>669.8000000000001</v>
      </c>
      <c r="J71" s="30">
        <f t="shared" si="31"/>
        <v>620.9399999999999</v>
      </c>
      <c r="K71" s="30">
        <f t="shared" si="31"/>
        <v>712.0899999999999</v>
      </c>
      <c r="L71" s="87">
        <f t="shared" si="31"/>
        <v>66.48</v>
      </c>
      <c r="M71" s="87">
        <f t="shared" si="31"/>
        <v>152.25</v>
      </c>
      <c r="N71" s="87">
        <f t="shared" si="31"/>
        <v>483.36</v>
      </c>
      <c r="O71" s="55">
        <f t="shared" si="31"/>
        <v>10</v>
      </c>
      <c r="P71" s="30">
        <f t="shared" si="31"/>
        <v>5016.39</v>
      </c>
      <c r="Q71" s="17"/>
    </row>
    <row r="72" spans="1:17" s="4" customFormat="1" ht="14.25">
      <c r="A72" s="66"/>
      <c r="B72" s="29" t="s">
        <v>10</v>
      </c>
      <c r="C72" s="20"/>
      <c r="D72" s="30">
        <f>SUM(D73:D77)</f>
        <v>136.52</v>
      </c>
      <c r="E72" s="30">
        <f aca="true" t="shared" si="32" ref="E72:P72">SUM(E73:E77)</f>
        <v>6061.5</v>
      </c>
      <c r="F72" s="55">
        <f t="shared" si="32"/>
        <v>5290</v>
      </c>
      <c r="G72" s="30">
        <f t="shared" si="32"/>
        <v>1141.1</v>
      </c>
      <c r="H72" s="30"/>
      <c r="I72" s="84">
        <f t="shared" si="32"/>
        <v>120.60000000000002</v>
      </c>
      <c r="J72" s="30">
        <f t="shared" si="32"/>
        <v>146.59</v>
      </c>
      <c r="K72" s="30">
        <f t="shared" si="32"/>
        <v>400.69999999999993</v>
      </c>
      <c r="L72" s="87">
        <f t="shared" si="32"/>
        <v>30</v>
      </c>
      <c r="M72" s="87">
        <f t="shared" si="32"/>
        <v>92.25</v>
      </c>
      <c r="N72" s="87">
        <f t="shared" si="32"/>
        <v>273.45</v>
      </c>
      <c r="O72" s="55">
        <f t="shared" si="32"/>
        <v>5</v>
      </c>
      <c r="P72" s="30">
        <f t="shared" si="32"/>
        <v>1427.14</v>
      </c>
      <c r="Q72" s="19"/>
    </row>
    <row r="73" spans="1:17" s="4" customFormat="1" ht="14.25">
      <c r="A73" s="66"/>
      <c r="B73" s="22" t="s">
        <v>157</v>
      </c>
      <c r="C73" s="20"/>
      <c r="D73" s="30"/>
      <c r="E73" s="25">
        <f aca="true" t="shared" si="33" ref="E73:E78">ROUND(D73*74*0.6,1)</f>
        <v>0</v>
      </c>
      <c r="F73" s="54"/>
      <c r="G73" s="25">
        <f aca="true" t="shared" si="34" ref="G73:G83">ROUND((E73-F73)*1.006045,1)</f>
        <v>0</v>
      </c>
      <c r="H73" s="31"/>
      <c r="I73" s="25">
        <f aca="true" t="shared" si="35" ref="I73:I78">ROUND(D73*5*0.4*H73,1)</f>
        <v>0</v>
      </c>
      <c r="J73" s="26">
        <f aca="true" t="shared" si="36" ref="J73:J83">ROUND(E73*0.022818,2)</f>
        <v>0</v>
      </c>
      <c r="K73" s="18">
        <v>312.03</v>
      </c>
      <c r="L73" s="86">
        <v>12</v>
      </c>
      <c r="M73" s="86">
        <v>92.25</v>
      </c>
      <c r="N73" s="86">
        <v>207.78</v>
      </c>
      <c r="O73" s="59"/>
      <c r="P73" s="46">
        <f>K73</f>
        <v>312.03</v>
      </c>
      <c r="Q73" s="19"/>
    </row>
    <row r="74" spans="1:17" s="5" customFormat="1" ht="21" customHeight="1">
      <c r="A74" s="66"/>
      <c r="B74" s="34" t="s">
        <v>54</v>
      </c>
      <c r="C74" s="35"/>
      <c r="D74" s="32">
        <v>91.18</v>
      </c>
      <c r="E74" s="25">
        <f t="shared" si="33"/>
        <v>4048.4</v>
      </c>
      <c r="F74" s="54">
        <v>3328</v>
      </c>
      <c r="G74" s="25">
        <f t="shared" si="34"/>
        <v>724.8</v>
      </c>
      <c r="H74" s="24">
        <v>0.4</v>
      </c>
      <c r="I74" s="25">
        <f t="shared" si="35"/>
        <v>72.9</v>
      </c>
      <c r="J74" s="26">
        <f t="shared" si="36"/>
        <v>92.38</v>
      </c>
      <c r="K74" s="18">
        <v>22.45</v>
      </c>
      <c r="L74" s="86">
        <v>6</v>
      </c>
      <c r="M74" s="86"/>
      <c r="N74" s="86">
        <v>16.45</v>
      </c>
      <c r="O74" s="59"/>
      <c r="P74" s="46">
        <f aca="true" t="shared" si="37" ref="P74:P83">G74+I74-J74</f>
        <v>705.3199999999999</v>
      </c>
      <c r="Q74" s="27"/>
    </row>
    <row r="75" spans="1:17" s="5" customFormat="1" ht="25.5" customHeight="1">
      <c r="A75" s="66"/>
      <c r="B75" s="34" t="s">
        <v>55</v>
      </c>
      <c r="C75" s="35"/>
      <c r="D75" s="32">
        <v>26.11</v>
      </c>
      <c r="E75" s="25">
        <f t="shared" si="33"/>
        <v>1159.3</v>
      </c>
      <c r="F75" s="54">
        <v>953</v>
      </c>
      <c r="G75" s="25">
        <f t="shared" si="34"/>
        <v>207.5</v>
      </c>
      <c r="H75" s="24">
        <v>0.4</v>
      </c>
      <c r="I75" s="25">
        <f t="shared" si="35"/>
        <v>20.9</v>
      </c>
      <c r="J75" s="26">
        <f t="shared" si="36"/>
        <v>26.45</v>
      </c>
      <c r="K75" s="18">
        <v>34.34</v>
      </c>
      <c r="L75" s="86">
        <v>6</v>
      </c>
      <c r="M75" s="86"/>
      <c r="N75" s="86">
        <v>23.34</v>
      </c>
      <c r="O75" s="59">
        <v>5</v>
      </c>
      <c r="P75" s="46">
        <v>342.15</v>
      </c>
      <c r="Q75" s="13" t="s">
        <v>182</v>
      </c>
    </row>
    <row r="76" spans="1:17" s="5" customFormat="1" ht="14.25">
      <c r="A76" s="66"/>
      <c r="B76" s="34" t="s">
        <v>56</v>
      </c>
      <c r="C76" s="35"/>
      <c r="D76" s="32">
        <v>19.23</v>
      </c>
      <c r="E76" s="25">
        <f t="shared" si="33"/>
        <v>853.8</v>
      </c>
      <c r="F76" s="54">
        <v>708</v>
      </c>
      <c r="G76" s="25">
        <f t="shared" si="34"/>
        <v>146.7</v>
      </c>
      <c r="H76" s="24">
        <v>0.4</v>
      </c>
      <c r="I76" s="25">
        <f t="shared" si="35"/>
        <v>15.4</v>
      </c>
      <c r="J76" s="26">
        <f t="shared" si="36"/>
        <v>19.48</v>
      </c>
      <c r="K76" s="18">
        <v>31.88</v>
      </c>
      <c r="L76" s="86">
        <v>6</v>
      </c>
      <c r="M76" s="86"/>
      <c r="N76" s="86">
        <v>25.88</v>
      </c>
      <c r="O76" s="59"/>
      <c r="P76" s="46">
        <v>2.42</v>
      </c>
      <c r="Q76" s="13" t="s">
        <v>181</v>
      </c>
    </row>
    <row r="77" spans="1:17" s="12" customFormat="1" ht="14.25">
      <c r="A77" s="66"/>
      <c r="B77" s="74" t="s">
        <v>164</v>
      </c>
      <c r="C77" s="35"/>
      <c r="D77" s="30"/>
      <c r="E77" s="25"/>
      <c r="F77" s="54">
        <v>301</v>
      </c>
      <c r="G77" s="25">
        <v>62.1</v>
      </c>
      <c r="H77" s="31">
        <v>0.7</v>
      </c>
      <c r="I77" s="25">
        <v>11.4</v>
      </c>
      <c r="J77" s="26">
        <v>8.28</v>
      </c>
      <c r="K77" s="75"/>
      <c r="L77" s="88"/>
      <c r="M77" s="88"/>
      <c r="N77" s="88"/>
      <c r="O77" s="76"/>
      <c r="P77" s="77">
        <v>65.22</v>
      </c>
      <c r="Q77" s="78" t="s">
        <v>179</v>
      </c>
    </row>
    <row r="78" spans="1:17" s="6" customFormat="1" ht="14.25">
      <c r="A78" s="66"/>
      <c r="B78" s="79" t="s">
        <v>57</v>
      </c>
      <c r="C78" s="35"/>
      <c r="D78" s="80">
        <v>72.39</v>
      </c>
      <c r="E78" s="25">
        <f t="shared" si="33"/>
        <v>3214.1</v>
      </c>
      <c r="F78" s="54">
        <v>2368</v>
      </c>
      <c r="G78" s="25">
        <v>486.3</v>
      </c>
      <c r="H78" s="23">
        <v>0.7</v>
      </c>
      <c r="I78" s="25">
        <v>89.9</v>
      </c>
      <c r="J78" s="26">
        <v>65.06</v>
      </c>
      <c r="K78" s="75">
        <v>37.41</v>
      </c>
      <c r="L78" s="88">
        <v>6</v>
      </c>
      <c r="M78" s="88"/>
      <c r="N78" s="88">
        <v>31.41</v>
      </c>
      <c r="O78" s="76"/>
      <c r="P78" s="77">
        <v>511.14000000000004</v>
      </c>
      <c r="Q78" s="78" t="s">
        <v>179</v>
      </c>
    </row>
    <row r="79" spans="1:17" s="5" customFormat="1" ht="13.5" customHeight="1">
      <c r="A79" s="66"/>
      <c r="B79" s="28" t="s">
        <v>58</v>
      </c>
      <c r="C79" s="23" t="s">
        <v>24</v>
      </c>
      <c r="D79" s="32">
        <v>99.55</v>
      </c>
      <c r="E79" s="33">
        <f>ROUND(D79*74*0.8,1)</f>
        <v>5893.4</v>
      </c>
      <c r="F79" s="55">
        <v>4892</v>
      </c>
      <c r="G79" s="25">
        <f t="shared" si="34"/>
        <v>1007.5</v>
      </c>
      <c r="H79" s="24">
        <v>0.8</v>
      </c>
      <c r="I79" s="25">
        <f>ROUND(D79*0.2*H79*5,1)</f>
        <v>79.6</v>
      </c>
      <c r="J79" s="26">
        <f t="shared" si="36"/>
        <v>134.48</v>
      </c>
      <c r="K79" s="18">
        <v>56.91</v>
      </c>
      <c r="L79" s="86">
        <v>6.16</v>
      </c>
      <c r="M79" s="86"/>
      <c r="N79" s="86">
        <v>50.75</v>
      </c>
      <c r="O79" s="59"/>
      <c r="P79" s="46">
        <f t="shared" si="37"/>
        <v>952.6199999999999</v>
      </c>
      <c r="Q79" s="27"/>
    </row>
    <row r="80" spans="1:17" s="5" customFormat="1" ht="13.5" customHeight="1">
      <c r="A80" s="66"/>
      <c r="B80" s="36" t="s">
        <v>59</v>
      </c>
      <c r="C80" s="35"/>
      <c r="D80" s="32">
        <v>71.03</v>
      </c>
      <c r="E80" s="25">
        <f>ROUND(D80*74*0.6,1)</f>
        <v>3153.7</v>
      </c>
      <c r="F80" s="54">
        <v>2630</v>
      </c>
      <c r="G80" s="25">
        <f t="shared" si="34"/>
        <v>526.9</v>
      </c>
      <c r="H80" s="24">
        <v>0.7</v>
      </c>
      <c r="I80" s="25">
        <f>ROUND(D80*5*0.4*H80,1)</f>
        <v>99.4</v>
      </c>
      <c r="J80" s="26">
        <f t="shared" si="36"/>
        <v>71.96</v>
      </c>
      <c r="K80" s="18">
        <v>35.41</v>
      </c>
      <c r="L80" s="86">
        <v>6</v>
      </c>
      <c r="M80" s="86"/>
      <c r="N80" s="86">
        <v>29.41</v>
      </c>
      <c r="O80" s="59"/>
      <c r="P80" s="46">
        <f t="shared" si="37"/>
        <v>554.3399999999999</v>
      </c>
      <c r="Q80" s="27"/>
    </row>
    <row r="81" spans="1:17" s="5" customFormat="1" ht="13.5" customHeight="1">
      <c r="A81" s="66"/>
      <c r="B81" s="36" t="s">
        <v>60</v>
      </c>
      <c r="C81" s="35"/>
      <c r="D81" s="32">
        <v>52.17</v>
      </c>
      <c r="E81" s="25">
        <f>ROUND(D81*74*0.6,1)</f>
        <v>2316.3</v>
      </c>
      <c r="F81" s="54">
        <v>1925</v>
      </c>
      <c r="G81" s="25">
        <f t="shared" si="34"/>
        <v>393.7</v>
      </c>
      <c r="H81" s="24">
        <v>0.7</v>
      </c>
      <c r="I81" s="25">
        <f>ROUND(D81*5*0.4*H81,1)</f>
        <v>73</v>
      </c>
      <c r="J81" s="26">
        <f t="shared" si="36"/>
        <v>52.85</v>
      </c>
      <c r="K81" s="18">
        <v>98.45</v>
      </c>
      <c r="L81" s="86">
        <v>6.28</v>
      </c>
      <c r="M81" s="86">
        <v>60</v>
      </c>
      <c r="N81" s="86">
        <v>32.17</v>
      </c>
      <c r="O81" s="59"/>
      <c r="P81" s="46">
        <f t="shared" si="37"/>
        <v>413.84999999999997</v>
      </c>
      <c r="Q81" s="27"/>
    </row>
    <row r="82" spans="1:17" s="5" customFormat="1" ht="13.5" customHeight="1">
      <c r="A82" s="66"/>
      <c r="B82" s="28" t="s">
        <v>61</v>
      </c>
      <c r="C82" s="23"/>
      <c r="D82" s="32">
        <v>73.63</v>
      </c>
      <c r="E82" s="25">
        <f>ROUND(D82*74*0.6,1)</f>
        <v>3269.2</v>
      </c>
      <c r="F82" s="54">
        <v>2724</v>
      </c>
      <c r="G82" s="25">
        <f t="shared" si="34"/>
        <v>548.5</v>
      </c>
      <c r="H82" s="24">
        <v>0.7</v>
      </c>
      <c r="I82" s="25">
        <f>ROUND(D82*5*0.4*H82,1)</f>
        <v>103.1</v>
      </c>
      <c r="J82" s="26">
        <f t="shared" si="36"/>
        <v>74.6</v>
      </c>
      <c r="K82" s="18">
        <v>42.46</v>
      </c>
      <c r="L82" s="86">
        <v>6</v>
      </c>
      <c r="M82" s="86"/>
      <c r="N82" s="86">
        <v>36.46</v>
      </c>
      <c r="O82" s="59"/>
      <c r="P82" s="46">
        <f t="shared" si="37"/>
        <v>577</v>
      </c>
      <c r="Q82" s="27"/>
    </row>
    <row r="83" spans="1:17" s="5" customFormat="1" ht="13.5" customHeight="1">
      <c r="A83" s="67"/>
      <c r="B83" s="28" t="s">
        <v>62</v>
      </c>
      <c r="C83" s="23"/>
      <c r="D83" s="32">
        <v>74.42</v>
      </c>
      <c r="E83" s="25">
        <f>ROUND(D83*74*0.6,1)</f>
        <v>3304.2</v>
      </c>
      <c r="F83" s="54">
        <v>2756</v>
      </c>
      <c r="G83" s="25">
        <f t="shared" si="34"/>
        <v>551.5</v>
      </c>
      <c r="H83" s="24">
        <v>0.7</v>
      </c>
      <c r="I83" s="25">
        <f>ROUND(D83*5*0.4*H83,1)</f>
        <v>104.2</v>
      </c>
      <c r="J83" s="26">
        <f t="shared" si="36"/>
        <v>75.4</v>
      </c>
      <c r="K83" s="18">
        <v>40.75</v>
      </c>
      <c r="L83" s="86">
        <v>6.04</v>
      </c>
      <c r="M83" s="86"/>
      <c r="N83" s="86">
        <v>29.71</v>
      </c>
      <c r="O83" s="59">
        <v>5</v>
      </c>
      <c r="P83" s="46">
        <f t="shared" si="37"/>
        <v>580.3000000000001</v>
      </c>
      <c r="Q83" s="27"/>
    </row>
    <row r="84" spans="1:17" s="7" customFormat="1" ht="13.5" customHeight="1">
      <c r="A84" s="65" t="s">
        <v>140</v>
      </c>
      <c r="B84" s="29" t="s">
        <v>63</v>
      </c>
      <c r="C84" s="20"/>
      <c r="D84" s="30">
        <f>SUM(D86:D97)</f>
        <v>582.72</v>
      </c>
      <c r="E84" s="30">
        <f aca="true" t="shared" si="38" ref="E84:P84">SUM(E86:E97)</f>
        <v>27416.5</v>
      </c>
      <c r="F84" s="55">
        <f t="shared" si="38"/>
        <v>23076</v>
      </c>
      <c r="G84" s="30">
        <f t="shared" si="38"/>
        <v>4366.7</v>
      </c>
      <c r="H84" s="30"/>
      <c r="I84" s="84">
        <f t="shared" si="38"/>
        <v>676.7</v>
      </c>
      <c r="J84" s="30">
        <f t="shared" si="38"/>
        <v>625.61</v>
      </c>
      <c r="K84" s="30">
        <f t="shared" si="38"/>
        <v>943.43</v>
      </c>
      <c r="L84" s="87">
        <f t="shared" si="38"/>
        <v>150</v>
      </c>
      <c r="M84" s="87">
        <f t="shared" si="38"/>
        <v>195.2</v>
      </c>
      <c r="N84" s="87">
        <f t="shared" si="38"/>
        <v>538.23</v>
      </c>
      <c r="O84" s="55">
        <f t="shared" si="38"/>
        <v>60</v>
      </c>
      <c r="P84" s="30">
        <f t="shared" si="38"/>
        <v>4862.28</v>
      </c>
      <c r="Q84" s="17"/>
    </row>
    <row r="85" spans="1:17" s="4" customFormat="1" ht="14.25">
      <c r="A85" s="66"/>
      <c r="B85" s="29" t="s">
        <v>10</v>
      </c>
      <c r="C85" s="20"/>
      <c r="D85" s="30">
        <f>SUM(D86:D90)</f>
        <v>157.35000000000002</v>
      </c>
      <c r="E85" s="30">
        <f aca="true" t="shared" si="39" ref="E85:P85">SUM(E86:E90)</f>
        <v>6986.3</v>
      </c>
      <c r="F85" s="55">
        <f t="shared" si="39"/>
        <v>6008</v>
      </c>
      <c r="G85" s="30">
        <f t="shared" si="39"/>
        <v>1195.6000000000001</v>
      </c>
      <c r="H85" s="30"/>
      <c r="I85" s="84">
        <f t="shared" si="39"/>
        <v>149.10000000000002</v>
      </c>
      <c r="J85" s="30">
        <f t="shared" si="39"/>
        <v>164.20999999999998</v>
      </c>
      <c r="K85" s="30">
        <f t="shared" si="39"/>
        <v>515.76</v>
      </c>
      <c r="L85" s="87">
        <f t="shared" si="39"/>
        <v>24</v>
      </c>
      <c r="M85" s="87">
        <f t="shared" si="39"/>
        <v>135.2</v>
      </c>
      <c r="N85" s="87">
        <f t="shared" si="39"/>
        <v>301.56</v>
      </c>
      <c r="O85" s="55">
        <f t="shared" si="39"/>
        <v>55</v>
      </c>
      <c r="P85" s="30">
        <f t="shared" si="39"/>
        <v>1624.98</v>
      </c>
      <c r="Q85" s="19"/>
    </row>
    <row r="86" spans="1:17" s="4" customFormat="1" ht="14.25">
      <c r="A86" s="66"/>
      <c r="B86" s="22" t="s">
        <v>157</v>
      </c>
      <c r="C86" s="20"/>
      <c r="D86" s="30"/>
      <c r="E86" s="25">
        <f>ROUND(D86*74*0.6,1)</f>
        <v>0</v>
      </c>
      <c r="F86" s="54"/>
      <c r="G86" s="25">
        <f aca="true" t="shared" si="40" ref="G86:G97">ROUND((E86-F86)*1.006045,1)</f>
        <v>0</v>
      </c>
      <c r="H86" s="31"/>
      <c r="I86" s="25">
        <f>ROUND(D86*5*0.4*H86,1)</f>
        <v>0</v>
      </c>
      <c r="J86" s="26">
        <f aca="true" t="shared" si="41" ref="J86:J97">ROUND(E86*0.022818,2)</f>
        <v>0</v>
      </c>
      <c r="K86" s="18">
        <v>444.49</v>
      </c>
      <c r="L86" s="86">
        <v>12</v>
      </c>
      <c r="M86" s="86">
        <v>135.2</v>
      </c>
      <c r="N86" s="86">
        <v>247.29</v>
      </c>
      <c r="O86" s="59">
        <v>50</v>
      </c>
      <c r="P86" s="46">
        <f>K86</f>
        <v>444.49</v>
      </c>
      <c r="Q86" s="19"/>
    </row>
    <row r="87" spans="1:17" s="5" customFormat="1" ht="13.5" customHeight="1">
      <c r="A87" s="66"/>
      <c r="B87" s="34" t="s">
        <v>64</v>
      </c>
      <c r="C87" s="35"/>
      <c r="D87" s="32">
        <v>74.59</v>
      </c>
      <c r="E87" s="25">
        <f>ROUND(D87*74*0.6,1)</f>
        <v>3311.8</v>
      </c>
      <c r="F87" s="54">
        <v>2771</v>
      </c>
      <c r="G87" s="25">
        <f t="shared" si="40"/>
        <v>544.1</v>
      </c>
      <c r="H87" s="24">
        <v>0.4</v>
      </c>
      <c r="I87" s="25">
        <f>ROUND(D87*5*0.4*H87,1)</f>
        <v>59.7</v>
      </c>
      <c r="J87" s="26">
        <f t="shared" si="41"/>
        <v>75.57</v>
      </c>
      <c r="K87" s="18">
        <v>35.57</v>
      </c>
      <c r="L87" s="86">
        <v>6</v>
      </c>
      <c r="M87" s="86"/>
      <c r="N87" s="86">
        <v>24.57</v>
      </c>
      <c r="O87" s="59">
        <v>5</v>
      </c>
      <c r="P87" s="46">
        <f aca="true" t="shared" si="42" ref="P87:P97">G87+I87-J87</f>
        <v>528.23</v>
      </c>
      <c r="Q87" s="27"/>
    </row>
    <row r="88" spans="1:17" s="5" customFormat="1" ht="14.25">
      <c r="A88" s="66"/>
      <c r="B88" s="81" t="s">
        <v>65</v>
      </c>
      <c r="C88" s="23"/>
      <c r="D88" s="80">
        <v>82.76</v>
      </c>
      <c r="E88" s="25">
        <f>ROUND(D88*74*0.6,1)</f>
        <v>3674.5</v>
      </c>
      <c r="F88" s="54">
        <v>2918</v>
      </c>
      <c r="G88" s="25">
        <v>588.7</v>
      </c>
      <c r="H88" s="75">
        <v>0.5</v>
      </c>
      <c r="I88" s="25">
        <v>78.9</v>
      </c>
      <c r="J88" s="26">
        <v>79.94</v>
      </c>
      <c r="K88" s="75">
        <v>35.7</v>
      </c>
      <c r="L88" s="88">
        <v>6</v>
      </c>
      <c r="M88" s="88"/>
      <c r="N88" s="88">
        <v>29.7</v>
      </c>
      <c r="O88" s="76"/>
      <c r="P88" s="77">
        <v>587.6600000000001</v>
      </c>
      <c r="Q88" s="27" t="s">
        <v>179</v>
      </c>
    </row>
    <row r="89" spans="1:17" s="12" customFormat="1" ht="14.25">
      <c r="A89" s="66"/>
      <c r="B89" s="81" t="s">
        <v>184</v>
      </c>
      <c r="C89" s="23"/>
      <c r="D89" s="30"/>
      <c r="E89" s="25"/>
      <c r="F89" s="54">
        <v>143</v>
      </c>
      <c r="G89" s="25">
        <v>28.6</v>
      </c>
      <c r="H89" s="31">
        <v>0.5</v>
      </c>
      <c r="I89" s="25">
        <v>3.9</v>
      </c>
      <c r="J89" s="26">
        <v>3.91</v>
      </c>
      <c r="K89" s="75"/>
      <c r="L89" s="88"/>
      <c r="M89" s="88"/>
      <c r="N89" s="88"/>
      <c r="O89" s="76"/>
      <c r="P89" s="77">
        <v>28.59</v>
      </c>
      <c r="Q89" s="27" t="s">
        <v>179</v>
      </c>
    </row>
    <row r="90" spans="1:17" s="12" customFormat="1" ht="14.25">
      <c r="A90" s="66"/>
      <c r="B90" s="81" t="s">
        <v>185</v>
      </c>
      <c r="C90" s="23"/>
      <c r="D90" s="30"/>
      <c r="E90" s="25"/>
      <c r="F90" s="54">
        <v>176</v>
      </c>
      <c r="G90" s="25">
        <v>34.2</v>
      </c>
      <c r="H90" s="31">
        <v>0.7</v>
      </c>
      <c r="I90" s="25">
        <v>6.6</v>
      </c>
      <c r="J90" s="26">
        <v>4.79</v>
      </c>
      <c r="K90" s="75"/>
      <c r="L90" s="88"/>
      <c r="M90" s="88"/>
      <c r="N90" s="88"/>
      <c r="O90" s="76"/>
      <c r="P90" s="77">
        <v>36.010000000000005</v>
      </c>
      <c r="Q90" s="27" t="s">
        <v>179</v>
      </c>
    </row>
    <row r="91" spans="1:17" s="6" customFormat="1" ht="13.5" customHeight="1">
      <c r="A91" s="66"/>
      <c r="B91" s="79" t="s">
        <v>66</v>
      </c>
      <c r="C91" s="23" t="s">
        <v>24</v>
      </c>
      <c r="D91" s="80">
        <v>26.19</v>
      </c>
      <c r="E91" s="33">
        <f>ROUND(D91*74*0.8,1)</f>
        <v>1550.4</v>
      </c>
      <c r="F91" s="55">
        <v>1299</v>
      </c>
      <c r="G91" s="25">
        <f t="shared" si="40"/>
        <v>252.9</v>
      </c>
      <c r="H91" s="75">
        <v>0.7</v>
      </c>
      <c r="I91" s="25">
        <f>ROUND(D91*0.2*H91*5,1)</f>
        <v>18.3</v>
      </c>
      <c r="J91" s="26">
        <f t="shared" si="41"/>
        <v>35.38</v>
      </c>
      <c r="K91" s="75">
        <v>42.89</v>
      </c>
      <c r="L91" s="88">
        <v>18</v>
      </c>
      <c r="M91" s="88"/>
      <c r="N91" s="88">
        <v>24.89</v>
      </c>
      <c r="O91" s="76"/>
      <c r="P91" s="77">
        <f t="shared" si="42"/>
        <v>235.82</v>
      </c>
      <c r="Q91" s="27"/>
    </row>
    <row r="92" spans="1:17" s="5" customFormat="1" ht="13.5" customHeight="1">
      <c r="A92" s="66"/>
      <c r="B92" s="79" t="s">
        <v>67</v>
      </c>
      <c r="C92" s="35"/>
      <c r="D92" s="80">
        <v>53.15</v>
      </c>
      <c r="E92" s="25">
        <f>ROUND(D92*74*0.6,1)</f>
        <v>2359.9</v>
      </c>
      <c r="F92" s="54">
        <v>1976</v>
      </c>
      <c r="G92" s="25">
        <f t="shared" si="40"/>
        <v>386.2</v>
      </c>
      <c r="H92" s="75">
        <v>0.7</v>
      </c>
      <c r="I92" s="25">
        <f>ROUND(D92*5*0.4*H92,1)</f>
        <v>74.4</v>
      </c>
      <c r="J92" s="26">
        <f t="shared" si="41"/>
        <v>53.85</v>
      </c>
      <c r="K92" s="75">
        <v>65.62</v>
      </c>
      <c r="L92" s="88">
        <v>18</v>
      </c>
      <c r="M92" s="88"/>
      <c r="N92" s="88">
        <v>42.62</v>
      </c>
      <c r="O92" s="76">
        <v>5</v>
      </c>
      <c r="P92" s="77">
        <f t="shared" si="42"/>
        <v>406.75</v>
      </c>
      <c r="Q92" s="27"/>
    </row>
    <row r="93" spans="1:17" s="5" customFormat="1" ht="14.25">
      <c r="A93" s="66"/>
      <c r="B93" s="79" t="s">
        <v>68</v>
      </c>
      <c r="C93" s="35"/>
      <c r="D93" s="80">
        <v>81.07</v>
      </c>
      <c r="E93" s="25">
        <f>ROUND(D93*74*0.6,1)</f>
        <v>3599.5</v>
      </c>
      <c r="F93" s="54">
        <v>2841</v>
      </c>
      <c r="G93" s="25">
        <v>551.8</v>
      </c>
      <c r="H93" s="75">
        <v>0.7</v>
      </c>
      <c r="I93" s="25">
        <v>106.9</v>
      </c>
      <c r="J93" s="26">
        <v>77.34</v>
      </c>
      <c r="K93" s="75">
        <v>53.01</v>
      </c>
      <c r="L93" s="88">
        <v>18</v>
      </c>
      <c r="M93" s="88"/>
      <c r="N93" s="88">
        <v>35.01</v>
      </c>
      <c r="O93" s="76"/>
      <c r="P93" s="77">
        <v>581.3599999999999</v>
      </c>
      <c r="Q93" s="27" t="s">
        <v>179</v>
      </c>
    </row>
    <row r="94" spans="1:17" s="5" customFormat="1" ht="13.5" customHeight="1">
      <c r="A94" s="66"/>
      <c r="B94" s="28" t="s">
        <v>149</v>
      </c>
      <c r="C94" s="23" t="s">
        <v>24</v>
      </c>
      <c r="D94" s="32">
        <v>78.12</v>
      </c>
      <c r="E94" s="33">
        <f>ROUND(D94*74*0.8,1)</f>
        <v>4624.7</v>
      </c>
      <c r="F94" s="55">
        <v>3892</v>
      </c>
      <c r="G94" s="25">
        <f t="shared" si="40"/>
        <v>737.1</v>
      </c>
      <c r="H94" s="39">
        <v>0.7</v>
      </c>
      <c r="I94" s="25">
        <f>ROUND(D94*0.2*H94*5,1)</f>
        <v>54.7</v>
      </c>
      <c r="J94" s="26">
        <f t="shared" si="41"/>
        <v>105.53</v>
      </c>
      <c r="K94" s="18">
        <v>50.06</v>
      </c>
      <c r="L94" s="86">
        <v>18</v>
      </c>
      <c r="M94" s="86"/>
      <c r="N94" s="86">
        <v>32.06</v>
      </c>
      <c r="O94" s="59"/>
      <c r="P94" s="46">
        <f t="shared" si="42"/>
        <v>686.2700000000001</v>
      </c>
      <c r="Q94" s="27"/>
    </row>
    <row r="95" spans="1:17" s="5" customFormat="1" ht="13.5" customHeight="1">
      <c r="A95" s="66"/>
      <c r="B95" s="28" t="s">
        <v>69</v>
      </c>
      <c r="C95" s="23"/>
      <c r="D95" s="38">
        <v>43.04</v>
      </c>
      <c r="E95" s="25">
        <f>ROUND(D95*74*0.6,1)</f>
        <v>1911</v>
      </c>
      <c r="F95" s="54">
        <v>1624</v>
      </c>
      <c r="G95" s="25">
        <f t="shared" si="40"/>
        <v>288.7</v>
      </c>
      <c r="H95" s="24">
        <v>0.7</v>
      </c>
      <c r="I95" s="25">
        <f>ROUND(D95*5*0.4*H95,1)</f>
        <v>60.3</v>
      </c>
      <c r="J95" s="26">
        <f t="shared" si="41"/>
        <v>43.61</v>
      </c>
      <c r="K95" s="18">
        <v>47.120000000000005</v>
      </c>
      <c r="L95" s="86">
        <v>18</v>
      </c>
      <c r="M95" s="86"/>
      <c r="N95" s="86">
        <v>29.12</v>
      </c>
      <c r="O95" s="59"/>
      <c r="P95" s="46">
        <f t="shared" si="42"/>
        <v>305.39</v>
      </c>
      <c r="Q95" s="27"/>
    </row>
    <row r="96" spans="1:17" s="5" customFormat="1" ht="13.5" customHeight="1">
      <c r="A96" s="66"/>
      <c r="B96" s="36" t="s">
        <v>70</v>
      </c>
      <c r="C96" s="35"/>
      <c r="D96" s="32">
        <v>85.09</v>
      </c>
      <c r="E96" s="25">
        <f>ROUND(D96*74*0.6,1)</f>
        <v>3778</v>
      </c>
      <c r="F96" s="54">
        <v>3197</v>
      </c>
      <c r="G96" s="25">
        <f t="shared" si="40"/>
        <v>584.5</v>
      </c>
      <c r="H96" s="24">
        <v>0.7</v>
      </c>
      <c r="I96" s="25">
        <f>ROUND(D96*5*0.4*H96,1)</f>
        <v>119.1</v>
      </c>
      <c r="J96" s="26">
        <f t="shared" si="41"/>
        <v>86.21</v>
      </c>
      <c r="K96" s="18">
        <v>57.06</v>
      </c>
      <c r="L96" s="86">
        <v>18</v>
      </c>
      <c r="M96" s="86"/>
      <c r="N96" s="86">
        <v>39.06</v>
      </c>
      <c r="O96" s="59"/>
      <c r="P96" s="46">
        <f t="shared" si="42"/>
        <v>617.39</v>
      </c>
      <c r="Q96" s="27"/>
    </row>
    <row r="97" spans="1:17" s="5" customFormat="1" ht="13.5" customHeight="1">
      <c r="A97" s="67"/>
      <c r="B97" s="36" t="s">
        <v>71</v>
      </c>
      <c r="C97" s="35"/>
      <c r="D97" s="32">
        <v>58.71</v>
      </c>
      <c r="E97" s="25">
        <f>ROUND(D97*74*0.6,1)</f>
        <v>2606.7</v>
      </c>
      <c r="F97" s="54">
        <v>2239</v>
      </c>
      <c r="G97" s="25">
        <f t="shared" si="40"/>
        <v>369.9</v>
      </c>
      <c r="H97" s="24">
        <v>0.8</v>
      </c>
      <c r="I97" s="25">
        <f>ROUND(D97*5*0.4*H97,1)</f>
        <v>93.9</v>
      </c>
      <c r="J97" s="26">
        <f t="shared" si="41"/>
        <v>59.48</v>
      </c>
      <c r="K97" s="18">
        <v>111.91</v>
      </c>
      <c r="L97" s="86">
        <v>18</v>
      </c>
      <c r="M97" s="86">
        <v>60</v>
      </c>
      <c r="N97" s="86">
        <v>33.91</v>
      </c>
      <c r="O97" s="59"/>
      <c r="P97" s="46">
        <f t="shared" si="42"/>
        <v>404.31999999999994</v>
      </c>
      <c r="Q97" s="27"/>
    </row>
    <row r="98" spans="1:17" s="7" customFormat="1" ht="29.25" customHeight="1">
      <c r="A98" s="65" t="s">
        <v>141</v>
      </c>
      <c r="B98" s="29" t="s">
        <v>72</v>
      </c>
      <c r="C98" s="20"/>
      <c r="D98" s="30">
        <f>SUM(D100:D104)</f>
        <v>153.79</v>
      </c>
      <c r="E98" s="30">
        <f aca="true" t="shared" si="43" ref="E98:P98">SUM(E100:E104)</f>
        <v>8317.599999999999</v>
      </c>
      <c r="F98" s="55">
        <f t="shared" si="43"/>
        <v>6954</v>
      </c>
      <c r="G98" s="30">
        <f t="shared" si="43"/>
        <v>1371.8000000000002</v>
      </c>
      <c r="H98" s="30"/>
      <c r="I98" s="84">
        <f t="shared" si="43"/>
        <v>144.39999999999998</v>
      </c>
      <c r="J98" s="30">
        <f t="shared" si="43"/>
        <v>189.79</v>
      </c>
      <c r="K98" s="30">
        <f t="shared" si="43"/>
        <v>453.83</v>
      </c>
      <c r="L98" s="87">
        <f t="shared" si="43"/>
        <v>55</v>
      </c>
      <c r="M98" s="87">
        <f t="shared" si="43"/>
        <v>75.9</v>
      </c>
      <c r="N98" s="87">
        <f t="shared" si="43"/>
        <v>312.93</v>
      </c>
      <c r="O98" s="55">
        <f t="shared" si="43"/>
        <v>10</v>
      </c>
      <c r="P98" s="30">
        <f t="shared" si="43"/>
        <v>1582.81</v>
      </c>
      <c r="Q98" s="17"/>
    </row>
    <row r="99" spans="1:17" s="4" customFormat="1" ht="14.25">
      <c r="A99" s="66"/>
      <c r="B99" s="29" t="s">
        <v>10</v>
      </c>
      <c r="C99" s="20"/>
      <c r="D99" s="30">
        <f>SUM(D100:D102)</f>
        <v>53.15</v>
      </c>
      <c r="E99" s="30">
        <f aca="true" t="shared" si="44" ref="E99:P99">SUM(E100:E102)</f>
        <v>2359.7999999999997</v>
      </c>
      <c r="F99" s="55">
        <f t="shared" si="44"/>
        <v>1965</v>
      </c>
      <c r="G99" s="30">
        <f t="shared" si="44"/>
        <v>397.2</v>
      </c>
      <c r="H99" s="30"/>
      <c r="I99" s="84">
        <f t="shared" si="44"/>
        <v>63.8</v>
      </c>
      <c r="J99" s="30">
        <f t="shared" si="44"/>
        <v>53.839999999999996</v>
      </c>
      <c r="K99" s="30">
        <f t="shared" si="44"/>
        <v>326.96</v>
      </c>
      <c r="L99" s="87">
        <f t="shared" si="44"/>
        <v>19</v>
      </c>
      <c r="M99" s="87">
        <f t="shared" si="44"/>
        <v>75.9</v>
      </c>
      <c r="N99" s="87">
        <f t="shared" si="44"/>
        <v>227.06</v>
      </c>
      <c r="O99" s="55">
        <f t="shared" si="44"/>
        <v>5</v>
      </c>
      <c r="P99" s="30">
        <f t="shared" si="44"/>
        <v>663.56</v>
      </c>
      <c r="Q99" s="19"/>
    </row>
    <row r="100" spans="1:17" s="4" customFormat="1" ht="14.25">
      <c r="A100" s="66"/>
      <c r="B100" s="22" t="s">
        <v>157</v>
      </c>
      <c r="C100" s="20"/>
      <c r="D100" s="30"/>
      <c r="E100" s="25">
        <f>ROUND(D100*74*0.6,1)</f>
        <v>0</v>
      </c>
      <c r="F100" s="54"/>
      <c r="G100" s="25">
        <f>ROUND((E100-F100)*1.006045,1)</f>
        <v>0</v>
      </c>
      <c r="H100" s="31"/>
      <c r="I100" s="25">
        <f>ROUND(D100*5*0.4*H100,1)</f>
        <v>0</v>
      </c>
      <c r="J100" s="26">
        <f>ROUND(E100*0.022818,2)</f>
        <v>0</v>
      </c>
      <c r="K100" s="18">
        <v>256.4</v>
      </c>
      <c r="L100" s="86">
        <v>7</v>
      </c>
      <c r="M100" s="86">
        <v>75.9</v>
      </c>
      <c r="N100" s="86">
        <v>173.5</v>
      </c>
      <c r="O100" s="59"/>
      <c r="P100" s="46">
        <f>K100</f>
        <v>256.4</v>
      </c>
      <c r="Q100" s="19"/>
    </row>
    <row r="101" spans="1:17" s="5" customFormat="1" ht="14.25">
      <c r="A101" s="66"/>
      <c r="B101" s="22" t="s">
        <v>73</v>
      </c>
      <c r="C101" s="23"/>
      <c r="D101" s="32">
        <v>46.94</v>
      </c>
      <c r="E101" s="25">
        <f>ROUND(D101*74*0.6,1)</f>
        <v>2084.1</v>
      </c>
      <c r="F101" s="54">
        <v>1735</v>
      </c>
      <c r="G101" s="25">
        <f>ROUND((E101-F101)*1.006045,1)</f>
        <v>351.2</v>
      </c>
      <c r="H101" s="18">
        <v>0.6</v>
      </c>
      <c r="I101" s="25">
        <f>ROUND(D101*5*0.4*H101,1)</f>
        <v>56.3</v>
      </c>
      <c r="J101" s="26">
        <f>ROUND(E101*0.022818,2)</f>
        <v>47.55</v>
      </c>
      <c r="K101" s="37">
        <v>42.32</v>
      </c>
      <c r="L101" s="89">
        <v>6</v>
      </c>
      <c r="M101" s="89"/>
      <c r="N101" s="89">
        <v>36.32</v>
      </c>
      <c r="O101" s="60"/>
      <c r="P101" s="46">
        <f>G101+I101-J101</f>
        <v>359.95</v>
      </c>
      <c r="Q101" s="27"/>
    </row>
    <row r="102" spans="1:17" s="5" customFormat="1" ht="24.75" customHeight="1">
      <c r="A102" s="66"/>
      <c r="B102" s="22" t="s">
        <v>74</v>
      </c>
      <c r="C102" s="23"/>
      <c r="D102" s="32">
        <v>6.21</v>
      </c>
      <c r="E102" s="25">
        <f>ROUND(D102*74*0.6,1)</f>
        <v>275.7</v>
      </c>
      <c r="F102" s="54">
        <v>230</v>
      </c>
      <c r="G102" s="25">
        <f>ROUND((E102-F102)*1.006045,1)</f>
        <v>46</v>
      </c>
      <c r="H102" s="24">
        <v>0.6</v>
      </c>
      <c r="I102" s="25">
        <f>ROUND(D102*5*0.4*H102,1)</f>
        <v>7.5</v>
      </c>
      <c r="J102" s="26">
        <f>ROUND(E102*0.022818,2)</f>
        <v>6.29</v>
      </c>
      <c r="K102" s="18">
        <v>28.24</v>
      </c>
      <c r="L102" s="86">
        <v>6</v>
      </c>
      <c r="M102" s="86"/>
      <c r="N102" s="86">
        <v>17.24</v>
      </c>
      <c r="O102" s="59">
        <v>5</v>
      </c>
      <c r="P102" s="46">
        <f>G102+I102-J102</f>
        <v>47.21</v>
      </c>
      <c r="Q102" s="27"/>
    </row>
    <row r="103" spans="1:17" s="5" customFormat="1" ht="13.5" customHeight="1">
      <c r="A103" s="66"/>
      <c r="B103" s="28" t="s">
        <v>75</v>
      </c>
      <c r="C103" s="23" t="s">
        <v>24</v>
      </c>
      <c r="D103" s="32">
        <v>61.7</v>
      </c>
      <c r="E103" s="33">
        <f>ROUND(D103*74*0.8,1)</f>
        <v>3652.6</v>
      </c>
      <c r="F103" s="55">
        <v>3053</v>
      </c>
      <c r="G103" s="25">
        <f>ROUND((E103-F103)*1.006045,1)</f>
        <v>603.2</v>
      </c>
      <c r="H103" s="24">
        <v>0.8</v>
      </c>
      <c r="I103" s="25">
        <f>ROUND(D103*0.2*H103*5,1)</f>
        <v>49.4</v>
      </c>
      <c r="J103" s="26">
        <f>ROUND(E103*0.022818,2)</f>
        <v>83.35</v>
      </c>
      <c r="K103" s="18">
        <v>62.31</v>
      </c>
      <c r="L103" s="86">
        <v>18</v>
      </c>
      <c r="M103" s="86"/>
      <c r="N103" s="86">
        <v>39.31</v>
      </c>
      <c r="O103" s="59">
        <v>5</v>
      </c>
      <c r="P103" s="46">
        <f>G103+I103-J103</f>
        <v>569.25</v>
      </c>
      <c r="Q103" s="27"/>
    </row>
    <row r="104" spans="1:17" s="5" customFormat="1" ht="13.5" customHeight="1">
      <c r="A104" s="67"/>
      <c r="B104" s="28" t="s">
        <v>76</v>
      </c>
      <c r="C104" s="23" t="s">
        <v>24</v>
      </c>
      <c r="D104" s="32">
        <v>38.94</v>
      </c>
      <c r="E104" s="33">
        <f>ROUND(D104*74*0.8,1)</f>
        <v>2305.2</v>
      </c>
      <c r="F104" s="55">
        <v>1936</v>
      </c>
      <c r="G104" s="25">
        <f>ROUND((E104-F104)*1.006045,1)</f>
        <v>371.4</v>
      </c>
      <c r="H104" s="24">
        <v>0.8</v>
      </c>
      <c r="I104" s="25">
        <f>ROUND(D104*0.2*H104*5,1)</f>
        <v>31.2</v>
      </c>
      <c r="J104" s="26">
        <f>ROUND(E104*0.022818,2)</f>
        <v>52.6</v>
      </c>
      <c r="K104" s="18">
        <v>64.56</v>
      </c>
      <c r="L104" s="86">
        <v>18</v>
      </c>
      <c r="M104" s="86"/>
      <c r="N104" s="86">
        <v>46.56</v>
      </c>
      <c r="O104" s="59"/>
      <c r="P104" s="46">
        <f>G104+I104-J104</f>
        <v>349.99999999999994</v>
      </c>
      <c r="Q104" s="27"/>
    </row>
    <row r="105" spans="1:17" s="7" customFormat="1" ht="13.5" customHeight="1">
      <c r="A105" s="65" t="s">
        <v>142</v>
      </c>
      <c r="B105" s="29" t="s">
        <v>77</v>
      </c>
      <c r="C105" s="20"/>
      <c r="D105" s="30">
        <f>SUM(D107:D114)</f>
        <v>441.38</v>
      </c>
      <c r="E105" s="30">
        <f aca="true" t="shared" si="45" ref="E105:P105">SUM(E107:E114)</f>
        <v>23000.300000000003</v>
      </c>
      <c r="F105" s="55">
        <f t="shared" si="45"/>
        <v>19220</v>
      </c>
      <c r="G105" s="30">
        <f t="shared" si="45"/>
        <v>3803.1000000000004</v>
      </c>
      <c r="H105" s="30"/>
      <c r="I105" s="84">
        <f t="shared" si="45"/>
        <v>420.1</v>
      </c>
      <c r="J105" s="30">
        <f t="shared" si="45"/>
        <v>524.82</v>
      </c>
      <c r="K105" s="30">
        <f t="shared" si="45"/>
        <v>732.6199999999999</v>
      </c>
      <c r="L105" s="87">
        <f t="shared" si="45"/>
        <v>119.03999999999999</v>
      </c>
      <c r="M105" s="87">
        <f t="shared" si="45"/>
        <v>151.35</v>
      </c>
      <c r="N105" s="87">
        <f t="shared" si="45"/>
        <v>402.22999999999996</v>
      </c>
      <c r="O105" s="55">
        <f t="shared" si="45"/>
        <v>60</v>
      </c>
      <c r="P105" s="30">
        <f t="shared" si="45"/>
        <v>4067.4099999999994</v>
      </c>
      <c r="Q105" s="17"/>
    </row>
    <row r="106" spans="1:17" s="4" customFormat="1" ht="14.25">
      <c r="A106" s="66"/>
      <c r="B106" s="29" t="s">
        <v>10</v>
      </c>
      <c r="C106" s="20"/>
      <c r="D106" s="30">
        <f>SUM(D107:D110)</f>
        <v>132.01</v>
      </c>
      <c r="E106" s="30">
        <f aca="true" t="shared" si="46" ref="E106:P106">SUM(E107:E110)</f>
        <v>5861.200000000001</v>
      </c>
      <c r="F106" s="55">
        <f t="shared" si="46"/>
        <v>5350</v>
      </c>
      <c r="G106" s="30">
        <f t="shared" si="46"/>
        <v>1124.8000000000002</v>
      </c>
      <c r="H106" s="30"/>
      <c r="I106" s="84">
        <f t="shared" si="46"/>
        <v>146.50000000000003</v>
      </c>
      <c r="J106" s="30">
        <f t="shared" si="46"/>
        <v>147.59</v>
      </c>
      <c r="K106" s="30">
        <f t="shared" si="46"/>
        <v>439.22999999999996</v>
      </c>
      <c r="L106" s="87">
        <f t="shared" si="46"/>
        <v>41.4</v>
      </c>
      <c r="M106" s="87">
        <f t="shared" si="46"/>
        <v>91.35</v>
      </c>
      <c r="N106" s="87">
        <f t="shared" si="46"/>
        <v>251.48</v>
      </c>
      <c r="O106" s="55">
        <f t="shared" si="46"/>
        <v>55</v>
      </c>
      <c r="P106" s="30">
        <f t="shared" si="46"/>
        <v>1492.74</v>
      </c>
      <c r="Q106" s="19"/>
    </row>
    <row r="107" spans="1:17" s="4" customFormat="1" ht="14.25">
      <c r="A107" s="66"/>
      <c r="B107" s="22" t="s">
        <v>157</v>
      </c>
      <c r="C107" s="20"/>
      <c r="D107" s="30"/>
      <c r="E107" s="25">
        <f>ROUND(D107*74*0.6,1)</f>
        <v>0</v>
      </c>
      <c r="F107" s="54"/>
      <c r="G107" s="25">
        <f aca="true" t="shared" si="47" ref="G107:G114">ROUND((E107-F107)*1.006045,1)</f>
        <v>0</v>
      </c>
      <c r="H107" s="31"/>
      <c r="I107" s="25">
        <f>ROUND(D107*5*0.4*H107,1)</f>
        <v>0</v>
      </c>
      <c r="J107" s="26">
        <f aca="true" t="shared" si="48" ref="J107:J114">ROUND(E107*0.022818,2)</f>
        <v>0</v>
      </c>
      <c r="K107" s="18">
        <v>369.03</v>
      </c>
      <c r="L107" s="86">
        <v>29</v>
      </c>
      <c r="M107" s="86">
        <v>91.35</v>
      </c>
      <c r="N107" s="86">
        <v>198.68</v>
      </c>
      <c r="O107" s="59">
        <v>50</v>
      </c>
      <c r="P107" s="46">
        <f>K107</f>
        <v>369.03</v>
      </c>
      <c r="Q107" s="19"/>
    </row>
    <row r="108" spans="1:17" s="5" customFormat="1" ht="14.25">
      <c r="A108" s="66"/>
      <c r="B108" s="22" t="s">
        <v>78</v>
      </c>
      <c r="C108" s="23"/>
      <c r="D108" s="32">
        <v>42.16</v>
      </c>
      <c r="E108" s="25">
        <f>ROUND(D108*74*0.6,1)</f>
        <v>1871.9</v>
      </c>
      <c r="F108" s="54">
        <v>1573</v>
      </c>
      <c r="G108" s="25">
        <f t="shared" si="47"/>
        <v>300.7</v>
      </c>
      <c r="H108" s="24">
        <v>0.5</v>
      </c>
      <c r="I108" s="25">
        <f>ROUND(D108*5*0.4*H108,1)</f>
        <v>42.2</v>
      </c>
      <c r="J108" s="26">
        <f t="shared" si="48"/>
        <v>42.71</v>
      </c>
      <c r="K108" s="37">
        <v>26.57</v>
      </c>
      <c r="L108" s="89">
        <v>6</v>
      </c>
      <c r="M108" s="89"/>
      <c r="N108" s="89">
        <v>20.57</v>
      </c>
      <c r="O108" s="60"/>
      <c r="P108" s="46">
        <f aca="true" t="shared" si="49" ref="P108:P114">G108+I108-J108</f>
        <v>300.19</v>
      </c>
      <c r="Q108" s="27"/>
    </row>
    <row r="109" spans="1:17" s="5" customFormat="1" ht="14.25">
      <c r="A109" s="66"/>
      <c r="B109" s="34" t="s">
        <v>79</v>
      </c>
      <c r="C109" s="35"/>
      <c r="D109" s="32">
        <v>89.85</v>
      </c>
      <c r="E109" s="25">
        <f>ROUND(D109*74*0.6,1)</f>
        <v>3989.3</v>
      </c>
      <c r="F109" s="54">
        <v>3267</v>
      </c>
      <c r="G109" s="25">
        <f t="shared" si="47"/>
        <v>726.7</v>
      </c>
      <c r="H109" s="24">
        <v>0.5</v>
      </c>
      <c r="I109" s="25">
        <f>ROUND(D109*5*0.4*H109,1)</f>
        <v>89.9</v>
      </c>
      <c r="J109" s="26">
        <f t="shared" si="48"/>
        <v>91.03</v>
      </c>
      <c r="K109" s="18">
        <v>43.629999999999995</v>
      </c>
      <c r="L109" s="86">
        <v>6.4</v>
      </c>
      <c r="M109" s="86"/>
      <c r="N109" s="86">
        <v>32.23</v>
      </c>
      <c r="O109" s="59">
        <v>5</v>
      </c>
      <c r="P109" s="46">
        <f t="shared" si="49"/>
        <v>725.57</v>
      </c>
      <c r="Q109" s="27"/>
    </row>
    <row r="110" spans="1:17" s="5" customFormat="1" ht="14.25">
      <c r="A110" s="66"/>
      <c r="B110" s="74" t="s">
        <v>186</v>
      </c>
      <c r="C110" s="35"/>
      <c r="D110" s="30"/>
      <c r="E110" s="25"/>
      <c r="F110" s="54">
        <v>510</v>
      </c>
      <c r="G110" s="25">
        <v>97.4</v>
      </c>
      <c r="H110" s="31">
        <v>0.7</v>
      </c>
      <c r="I110" s="25">
        <v>14.4</v>
      </c>
      <c r="J110" s="26">
        <v>13.85</v>
      </c>
      <c r="K110" s="75"/>
      <c r="L110" s="88"/>
      <c r="M110" s="88"/>
      <c r="N110" s="88"/>
      <c r="O110" s="76"/>
      <c r="P110" s="77">
        <v>97.95000000000002</v>
      </c>
      <c r="Q110" s="78" t="s">
        <v>179</v>
      </c>
    </row>
    <row r="111" spans="1:17" s="5" customFormat="1" ht="13.5" customHeight="1">
      <c r="A111" s="66"/>
      <c r="B111" s="79" t="s">
        <v>80</v>
      </c>
      <c r="C111" s="23" t="s">
        <v>24</v>
      </c>
      <c r="D111" s="80">
        <v>69.77</v>
      </c>
      <c r="E111" s="33">
        <f>ROUND(D111*74*0.8,1)</f>
        <v>4130.4</v>
      </c>
      <c r="F111" s="55">
        <v>3445</v>
      </c>
      <c r="G111" s="25">
        <f t="shared" si="47"/>
        <v>689.5</v>
      </c>
      <c r="H111" s="23">
        <v>0.7</v>
      </c>
      <c r="I111" s="25">
        <f>ROUND(D111*0.2*H111*5,1)</f>
        <v>48.8</v>
      </c>
      <c r="J111" s="26">
        <f t="shared" si="48"/>
        <v>94.25</v>
      </c>
      <c r="K111" s="75">
        <v>50.3</v>
      </c>
      <c r="L111" s="88">
        <v>18</v>
      </c>
      <c r="M111" s="88"/>
      <c r="N111" s="88">
        <v>32.3</v>
      </c>
      <c r="O111" s="76"/>
      <c r="P111" s="77">
        <f t="shared" si="49"/>
        <v>644.05</v>
      </c>
      <c r="Q111" s="78"/>
    </row>
    <row r="112" spans="1:17" s="5" customFormat="1" ht="14.25">
      <c r="A112" s="66"/>
      <c r="B112" s="82" t="s">
        <v>150</v>
      </c>
      <c r="C112" s="23" t="s">
        <v>24</v>
      </c>
      <c r="D112" s="80">
        <v>74.2</v>
      </c>
      <c r="E112" s="33">
        <f>ROUND(D112*74*0.8,1)</f>
        <v>4392.6</v>
      </c>
      <c r="F112" s="55">
        <v>3182</v>
      </c>
      <c r="G112" s="25">
        <v>607.4</v>
      </c>
      <c r="H112" s="75">
        <v>0.7</v>
      </c>
      <c r="I112" s="25">
        <v>44.8</v>
      </c>
      <c r="J112" s="26">
        <v>86.38</v>
      </c>
      <c r="K112" s="75">
        <v>42.5</v>
      </c>
      <c r="L112" s="88">
        <v>18</v>
      </c>
      <c r="M112" s="88"/>
      <c r="N112" s="88">
        <v>24.5</v>
      </c>
      <c r="O112" s="76"/>
      <c r="P112" s="77">
        <v>565.8199999999999</v>
      </c>
      <c r="Q112" s="78" t="s">
        <v>179</v>
      </c>
    </row>
    <row r="113" spans="1:17" s="5" customFormat="1" ht="13.5" customHeight="1">
      <c r="A113" s="66"/>
      <c r="B113" s="28" t="s">
        <v>81</v>
      </c>
      <c r="C113" s="23"/>
      <c r="D113" s="32">
        <v>79.43</v>
      </c>
      <c r="E113" s="25">
        <f>ROUND(D113*74*0.6,1)</f>
        <v>3526.7</v>
      </c>
      <c r="F113" s="54">
        <v>2958</v>
      </c>
      <c r="G113" s="25">
        <f t="shared" si="47"/>
        <v>572.1</v>
      </c>
      <c r="H113" s="24">
        <v>0.7</v>
      </c>
      <c r="I113" s="25">
        <f>ROUND(D113*5*0.4*H113,1)</f>
        <v>111.2</v>
      </c>
      <c r="J113" s="26">
        <f t="shared" si="48"/>
        <v>80.47</v>
      </c>
      <c r="K113" s="18">
        <v>58.4</v>
      </c>
      <c r="L113" s="86">
        <v>18.32</v>
      </c>
      <c r="M113" s="86"/>
      <c r="N113" s="86">
        <v>35.08</v>
      </c>
      <c r="O113" s="59">
        <v>5</v>
      </c>
      <c r="P113" s="46">
        <f t="shared" si="49"/>
        <v>602.83</v>
      </c>
      <c r="Q113" s="27"/>
    </row>
    <row r="114" spans="1:17" s="5" customFormat="1" ht="13.5" customHeight="1">
      <c r="A114" s="67"/>
      <c r="B114" s="36" t="s">
        <v>82</v>
      </c>
      <c r="C114" s="23" t="s">
        <v>24</v>
      </c>
      <c r="D114" s="38">
        <v>85.97</v>
      </c>
      <c r="E114" s="33">
        <f>ROUND(D114*74*0.8,1)</f>
        <v>5089.4</v>
      </c>
      <c r="F114" s="55">
        <v>4285</v>
      </c>
      <c r="G114" s="25">
        <f t="shared" si="47"/>
        <v>809.3</v>
      </c>
      <c r="H114" s="24">
        <v>0.8</v>
      </c>
      <c r="I114" s="25">
        <f>ROUND(D114*0.2*H114*5,1)</f>
        <v>68.8</v>
      </c>
      <c r="J114" s="26">
        <f t="shared" si="48"/>
        <v>116.13</v>
      </c>
      <c r="K114" s="18">
        <v>142.19</v>
      </c>
      <c r="L114" s="86">
        <v>23.32</v>
      </c>
      <c r="M114" s="86">
        <v>60</v>
      </c>
      <c r="N114" s="86">
        <v>58.87</v>
      </c>
      <c r="O114" s="59"/>
      <c r="P114" s="46">
        <f t="shared" si="49"/>
        <v>761.9699999999999</v>
      </c>
      <c r="Q114" s="27"/>
    </row>
    <row r="115" spans="1:17" s="7" customFormat="1" ht="13.5" customHeight="1">
      <c r="A115" s="65" t="s">
        <v>143</v>
      </c>
      <c r="B115" s="29" t="s">
        <v>83</v>
      </c>
      <c r="C115" s="20"/>
      <c r="D115" s="30">
        <f>SUM(D117:D128)</f>
        <v>545.21</v>
      </c>
      <c r="E115" s="30">
        <f aca="true" t="shared" si="50" ref="E115:P115">SUM(E117:E128)</f>
        <v>28570</v>
      </c>
      <c r="F115" s="55">
        <f t="shared" si="50"/>
        <v>24099</v>
      </c>
      <c r="G115" s="30">
        <f t="shared" si="50"/>
        <v>4498.1</v>
      </c>
      <c r="H115" s="30"/>
      <c r="I115" s="84">
        <f t="shared" si="50"/>
        <v>523.4000000000001</v>
      </c>
      <c r="J115" s="30">
        <f t="shared" si="50"/>
        <v>651.9000000000001</v>
      </c>
      <c r="K115" s="30">
        <f t="shared" si="50"/>
        <v>857.55</v>
      </c>
      <c r="L115" s="87">
        <f t="shared" si="50"/>
        <v>80</v>
      </c>
      <c r="M115" s="87">
        <f t="shared" si="50"/>
        <v>107.15</v>
      </c>
      <c r="N115" s="87">
        <f t="shared" si="50"/>
        <v>610.3999999999999</v>
      </c>
      <c r="O115" s="55">
        <f t="shared" si="50"/>
        <v>60</v>
      </c>
      <c r="P115" s="30">
        <f t="shared" si="50"/>
        <v>4807.12</v>
      </c>
      <c r="Q115" s="17"/>
    </row>
    <row r="116" spans="1:17" s="4" customFormat="1" ht="14.25">
      <c r="A116" s="66"/>
      <c r="B116" s="29" t="s">
        <v>10</v>
      </c>
      <c r="C116" s="20"/>
      <c r="D116" s="30">
        <f>SUM(D117:D119)</f>
        <v>110.78999999999999</v>
      </c>
      <c r="E116" s="30">
        <f aca="true" t="shared" si="51" ref="E116:P116">SUM(E117:E119)</f>
        <v>4919.1</v>
      </c>
      <c r="F116" s="55">
        <f t="shared" si="51"/>
        <v>4154</v>
      </c>
      <c r="G116" s="30">
        <f t="shared" si="51"/>
        <v>769.8</v>
      </c>
      <c r="H116" s="30"/>
      <c r="I116" s="84">
        <f t="shared" si="51"/>
        <v>100.1</v>
      </c>
      <c r="J116" s="30">
        <f t="shared" si="51"/>
        <v>112.24000000000001</v>
      </c>
      <c r="K116" s="30">
        <f t="shared" si="51"/>
        <v>517.4</v>
      </c>
      <c r="L116" s="87">
        <f t="shared" si="51"/>
        <v>26</v>
      </c>
      <c r="M116" s="87">
        <f t="shared" si="51"/>
        <v>107.15</v>
      </c>
      <c r="N116" s="87">
        <f t="shared" si="51"/>
        <v>329.25</v>
      </c>
      <c r="O116" s="55">
        <f t="shared" si="51"/>
        <v>55</v>
      </c>
      <c r="P116" s="30">
        <f t="shared" si="51"/>
        <v>1195.18</v>
      </c>
      <c r="Q116" s="19"/>
    </row>
    <row r="117" spans="1:17" s="4" customFormat="1" ht="14.25">
      <c r="A117" s="66"/>
      <c r="B117" s="22" t="s">
        <v>157</v>
      </c>
      <c r="C117" s="20"/>
      <c r="D117" s="30"/>
      <c r="E117" s="25">
        <f>ROUND(D117*74*0.6,1)</f>
        <v>0</v>
      </c>
      <c r="F117" s="54"/>
      <c r="G117" s="25">
        <f aca="true" t="shared" si="52" ref="G117:G128">ROUND((E117-F117)*1.006045,1)</f>
        <v>0</v>
      </c>
      <c r="H117" s="31"/>
      <c r="I117" s="25">
        <f>ROUND(D117*5*0.4*H117,1)</f>
        <v>0</v>
      </c>
      <c r="J117" s="26">
        <f aca="true" t="shared" si="53" ref="J117:J128">ROUND(E117*0.022818,2)</f>
        <v>0</v>
      </c>
      <c r="K117" s="18">
        <v>437.52</v>
      </c>
      <c r="L117" s="86">
        <v>14</v>
      </c>
      <c r="M117" s="86">
        <v>107.15</v>
      </c>
      <c r="N117" s="86">
        <v>266.37</v>
      </c>
      <c r="O117" s="59">
        <v>50</v>
      </c>
      <c r="P117" s="46">
        <f>K117</f>
        <v>437.52</v>
      </c>
      <c r="Q117" s="19"/>
    </row>
    <row r="118" spans="1:17" s="5" customFormat="1" ht="14.25">
      <c r="A118" s="66"/>
      <c r="B118" s="34" t="s">
        <v>84</v>
      </c>
      <c r="C118" s="35"/>
      <c r="D118" s="32">
        <v>57.06</v>
      </c>
      <c r="E118" s="25">
        <f>ROUND(D118*74*0.6,1)</f>
        <v>2533.5</v>
      </c>
      <c r="F118" s="54">
        <v>2092</v>
      </c>
      <c r="G118" s="25">
        <f t="shared" si="52"/>
        <v>444.2</v>
      </c>
      <c r="H118" s="24">
        <v>0.5</v>
      </c>
      <c r="I118" s="25">
        <f>ROUND(D118*5*0.4*H118,1)</f>
        <v>57.1</v>
      </c>
      <c r="J118" s="26">
        <f t="shared" si="53"/>
        <v>57.81</v>
      </c>
      <c r="K118" s="18">
        <v>34.69</v>
      </c>
      <c r="L118" s="86">
        <v>6</v>
      </c>
      <c r="M118" s="86"/>
      <c r="N118" s="86">
        <v>28.69</v>
      </c>
      <c r="O118" s="59"/>
      <c r="P118" s="46">
        <f aca="true" t="shared" si="54" ref="P118:P128">G118+I118-J118</f>
        <v>443.49</v>
      </c>
      <c r="Q118" s="27"/>
    </row>
    <row r="119" spans="1:17" s="5" customFormat="1" ht="13.5" customHeight="1">
      <c r="A119" s="66"/>
      <c r="B119" s="34" t="s">
        <v>85</v>
      </c>
      <c r="C119" s="35"/>
      <c r="D119" s="32">
        <v>53.73</v>
      </c>
      <c r="E119" s="25">
        <f>ROUND(D119*74*0.6,1)</f>
        <v>2385.6</v>
      </c>
      <c r="F119" s="54">
        <v>2062</v>
      </c>
      <c r="G119" s="25">
        <f t="shared" si="52"/>
        <v>325.6</v>
      </c>
      <c r="H119" s="39">
        <v>0.4</v>
      </c>
      <c r="I119" s="25">
        <f>ROUND(D119*5*0.4*H119,1)</f>
        <v>43</v>
      </c>
      <c r="J119" s="26">
        <f t="shared" si="53"/>
        <v>54.43</v>
      </c>
      <c r="K119" s="37">
        <v>45.19</v>
      </c>
      <c r="L119" s="89">
        <v>6</v>
      </c>
      <c r="M119" s="89"/>
      <c r="N119" s="89">
        <v>34.19</v>
      </c>
      <c r="O119" s="60">
        <v>5</v>
      </c>
      <c r="P119" s="46">
        <f t="shared" si="54"/>
        <v>314.17</v>
      </c>
      <c r="Q119" s="27"/>
    </row>
    <row r="120" spans="1:17" s="5" customFormat="1" ht="13.5" customHeight="1">
      <c r="A120" s="66"/>
      <c r="B120" s="28" t="s">
        <v>7</v>
      </c>
      <c r="C120" s="23"/>
      <c r="D120" s="32">
        <v>57.85</v>
      </c>
      <c r="E120" s="25">
        <f>ROUND(D120*74*0.6,1)</f>
        <v>2568.5</v>
      </c>
      <c r="F120" s="54">
        <v>2137</v>
      </c>
      <c r="G120" s="25">
        <f t="shared" si="52"/>
        <v>434.1</v>
      </c>
      <c r="H120" s="24">
        <v>0.7</v>
      </c>
      <c r="I120" s="25">
        <f>ROUND(D120*5*0.4*H120,1)</f>
        <v>81</v>
      </c>
      <c r="J120" s="26">
        <f t="shared" si="53"/>
        <v>58.61</v>
      </c>
      <c r="K120" s="18">
        <v>37.129999999999995</v>
      </c>
      <c r="L120" s="86">
        <v>6</v>
      </c>
      <c r="M120" s="86"/>
      <c r="N120" s="86">
        <v>31.13</v>
      </c>
      <c r="O120" s="59"/>
      <c r="P120" s="46">
        <f t="shared" si="54"/>
        <v>456.49</v>
      </c>
      <c r="Q120" s="27"/>
    </row>
    <row r="121" spans="1:17" s="5" customFormat="1" ht="13.5" customHeight="1">
      <c r="A121" s="66"/>
      <c r="B121" s="36" t="s">
        <v>151</v>
      </c>
      <c r="C121" s="35"/>
      <c r="D121" s="32">
        <v>61.71</v>
      </c>
      <c r="E121" s="25">
        <f>ROUND(D121*74*0.6,1)</f>
        <v>2739.9</v>
      </c>
      <c r="F121" s="54">
        <v>2332</v>
      </c>
      <c r="G121" s="25">
        <f t="shared" si="52"/>
        <v>410.4</v>
      </c>
      <c r="H121" s="24">
        <v>0.7</v>
      </c>
      <c r="I121" s="25">
        <f>ROUND(D121*5*0.4*H121,1)</f>
        <v>86.4</v>
      </c>
      <c r="J121" s="26">
        <f t="shared" si="53"/>
        <v>62.52</v>
      </c>
      <c r="K121" s="18">
        <v>38.96</v>
      </c>
      <c r="L121" s="86">
        <v>6</v>
      </c>
      <c r="M121" s="86"/>
      <c r="N121" s="86">
        <v>32.96</v>
      </c>
      <c r="O121" s="59"/>
      <c r="P121" s="46">
        <f t="shared" si="54"/>
        <v>434.28</v>
      </c>
      <c r="Q121" s="27"/>
    </row>
    <row r="122" spans="1:17" s="5" customFormat="1" ht="13.5" customHeight="1">
      <c r="A122" s="66"/>
      <c r="B122" s="36" t="s">
        <v>86</v>
      </c>
      <c r="C122" s="23" t="s">
        <v>24</v>
      </c>
      <c r="D122" s="32">
        <v>71.58</v>
      </c>
      <c r="E122" s="33">
        <f>ROUND(D122*74*0.8,1)</f>
        <v>4237.5</v>
      </c>
      <c r="F122" s="55">
        <v>3613</v>
      </c>
      <c r="G122" s="25">
        <f t="shared" si="52"/>
        <v>628.3</v>
      </c>
      <c r="H122" s="24">
        <v>0.8</v>
      </c>
      <c r="I122" s="25">
        <f>ROUND(D122*0.2*H122*5,1)</f>
        <v>57.3</v>
      </c>
      <c r="J122" s="26">
        <f t="shared" si="53"/>
        <v>96.69</v>
      </c>
      <c r="K122" s="18">
        <v>36.129999999999995</v>
      </c>
      <c r="L122" s="86">
        <v>6</v>
      </c>
      <c r="M122" s="86"/>
      <c r="N122" s="86">
        <v>30.13</v>
      </c>
      <c r="O122" s="59"/>
      <c r="P122" s="46">
        <f t="shared" si="54"/>
        <v>588.9099999999999</v>
      </c>
      <c r="Q122" s="27"/>
    </row>
    <row r="123" spans="1:17" s="5" customFormat="1" ht="14.25">
      <c r="A123" s="66"/>
      <c r="B123" s="36" t="s">
        <v>87</v>
      </c>
      <c r="C123" s="23" t="s">
        <v>24</v>
      </c>
      <c r="D123" s="38">
        <v>24.09</v>
      </c>
      <c r="E123" s="33">
        <f>ROUND(D123*74*0.8,1)</f>
        <v>1426.1</v>
      </c>
      <c r="F123" s="55">
        <v>1189</v>
      </c>
      <c r="G123" s="25">
        <f t="shared" si="52"/>
        <v>238.5</v>
      </c>
      <c r="H123" s="24">
        <v>0.8</v>
      </c>
      <c r="I123" s="25">
        <f>ROUND(D123*0.2*H123*5,1)</f>
        <v>19.3</v>
      </c>
      <c r="J123" s="26">
        <f t="shared" si="53"/>
        <v>32.54</v>
      </c>
      <c r="K123" s="18">
        <v>31.56</v>
      </c>
      <c r="L123" s="86">
        <v>6</v>
      </c>
      <c r="M123" s="86"/>
      <c r="N123" s="86">
        <v>25.56</v>
      </c>
      <c r="O123" s="59"/>
      <c r="P123" s="46">
        <f t="shared" si="54"/>
        <v>225.26000000000002</v>
      </c>
      <c r="Q123" s="27"/>
    </row>
    <row r="124" spans="1:17" s="5" customFormat="1" ht="13.5" customHeight="1">
      <c r="A124" s="66"/>
      <c r="B124" s="36" t="s">
        <v>88</v>
      </c>
      <c r="C124" s="23" t="s">
        <v>24</v>
      </c>
      <c r="D124" s="32">
        <v>44.33</v>
      </c>
      <c r="E124" s="33">
        <f>ROUND(D124*74*0.8,1)</f>
        <v>2624.3</v>
      </c>
      <c r="F124" s="55">
        <v>2180</v>
      </c>
      <c r="G124" s="25">
        <f t="shared" si="52"/>
        <v>447</v>
      </c>
      <c r="H124" s="24">
        <v>0.8</v>
      </c>
      <c r="I124" s="25">
        <f>ROUND(D124*0.2*H124*5,1)</f>
        <v>35.5</v>
      </c>
      <c r="J124" s="26">
        <f t="shared" si="53"/>
        <v>59.88</v>
      </c>
      <c r="K124" s="18">
        <v>38.24</v>
      </c>
      <c r="L124" s="86">
        <v>6</v>
      </c>
      <c r="M124" s="86"/>
      <c r="N124" s="86">
        <v>32.24</v>
      </c>
      <c r="O124" s="59"/>
      <c r="P124" s="46">
        <f t="shared" si="54"/>
        <v>422.62</v>
      </c>
      <c r="Q124" s="27"/>
    </row>
    <row r="125" spans="1:17" s="5" customFormat="1" ht="13.5" customHeight="1">
      <c r="A125" s="66"/>
      <c r="B125" s="36" t="s">
        <v>89</v>
      </c>
      <c r="C125" s="23" t="s">
        <v>24</v>
      </c>
      <c r="D125" s="32">
        <v>34.6</v>
      </c>
      <c r="E125" s="33">
        <f>ROUND(D125*74*0.8,1)</f>
        <v>2048.3</v>
      </c>
      <c r="F125" s="55">
        <v>1714</v>
      </c>
      <c r="G125" s="25">
        <f t="shared" si="52"/>
        <v>336.3</v>
      </c>
      <c r="H125" s="24">
        <v>0.7</v>
      </c>
      <c r="I125" s="25">
        <f>ROUND(D125*0.2*H125*5,1)</f>
        <v>24.2</v>
      </c>
      <c r="J125" s="26">
        <f t="shared" si="53"/>
        <v>46.74</v>
      </c>
      <c r="K125" s="18">
        <v>32.33</v>
      </c>
      <c r="L125" s="86">
        <v>6</v>
      </c>
      <c r="M125" s="86"/>
      <c r="N125" s="86">
        <v>26.33</v>
      </c>
      <c r="O125" s="59"/>
      <c r="P125" s="46">
        <f t="shared" si="54"/>
        <v>313.76</v>
      </c>
      <c r="Q125" s="27"/>
    </row>
    <row r="126" spans="1:17" s="5" customFormat="1" ht="13.5" customHeight="1">
      <c r="A126" s="66"/>
      <c r="B126" s="28" t="s">
        <v>90</v>
      </c>
      <c r="C126" s="23" t="s">
        <v>24</v>
      </c>
      <c r="D126" s="32">
        <v>34.55</v>
      </c>
      <c r="E126" s="33">
        <f>ROUND(D126*74*0.8,1)</f>
        <v>2045.4</v>
      </c>
      <c r="F126" s="55">
        <v>1712</v>
      </c>
      <c r="G126" s="25">
        <f t="shared" si="52"/>
        <v>335.4</v>
      </c>
      <c r="H126" s="24">
        <v>0.8</v>
      </c>
      <c r="I126" s="25">
        <f>ROUND(D126*0.2*H126*5,1)</f>
        <v>27.6</v>
      </c>
      <c r="J126" s="26">
        <f t="shared" si="53"/>
        <v>46.67</v>
      </c>
      <c r="K126" s="18">
        <v>45.98</v>
      </c>
      <c r="L126" s="86">
        <v>6</v>
      </c>
      <c r="M126" s="86"/>
      <c r="N126" s="86">
        <v>39.98</v>
      </c>
      <c r="O126" s="59"/>
      <c r="P126" s="46">
        <f t="shared" si="54"/>
        <v>316.33</v>
      </c>
      <c r="Q126" s="27"/>
    </row>
    <row r="127" spans="1:17" s="5" customFormat="1" ht="13.5" customHeight="1">
      <c r="A127" s="66"/>
      <c r="B127" s="28" t="s">
        <v>8</v>
      </c>
      <c r="C127" s="23"/>
      <c r="D127" s="32">
        <v>20.08</v>
      </c>
      <c r="E127" s="25">
        <f>ROUND(D127*74*0.6,1)</f>
        <v>891.6</v>
      </c>
      <c r="F127" s="54">
        <v>748</v>
      </c>
      <c r="G127" s="25">
        <f t="shared" si="52"/>
        <v>144.5</v>
      </c>
      <c r="H127" s="24">
        <v>0.8</v>
      </c>
      <c r="I127" s="25">
        <f>ROUND(D127*5*0.4*H127,1)</f>
        <v>32.1</v>
      </c>
      <c r="J127" s="26">
        <f t="shared" si="53"/>
        <v>20.34</v>
      </c>
      <c r="K127" s="18">
        <v>30.26</v>
      </c>
      <c r="L127" s="86">
        <v>6</v>
      </c>
      <c r="M127" s="86"/>
      <c r="N127" s="86">
        <v>24.26</v>
      </c>
      <c r="O127" s="59"/>
      <c r="P127" s="46">
        <f t="shared" si="54"/>
        <v>156.26</v>
      </c>
      <c r="Q127" s="27"/>
    </row>
    <row r="128" spans="1:17" s="5" customFormat="1" ht="14.25">
      <c r="A128" s="67"/>
      <c r="B128" s="36" t="s">
        <v>91</v>
      </c>
      <c r="C128" s="23" t="s">
        <v>24</v>
      </c>
      <c r="D128" s="32">
        <v>85.63</v>
      </c>
      <c r="E128" s="33">
        <f>ROUND(D128*74*0.8,1)</f>
        <v>5069.3</v>
      </c>
      <c r="F128" s="55">
        <v>4320</v>
      </c>
      <c r="G128" s="25">
        <f t="shared" si="52"/>
        <v>753.8</v>
      </c>
      <c r="H128" s="24">
        <v>0.7</v>
      </c>
      <c r="I128" s="25">
        <f>ROUND(D128*0.2*H128*5,1)</f>
        <v>59.9</v>
      </c>
      <c r="J128" s="26">
        <f t="shared" si="53"/>
        <v>115.67</v>
      </c>
      <c r="K128" s="18">
        <v>49.56</v>
      </c>
      <c r="L128" s="86">
        <v>6</v>
      </c>
      <c r="M128" s="86"/>
      <c r="N128" s="86">
        <v>38.56</v>
      </c>
      <c r="O128" s="59">
        <v>5</v>
      </c>
      <c r="P128" s="46">
        <f t="shared" si="54"/>
        <v>698.03</v>
      </c>
      <c r="Q128" s="27"/>
    </row>
    <row r="129" spans="1:17" s="7" customFormat="1" ht="13.5" customHeight="1">
      <c r="A129" s="65" t="s">
        <v>144</v>
      </c>
      <c r="B129" s="17" t="s">
        <v>92</v>
      </c>
      <c r="C129" s="20"/>
      <c r="D129" s="30">
        <f>SUM(D131:D142)</f>
        <v>474.45000000000005</v>
      </c>
      <c r="E129" s="30">
        <f aca="true" t="shared" si="55" ref="E129:P129">SUM(E131:E142)</f>
        <v>23322.2</v>
      </c>
      <c r="F129" s="55">
        <f t="shared" si="55"/>
        <v>19524</v>
      </c>
      <c r="G129" s="30">
        <f t="shared" si="55"/>
        <v>3821.2000000000007</v>
      </c>
      <c r="H129" s="30"/>
      <c r="I129" s="84">
        <f t="shared" si="55"/>
        <v>527</v>
      </c>
      <c r="J129" s="30">
        <f t="shared" si="55"/>
        <v>532.1800000000001</v>
      </c>
      <c r="K129" s="30">
        <f t="shared" si="55"/>
        <v>1075.46</v>
      </c>
      <c r="L129" s="87">
        <f t="shared" si="55"/>
        <v>150.48000000000002</v>
      </c>
      <c r="M129" s="87">
        <f t="shared" si="55"/>
        <v>247</v>
      </c>
      <c r="N129" s="87">
        <f t="shared" si="55"/>
        <v>667.98</v>
      </c>
      <c r="O129" s="55">
        <f t="shared" si="55"/>
        <v>10</v>
      </c>
      <c r="P129" s="30">
        <f t="shared" si="55"/>
        <v>4233.02</v>
      </c>
      <c r="Q129" s="17"/>
    </row>
    <row r="130" spans="1:17" s="4" customFormat="1" ht="14.25">
      <c r="A130" s="66"/>
      <c r="B130" s="17" t="s">
        <v>10</v>
      </c>
      <c r="C130" s="20"/>
      <c r="D130" s="30">
        <f>SUM(D131:D133)</f>
        <v>87.14</v>
      </c>
      <c r="E130" s="30">
        <f aca="true" t="shared" si="56" ref="E130:P130">SUM(E131:E133)</f>
        <v>3869</v>
      </c>
      <c r="F130" s="55">
        <f t="shared" si="56"/>
        <v>3234</v>
      </c>
      <c r="G130" s="30">
        <f t="shared" si="56"/>
        <v>638.8</v>
      </c>
      <c r="H130" s="30"/>
      <c r="I130" s="84">
        <f t="shared" si="56"/>
        <v>69.69999999999999</v>
      </c>
      <c r="J130" s="30">
        <f t="shared" si="56"/>
        <v>88.28</v>
      </c>
      <c r="K130" s="30">
        <f t="shared" si="56"/>
        <v>491.21</v>
      </c>
      <c r="L130" s="87">
        <f t="shared" si="56"/>
        <v>48.92</v>
      </c>
      <c r="M130" s="87">
        <f t="shared" si="56"/>
        <v>112</v>
      </c>
      <c r="N130" s="87">
        <f t="shared" si="56"/>
        <v>325.29</v>
      </c>
      <c r="O130" s="55">
        <f t="shared" si="56"/>
        <v>5</v>
      </c>
      <c r="P130" s="30">
        <f t="shared" si="56"/>
        <v>1037.22</v>
      </c>
      <c r="Q130" s="19"/>
    </row>
    <row r="131" spans="1:17" s="4" customFormat="1" ht="14.25">
      <c r="A131" s="66"/>
      <c r="B131" s="39" t="s">
        <v>157</v>
      </c>
      <c r="C131" s="20"/>
      <c r="D131" s="30"/>
      <c r="E131" s="25">
        <f>ROUND(D131*74*0.6,1)</f>
        <v>0</v>
      </c>
      <c r="F131" s="54"/>
      <c r="G131" s="25">
        <f aca="true" t="shared" si="57" ref="G131:G142">ROUND((E131-F131)*1.006045,1)</f>
        <v>0</v>
      </c>
      <c r="H131" s="31"/>
      <c r="I131" s="25">
        <f>ROUND(D131*5*0.4*H131,1)</f>
        <v>0</v>
      </c>
      <c r="J131" s="26">
        <f aca="true" t="shared" si="58" ref="J131:J142">ROUND(E131*0.022818,2)</f>
        <v>0</v>
      </c>
      <c r="K131" s="18">
        <v>417</v>
      </c>
      <c r="L131" s="86">
        <v>34</v>
      </c>
      <c r="M131" s="86">
        <v>112</v>
      </c>
      <c r="N131" s="86">
        <v>271</v>
      </c>
      <c r="O131" s="59"/>
      <c r="P131" s="46">
        <f>K131</f>
        <v>417</v>
      </c>
      <c r="Q131" s="19"/>
    </row>
    <row r="132" spans="1:17" s="5" customFormat="1" ht="13.5" customHeight="1">
      <c r="A132" s="66"/>
      <c r="B132" s="40" t="s">
        <v>93</v>
      </c>
      <c r="C132" s="35"/>
      <c r="D132" s="32">
        <v>43.55</v>
      </c>
      <c r="E132" s="25">
        <f>ROUND(D132*74*0.6,1)</f>
        <v>1933.6</v>
      </c>
      <c r="F132" s="54">
        <v>1619</v>
      </c>
      <c r="G132" s="25">
        <f t="shared" si="57"/>
        <v>316.5</v>
      </c>
      <c r="H132" s="24">
        <v>0.4</v>
      </c>
      <c r="I132" s="25">
        <f>ROUND(D132*5*0.4*H132,1)</f>
        <v>34.8</v>
      </c>
      <c r="J132" s="26">
        <f t="shared" si="58"/>
        <v>44.12</v>
      </c>
      <c r="K132" s="18">
        <v>31.130000000000003</v>
      </c>
      <c r="L132" s="86">
        <v>7.4</v>
      </c>
      <c r="M132" s="86"/>
      <c r="N132" s="86">
        <v>23.73</v>
      </c>
      <c r="O132" s="59"/>
      <c r="P132" s="46">
        <f aca="true" t="shared" si="59" ref="P132:P142">G132+I132-J132</f>
        <v>307.18</v>
      </c>
      <c r="Q132" s="27"/>
    </row>
    <row r="133" spans="1:17" s="5" customFormat="1" ht="13.5" customHeight="1">
      <c r="A133" s="66"/>
      <c r="B133" s="40" t="s">
        <v>94</v>
      </c>
      <c r="C133" s="35"/>
      <c r="D133" s="32">
        <v>43.59</v>
      </c>
      <c r="E133" s="25">
        <f>ROUND(D133*74*0.6,1)</f>
        <v>1935.4</v>
      </c>
      <c r="F133" s="54">
        <v>1615</v>
      </c>
      <c r="G133" s="25">
        <f t="shared" si="57"/>
        <v>322.3</v>
      </c>
      <c r="H133" s="24">
        <v>0.4</v>
      </c>
      <c r="I133" s="25">
        <f>ROUND(D133*5*0.4*H133,1)</f>
        <v>34.9</v>
      </c>
      <c r="J133" s="26">
        <f t="shared" si="58"/>
        <v>44.16</v>
      </c>
      <c r="K133" s="37">
        <v>43.08</v>
      </c>
      <c r="L133" s="89">
        <v>7.52</v>
      </c>
      <c r="M133" s="89"/>
      <c r="N133" s="89">
        <v>30.56</v>
      </c>
      <c r="O133" s="60">
        <v>5</v>
      </c>
      <c r="P133" s="46">
        <f t="shared" si="59"/>
        <v>313.03999999999996</v>
      </c>
      <c r="Q133" s="27"/>
    </row>
    <row r="134" spans="1:17" s="5" customFormat="1" ht="13.5" customHeight="1">
      <c r="A134" s="66"/>
      <c r="B134" s="41" t="s">
        <v>95</v>
      </c>
      <c r="C134" s="23"/>
      <c r="D134" s="38">
        <v>35.16</v>
      </c>
      <c r="E134" s="25">
        <f>ROUND(D134*74*0.6,1)</f>
        <v>1561.1</v>
      </c>
      <c r="F134" s="54">
        <v>1303</v>
      </c>
      <c r="G134" s="25">
        <f t="shared" si="57"/>
        <v>259.7</v>
      </c>
      <c r="H134" s="24">
        <v>0.7</v>
      </c>
      <c r="I134" s="25">
        <f>ROUND(D134*5*0.4*H134,1)</f>
        <v>49.2</v>
      </c>
      <c r="J134" s="26">
        <f t="shared" si="58"/>
        <v>35.62</v>
      </c>
      <c r="K134" s="18">
        <v>70.35</v>
      </c>
      <c r="L134" s="86">
        <v>18.04</v>
      </c>
      <c r="M134" s="86"/>
      <c r="N134" s="86">
        <v>52.31</v>
      </c>
      <c r="O134" s="59"/>
      <c r="P134" s="46">
        <f t="shared" si="59"/>
        <v>273.28</v>
      </c>
      <c r="Q134" s="27"/>
    </row>
    <row r="135" spans="1:17" s="5" customFormat="1" ht="13.5" customHeight="1">
      <c r="A135" s="66"/>
      <c r="B135" s="41" t="s">
        <v>96</v>
      </c>
      <c r="C135" s="23"/>
      <c r="D135" s="32">
        <v>72.07</v>
      </c>
      <c r="E135" s="25">
        <f>ROUND(D135*74*0.6,1)</f>
        <v>3199.9</v>
      </c>
      <c r="F135" s="54">
        <v>2678</v>
      </c>
      <c r="G135" s="25">
        <f t="shared" si="57"/>
        <v>525.1</v>
      </c>
      <c r="H135" s="24">
        <v>0.7</v>
      </c>
      <c r="I135" s="25">
        <f>ROUND(D135*5*0.4*H135,1)</f>
        <v>100.9</v>
      </c>
      <c r="J135" s="26">
        <f t="shared" si="58"/>
        <v>73.02</v>
      </c>
      <c r="K135" s="18">
        <v>61.150000000000006</v>
      </c>
      <c r="L135" s="86">
        <v>9.48</v>
      </c>
      <c r="M135" s="86"/>
      <c r="N135" s="86">
        <v>51.67</v>
      </c>
      <c r="O135" s="59"/>
      <c r="P135" s="46">
        <f t="shared" si="59"/>
        <v>552.98</v>
      </c>
      <c r="Q135" s="27"/>
    </row>
    <row r="136" spans="1:17" s="5" customFormat="1" ht="13.5" customHeight="1">
      <c r="A136" s="66"/>
      <c r="B136" s="42" t="s">
        <v>97</v>
      </c>
      <c r="C136" s="23" t="s">
        <v>24</v>
      </c>
      <c r="D136" s="32">
        <v>54.27</v>
      </c>
      <c r="E136" s="33">
        <f>ROUND(D136*74*0.8,1)</f>
        <v>3212.8</v>
      </c>
      <c r="F136" s="55">
        <v>2695</v>
      </c>
      <c r="G136" s="25">
        <f t="shared" si="57"/>
        <v>520.9</v>
      </c>
      <c r="H136" s="24">
        <v>0.7</v>
      </c>
      <c r="I136" s="25">
        <f>ROUND(D136*0.2*H136*5,1)</f>
        <v>38</v>
      </c>
      <c r="J136" s="26">
        <f t="shared" si="58"/>
        <v>73.31</v>
      </c>
      <c r="K136" s="18">
        <v>89.99000000000001</v>
      </c>
      <c r="L136" s="86">
        <v>7.48</v>
      </c>
      <c r="M136" s="86">
        <v>45</v>
      </c>
      <c r="N136" s="86">
        <v>37.51</v>
      </c>
      <c r="O136" s="59"/>
      <c r="P136" s="46">
        <f t="shared" si="59"/>
        <v>485.59</v>
      </c>
      <c r="Q136" s="27"/>
    </row>
    <row r="137" spans="1:17" s="5" customFormat="1" ht="13.5" customHeight="1">
      <c r="A137" s="66"/>
      <c r="B137" s="42" t="s">
        <v>98</v>
      </c>
      <c r="C137" s="35"/>
      <c r="D137" s="32">
        <v>59.69</v>
      </c>
      <c r="E137" s="25">
        <f>ROUND(D137*74*0.6,1)</f>
        <v>2650.2</v>
      </c>
      <c r="F137" s="54">
        <v>2216</v>
      </c>
      <c r="G137" s="25">
        <f t="shared" si="57"/>
        <v>436.8</v>
      </c>
      <c r="H137" s="24">
        <v>0.8</v>
      </c>
      <c r="I137" s="25">
        <f>ROUND(D137*5*0.4*H137,1)</f>
        <v>95.5</v>
      </c>
      <c r="J137" s="26">
        <f t="shared" si="58"/>
        <v>60.47</v>
      </c>
      <c r="K137" s="18">
        <v>41.32</v>
      </c>
      <c r="L137" s="86">
        <v>7.56</v>
      </c>
      <c r="M137" s="86"/>
      <c r="N137" s="86">
        <v>33.76</v>
      </c>
      <c r="O137" s="59"/>
      <c r="P137" s="46">
        <f t="shared" si="59"/>
        <v>471.8299999999999</v>
      </c>
      <c r="Q137" s="27"/>
    </row>
    <row r="138" spans="1:17" s="5" customFormat="1" ht="13.5" customHeight="1">
      <c r="A138" s="66"/>
      <c r="B138" s="42" t="s">
        <v>99</v>
      </c>
      <c r="C138" s="35"/>
      <c r="D138" s="32">
        <v>33.23</v>
      </c>
      <c r="E138" s="25">
        <f>ROUND(D138*74*0.6,1)</f>
        <v>1475.4</v>
      </c>
      <c r="F138" s="54">
        <v>1227</v>
      </c>
      <c r="G138" s="25">
        <f t="shared" si="57"/>
        <v>249.9</v>
      </c>
      <c r="H138" s="24">
        <v>0.7</v>
      </c>
      <c r="I138" s="25">
        <f>ROUND(D138*5*0.4*H138,1)</f>
        <v>46.5</v>
      </c>
      <c r="J138" s="26">
        <f t="shared" si="58"/>
        <v>33.67</v>
      </c>
      <c r="K138" s="18">
        <v>94</v>
      </c>
      <c r="L138" s="86">
        <v>19.88</v>
      </c>
      <c r="M138" s="86">
        <v>45</v>
      </c>
      <c r="N138" s="86">
        <v>29.12</v>
      </c>
      <c r="O138" s="59"/>
      <c r="P138" s="46">
        <f t="shared" si="59"/>
        <v>262.72999999999996</v>
      </c>
      <c r="Q138" s="27"/>
    </row>
    <row r="139" spans="1:17" s="5" customFormat="1" ht="13.5" customHeight="1">
      <c r="A139" s="66"/>
      <c r="B139" s="42" t="s">
        <v>100</v>
      </c>
      <c r="C139" s="35"/>
      <c r="D139" s="32">
        <v>34.68</v>
      </c>
      <c r="E139" s="25">
        <f>ROUND(D139*74*0.6,1)</f>
        <v>1539.8</v>
      </c>
      <c r="F139" s="54">
        <v>1291</v>
      </c>
      <c r="G139" s="25">
        <f t="shared" si="57"/>
        <v>250.3</v>
      </c>
      <c r="H139" s="24">
        <v>0.7</v>
      </c>
      <c r="I139" s="25">
        <f>ROUND(D139*5*0.4*H139,1)</f>
        <v>48.6</v>
      </c>
      <c r="J139" s="26">
        <f t="shared" si="58"/>
        <v>35.14</v>
      </c>
      <c r="K139" s="18">
        <v>47.309999999999995</v>
      </c>
      <c r="L139" s="86">
        <v>9.08</v>
      </c>
      <c r="M139" s="86"/>
      <c r="N139" s="86">
        <v>33.23</v>
      </c>
      <c r="O139" s="59">
        <v>5</v>
      </c>
      <c r="P139" s="46">
        <f t="shared" si="59"/>
        <v>263.76000000000005</v>
      </c>
      <c r="Q139" s="27"/>
    </row>
    <row r="140" spans="1:17" s="5" customFormat="1" ht="13.5" customHeight="1">
      <c r="A140" s="66"/>
      <c r="B140" s="42" t="s">
        <v>101</v>
      </c>
      <c r="C140" s="23" t="s">
        <v>24</v>
      </c>
      <c r="D140" s="32">
        <v>35.25</v>
      </c>
      <c r="E140" s="33">
        <f>ROUND(D140*74*0.8,1)</f>
        <v>2086.8</v>
      </c>
      <c r="F140" s="55">
        <v>1743</v>
      </c>
      <c r="G140" s="25">
        <f t="shared" si="57"/>
        <v>345.9</v>
      </c>
      <c r="H140" s="24">
        <v>0.8</v>
      </c>
      <c r="I140" s="25">
        <f>ROUND(D140*0.2*H140*5,1)</f>
        <v>28.2</v>
      </c>
      <c r="J140" s="26">
        <f t="shared" si="58"/>
        <v>47.62</v>
      </c>
      <c r="K140" s="18">
        <v>49.769999999999996</v>
      </c>
      <c r="L140" s="86">
        <v>6.04</v>
      </c>
      <c r="M140" s="86"/>
      <c r="N140" s="86">
        <v>43.73</v>
      </c>
      <c r="O140" s="59"/>
      <c r="P140" s="46">
        <f t="shared" si="59"/>
        <v>326.47999999999996</v>
      </c>
      <c r="Q140" s="27"/>
    </row>
    <row r="141" spans="1:17" s="5" customFormat="1" ht="13.5" customHeight="1">
      <c r="A141" s="66"/>
      <c r="B141" s="42" t="s">
        <v>102</v>
      </c>
      <c r="C141" s="23" t="s">
        <v>24</v>
      </c>
      <c r="D141" s="32">
        <v>23.21</v>
      </c>
      <c r="E141" s="33">
        <f>ROUND(D141*74*0.8,1)</f>
        <v>1374</v>
      </c>
      <c r="F141" s="55">
        <v>1163</v>
      </c>
      <c r="G141" s="25">
        <f t="shared" si="57"/>
        <v>212.3</v>
      </c>
      <c r="H141" s="24">
        <v>0.8</v>
      </c>
      <c r="I141" s="25">
        <f>ROUND(D141*0.2*H141*5,1)</f>
        <v>18.6</v>
      </c>
      <c r="J141" s="26">
        <f t="shared" si="58"/>
        <v>31.35</v>
      </c>
      <c r="K141" s="18">
        <v>80.42</v>
      </c>
      <c r="L141" s="86">
        <v>6</v>
      </c>
      <c r="M141" s="86">
        <v>45</v>
      </c>
      <c r="N141" s="86">
        <v>29.42</v>
      </c>
      <c r="O141" s="59"/>
      <c r="P141" s="46">
        <f t="shared" si="59"/>
        <v>199.55</v>
      </c>
      <c r="Q141" s="27"/>
    </row>
    <row r="142" spans="1:17" s="5" customFormat="1" ht="13.5" customHeight="1">
      <c r="A142" s="67"/>
      <c r="B142" s="42" t="s">
        <v>103</v>
      </c>
      <c r="C142" s="23" t="s">
        <v>24</v>
      </c>
      <c r="D142" s="32">
        <v>39.75</v>
      </c>
      <c r="E142" s="33">
        <f>ROUND(D142*74*0.8,1)</f>
        <v>2353.2</v>
      </c>
      <c r="F142" s="55">
        <v>1974</v>
      </c>
      <c r="G142" s="25">
        <f t="shared" si="57"/>
        <v>381.5</v>
      </c>
      <c r="H142" s="24">
        <v>0.8</v>
      </c>
      <c r="I142" s="25">
        <f>ROUND(D142*0.2*H142*5,1)</f>
        <v>31.8</v>
      </c>
      <c r="J142" s="26">
        <f t="shared" si="58"/>
        <v>53.7</v>
      </c>
      <c r="K142" s="18">
        <v>49.94</v>
      </c>
      <c r="L142" s="86">
        <v>18</v>
      </c>
      <c r="M142" s="86"/>
      <c r="N142" s="86">
        <v>31.94</v>
      </c>
      <c r="O142" s="59"/>
      <c r="P142" s="46">
        <f t="shared" si="59"/>
        <v>359.6</v>
      </c>
      <c r="Q142" s="27"/>
    </row>
    <row r="143" spans="1:17" s="7" customFormat="1" ht="13.5" customHeight="1">
      <c r="A143" s="65" t="s">
        <v>145</v>
      </c>
      <c r="B143" s="17" t="s">
        <v>104</v>
      </c>
      <c r="C143" s="20"/>
      <c r="D143" s="30">
        <f>SUM(D145:D150)</f>
        <v>393.18</v>
      </c>
      <c r="E143" s="30">
        <f aca="true" t="shared" si="60" ref="E143:P143">SUM(E145:E150)</f>
        <v>20899.4</v>
      </c>
      <c r="F143" s="55">
        <f t="shared" si="60"/>
        <v>17475</v>
      </c>
      <c r="G143" s="30">
        <f t="shared" si="60"/>
        <v>3445</v>
      </c>
      <c r="H143" s="30"/>
      <c r="I143" s="84">
        <f t="shared" si="60"/>
        <v>390</v>
      </c>
      <c r="J143" s="30">
        <f t="shared" si="60"/>
        <v>476.88</v>
      </c>
      <c r="K143" s="30">
        <f t="shared" si="60"/>
        <v>712.15</v>
      </c>
      <c r="L143" s="87">
        <f t="shared" si="60"/>
        <v>125.49</v>
      </c>
      <c r="M143" s="87">
        <f t="shared" si="60"/>
        <v>171.1</v>
      </c>
      <c r="N143" s="87">
        <f t="shared" si="60"/>
        <v>405.56</v>
      </c>
      <c r="O143" s="55">
        <f t="shared" si="60"/>
        <v>10</v>
      </c>
      <c r="P143" s="30">
        <f t="shared" si="60"/>
        <v>3734.72</v>
      </c>
      <c r="Q143" s="17"/>
    </row>
    <row r="144" spans="1:17" s="4" customFormat="1" ht="14.25">
      <c r="A144" s="66"/>
      <c r="B144" s="17" t="s">
        <v>10</v>
      </c>
      <c r="C144" s="20"/>
      <c r="D144" s="30">
        <f>SUM(D145:D146)</f>
        <v>61.99</v>
      </c>
      <c r="E144" s="30">
        <f aca="true" t="shared" si="61" ref="E144:P144">SUM(E145:E146)</f>
        <v>2752.4</v>
      </c>
      <c r="F144" s="55">
        <f t="shared" si="61"/>
        <v>2298</v>
      </c>
      <c r="G144" s="30">
        <f t="shared" si="61"/>
        <v>457.1</v>
      </c>
      <c r="H144" s="30"/>
      <c r="I144" s="84">
        <f t="shared" si="61"/>
        <v>49.6</v>
      </c>
      <c r="J144" s="30">
        <f t="shared" si="61"/>
        <v>62.8</v>
      </c>
      <c r="K144" s="30">
        <f t="shared" si="61"/>
        <v>410.22</v>
      </c>
      <c r="L144" s="87">
        <f t="shared" si="61"/>
        <v>36</v>
      </c>
      <c r="M144" s="87">
        <f t="shared" si="61"/>
        <v>111.1</v>
      </c>
      <c r="N144" s="87">
        <f t="shared" si="61"/>
        <v>258.12</v>
      </c>
      <c r="O144" s="55">
        <f t="shared" si="61"/>
        <v>5</v>
      </c>
      <c r="P144" s="30">
        <f t="shared" si="61"/>
        <v>820.5</v>
      </c>
      <c r="Q144" s="19"/>
    </row>
    <row r="145" spans="1:17" s="4" customFormat="1" ht="14.25">
      <c r="A145" s="66"/>
      <c r="B145" s="39" t="s">
        <v>157</v>
      </c>
      <c r="C145" s="20"/>
      <c r="D145" s="30"/>
      <c r="E145" s="25">
        <f>ROUND(D145*74*0.6,1)</f>
        <v>0</v>
      </c>
      <c r="F145" s="54"/>
      <c r="G145" s="25">
        <f aca="true" t="shared" si="62" ref="G145:G150">ROUND((E145-F145)*1.006045,1)</f>
        <v>0</v>
      </c>
      <c r="H145" s="31"/>
      <c r="I145" s="25">
        <f>ROUND(D145*5*0.4*H145,1)</f>
        <v>0</v>
      </c>
      <c r="J145" s="26">
        <f aca="true" t="shared" si="63" ref="J145:J150">ROUND(E145*0.022818,2)</f>
        <v>0</v>
      </c>
      <c r="K145" s="18">
        <v>376.6</v>
      </c>
      <c r="L145" s="86">
        <v>28</v>
      </c>
      <c r="M145" s="86">
        <v>111.1</v>
      </c>
      <c r="N145" s="86">
        <v>237.5</v>
      </c>
      <c r="O145" s="59"/>
      <c r="P145" s="46">
        <f>K145</f>
        <v>376.6</v>
      </c>
      <c r="Q145" s="19"/>
    </row>
    <row r="146" spans="1:17" s="5" customFormat="1" ht="13.5" customHeight="1">
      <c r="A146" s="66"/>
      <c r="B146" s="40" t="s">
        <v>105</v>
      </c>
      <c r="C146" s="35"/>
      <c r="D146" s="32">
        <v>61.99</v>
      </c>
      <c r="E146" s="25">
        <f>ROUND(D146*74*0.6,1)</f>
        <v>2752.4</v>
      </c>
      <c r="F146" s="54">
        <v>2298</v>
      </c>
      <c r="G146" s="25">
        <f t="shared" si="62"/>
        <v>457.1</v>
      </c>
      <c r="H146" s="24">
        <v>0.4</v>
      </c>
      <c r="I146" s="25">
        <f>ROUND(D146*5*0.4*H146,1)</f>
        <v>49.6</v>
      </c>
      <c r="J146" s="26">
        <f t="shared" si="63"/>
        <v>62.8</v>
      </c>
      <c r="K146" s="18">
        <v>33.620000000000005</v>
      </c>
      <c r="L146" s="86">
        <v>8</v>
      </c>
      <c r="M146" s="86"/>
      <c r="N146" s="86">
        <v>20.62</v>
      </c>
      <c r="O146" s="59">
        <v>5</v>
      </c>
      <c r="P146" s="46">
        <f>G146+I146-J146</f>
        <v>443.90000000000003</v>
      </c>
      <c r="Q146" s="27"/>
    </row>
    <row r="147" spans="1:17" s="11" customFormat="1" ht="13.5" customHeight="1">
      <c r="A147" s="66"/>
      <c r="B147" s="43" t="s">
        <v>106</v>
      </c>
      <c r="C147" s="37"/>
      <c r="D147" s="32">
        <v>98.61</v>
      </c>
      <c r="E147" s="25">
        <f>ROUND(D147*74*0.6,1)</f>
        <v>4378.3</v>
      </c>
      <c r="F147" s="56">
        <v>3663</v>
      </c>
      <c r="G147" s="25">
        <f t="shared" si="62"/>
        <v>719.6</v>
      </c>
      <c r="H147" s="24">
        <v>0.8</v>
      </c>
      <c r="I147" s="25">
        <f>ROUND(D147*5*0.4*H147,1)</f>
        <v>157.8</v>
      </c>
      <c r="J147" s="26">
        <f t="shared" si="63"/>
        <v>99.9</v>
      </c>
      <c r="K147" s="37">
        <v>118.85000000000001</v>
      </c>
      <c r="L147" s="89">
        <v>25.4</v>
      </c>
      <c r="M147" s="89">
        <v>60</v>
      </c>
      <c r="N147" s="89">
        <v>33.45</v>
      </c>
      <c r="O147" s="60"/>
      <c r="P147" s="46">
        <f>G147+I147-J147</f>
        <v>777.5000000000001</v>
      </c>
      <c r="Q147" s="44"/>
    </row>
    <row r="148" spans="1:17" s="5" customFormat="1" ht="14.25">
      <c r="A148" s="66"/>
      <c r="B148" s="42" t="s">
        <v>107</v>
      </c>
      <c r="C148" s="23" t="s">
        <v>24</v>
      </c>
      <c r="D148" s="32">
        <v>34.89</v>
      </c>
      <c r="E148" s="33">
        <f>ROUND(D148*74*0.8,1)</f>
        <v>2065.5</v>
      </c>
      <c r="F148" s="55">
        <v>1730</v>
      </c>
      <c r="G148" s="25">
        <f t="shared" si="62"/>
        <v>337.5</v>
      </c>
      <c r="H148" s="24">
        <v>0.7</v>
      </c>
      <c r="I148" s="25">
        <f>ROUND(D148*0.2*H148*5,1)</f>
        <v>24.4</v>
      </c>
      <c r="J148" s="26">
        <f t="shared" si="63"/>
        <v>47.13</v>
      </c>
      <c r="K148" s="18">
        <v>53.98</v>
      </c>
      <c r="L148" s="86">
        <v>21.18</v>
      </c>
      <c r="M148" s="86"/>
      <c r="N148" s="86">
        <v>32.8</v>
      </c>
      <c r="O148" s="59"/>
      <c r="P148" s="46">
        <f>G148+I148-J148</f>
        <v>314.77</v>
      </c>
      <c r="Q148" s="27"/>
    </row>
    <row r="149" spans="1:17" s="5" customFormat="1" ht="13.5" customHeight="1">
      <c r="A149" s="66"/>
      <c r="B149" s="41" t="s">
        <v>108</v>
      </c>
      <c r="C149" s="23" t="s">
        <v>24</v>
      </c>
      <c r="D149" s="32">
        <v>82.74</v>
      </c>
      <c r="E149" s="33">
        <f>ROUND(D149*74*0.8,1)</f>
        <v>4898.2</v>
      </c>
      <c r="F149" s="55">
        <v>4100</v>
      </c>
      <c r="G149" s="25">
        <f t="shared" si="62"/>
        <v>803</v>
      </c>
      <c r="H149" s="24">
        <v>0.8</v>
      </c>
      <c r="I149" s="25">
        <f>ROUND(D149*0.2*H149*5,1)</f>
        <v>66.2</v>
      </c>
      <c r="J149" s="26">
        <f t="shared" si="63"/>
        <v>111.77</v>
      </c>
      <c r="K149" s="18">
        <v>56.800000000000004</v>
      </c>
      <c r="L149" s="86">
        <v>16.92</v>
      </c>
      <c r="M149" s="86"/>
      <c r="N149" s="86">
        <v>39.88</v>
      </c>
      <c r="O149" s="59"/>
      <c r="P149" s="46">
        <f>G149+I149-J149</f>
        <v>757.4300000000001</v>
      </c>
      <c r="Q149" s="27"/>
    </row>
    <row r="150" spans="1:17" s="5" customFormat="1" ht="13.5" customHeight="1">
      <c r="A150" s="67"/>
      <c r="B150" s="41" t="s">
        <v>109</v>
      </c>
      <c r="C150" s="23" t="s">
        <v>24</v>
      </c>
      <c r="D150" s="32">
        <v>114.95</v>
      </c>
      <c r="E150" s="33">
        <f>ROUND(D150*74*0.8,1)</f>
        <v>6805</v>
      </c>
      <c r="F150" s="55">
        <v>5684</v>
      </c>
      <c r="G150" s="25">
        <f t="shared" si="62"/>
        <v>1127.8</v>
      </c>
      <c r="H150" s="24">
        <v>0.8</v>
      </c>
      <c r="I150" s="25">
        <f>ROUND(D150*0.2*H150*5,1)</f>
        <v>92</v>
      </c>
      <c r="J150" s="26">
        <f t="shared" si="63"/>
        <v>155.28</v>
      </c>
      <c r="K150" s="18">
        <v>72.3</v>
      </c>
      <c r="L150" s="86">
        <v>25.99</v>
      </c>
      <c r="M150" s="86"/>
      <c r="N150" s="86">
        <v>41.31</v>
      </c>
      <c r="O150" s="59">
        <v>5</v>
      </c>
      <c r="P150" s="46">
        <f>G150+I150-J150</f>
        <v>1064.52</v>
      </c>
      <c r="Q150" s="27"/>
    </row>
    <row r="151" spans="1:17" s="7" customFormat="1" ht="13.5" customHeight="1">
      <c r="A151" s="65" t="s">
        <v>146</v>
      </c>
      <c r="B151" s="17" t="s">
        <v>110</v>
      </c>
      <c r="C151" s="20"/>
      <c r="D151" s="30">
        <f>SUM(D153:D166)</f>
        <v>497.96000000000004</v>
      </c>
      <c r="E151" s="30">
        <f aca="true" t="shared" si="64" ref="E151:P151">SUM(E153:E166)</f>
        <v>25625.5</v>
      </c>
      <c r="F151" s="55">
        <f t="shared" si="64"/>
        <v>21435</v>
      </c>
      <c r="G151" s="30">
        <f t="shared" si="64"/>
        <v>4215.800000000001</v>
      </c>
      <c r="H151" s="30"/>
      <c r="I151" s="84">
        <f t="shared" si="64"/>
        <v>581.8</v>
      </c>
      <c r="J151" s="30">
        <f t="shared" si="64"/>
        <v>584.7099999999999</v>
      </c>
      <c r="K151" s="30">
        <f t="shared" si="64"/>
        <v>976.8999999999999</v>
      </c>
      <c r="L151" s="87">
        <f t="shared" si="64"/>
        <v>94</v>
      </c>
      <c r="M151" s="87">
        <f t="shared" si="64"/>
        <v>138.75</v>
      </c>
      <c r="N151" s="87">
        <f t="shared" si="64"/>
        <v>734.1500000000001</v>
      </c>
      <c r="O151" s="55">
        <f t="shared" si="64"/>
        <v>10</v>
      </c>
      <c r="P151" s="30">
        <f t="shared" si="64"/>
        <v>4542.220000000001</v>
      </c>
      <c r="Q151" s="17"/>
    </row>
    <row r="152" spans="1:17" s="4" customFormat="1" ht="24">
      <c r="A152" s="66"/>
      <c r="B152" s="17" t="s">
        <v>10</v>
      </c>
      <c r="C152" s="20"/>
      <c r="D152" s="30">
        <f>SUM(D153:D154)</f>
        <v>62.18</v>
      </c>
      <c r="E152" s="30">
        <f aca="true" t="shared" si="65" ref="E152:P152">SUM(E153:E154)</f>
        <v>2760.8</v>
      </c>
      <c r="F152" s="55">
        <f t="shared" si="65"/>
        <v>2290</v>
      </c>
      <c r="G152" s="30">
        <f t="shared" si="65"/>
        <v>473.6</v>
      </c>
      <c r="H152" s="30"/>
      <c r="I152" s="84">
        <f t="shared" si="65"/>
        <v>74.6</v>
      </c>
      <c r="J152" s="30">
        <f t="shared" si="65"/>
        <v>63</v>
      </c>
      <c r="K152" s="30">
        <f t="shared" si="65"/>
        <v>362.33000000000004</v>
      </c>
      <c r="L152" s="87">
        <f t="shared" si="65"/>
        <v>22</v>
      </c>
      <c r="M152" s="87">
        <f t="shared" si="65"/>
        <v>93.75</v>
      </c>
      <c r="N152" s="87">
        <f t="shared" si="65"/>
        <v>241.58</v>
      </c>
      <c r="O152" s="55">
        <f t="shared" si="65"/>
        <v>5</v>
      </c>
      <c r="P152" s="30">
        <f t="shared" si="65"/>
        <v>814.5300000000001</v>
      </c>
      <c r="Q152" s="19"/>
    </row>
    <row r="153" spans="1:17" s="4" customFormat="1" ht="14.25">
      <c r="A153" s="66"/>
      <c r="B153" s="39" t="s">
        <v>157</v>
      </c>
      <c r="C153" s="20"/>
      <c r="D153" s="30"/>
      <c r="E153" s="25">
        <f>ROUND(D153*74*0.6,1)</f>
        <v>0</v>
      </c>
      <c r="F153" s="54"/>
      <c r="G153" s="25">
        <f aca="true" t="shared" si="66" ref="G153:G166">ROUND((E153-F153)*1.006045,1)</f>
        <v>0</v>
      </c>
      <c r="H153" s="31"/>
      <c r="I153" s="25">
        <f>ROUND(D153*5*0.4*H153,1)</f>
        <v>0</v>
      </c>
      <c r="J153" s="26">
        <f aca="true" t="shared" si="67" ref="J153:J166">ROUND(E153*0.022818,2)</f>
        <v>0</v>
      </c>
      <c r="K153" s="18">
        <v>329.33000000000004</v>
      </c>
      <c r="L153" s="86">
        <v>16</v>
      </c>
      <c r="M153" s="86">
        <v>93.75</v>
      </c>
      <c r="N153" s="86">
        <v>219.58</v>
      </c>
      <c r="O153" s="59"/>
      <c r="P153" s="46">
        <f>K153</f>
        <v>329.33000000000004</v>
      </c>
      <c r="Q153" s="19"/>
    </row>
    <row r="154" spans="1:17" s="5" customFormat="1" ht="13.5" customHeight="1">
      <c r="A154" s="66"/>
      <c r="B154" s="40" t="s">
        <v>111</v>
      </c>
      <c r="C154" s="35"/>
      <c r="D154" s="32">
        <v>62.18</v>
      </c>
      <c r="E154" s="25">
        <f>ROUND(D154*74*0.6,1)</f>
        <v>2760.8</v>
      </c>
      <c r="F154" s="54">
        <v>2290</v>
      </c>
      <c r="G154" s="25">
        <f t="shared" si="66"/>
        <v>473.6</v>
      </c>
      <c r="H154" s="24">
        <v>0.6</v>
      </c>
      <c r="I154" s="25">
        <f>ROUND(D154*5*0.4*H154,1)</f>
        <v>74.6</v>
      </c>
      <c r="J154" s="26">
        <f t="shared" si="67"/>
        <v>63</v>
      </c>
      <c r="K154" s="18">
        <v>33</v>
      </c>
      <c r="L154" s="86">
        <v>6</v>
      </c>
      <c r="M154" s="86"/>
      <c r="N154" s="86">
        <v>22</v>
      </c>
      <c r="O154" s="59">
        <v>5</v>
      </c>
      <c r="P154" s="46">
        <f aca="true" t="shared" si="68" ref="P154:P166">G154+I154-J154</f>
        <v>485.20000000000005</v>
      </c>
      <c r="Q154" s="27"/>
    </row>
    <row r="155" spans="1:17" s="5" customFormat="1" ht="13.5" customHeight="1">
      <c r="A155" s="66"/>
      <c r="B155" s="42" t="s">
        <v>112</v>
      </c>
      <c r="C155" s="23" t="s">
        <v>24</v>
      </c>
      <c r="D155" s="32">
        <v>61.55</v>
      </c>
      <c r="E155" s="33">
        <f>ROUND(D155*74*0.8,1)</f>
        <v>3643.8</v>
      </c>
      <c r="F155" s="55">
        <v>3037</v>
      </c>
      <c r="G155" s="25">
        <f t="shared" si="66"/>
        <v>610.5</v>
      </c>
      <c r="H155" s="24">
        <v>0.8</v>
      </c>
      <c r="I155" s="25">
        <f>ROUND(D155*0.2*H155*5,1)</f>
        <v>49.2</v>
      </c>
      <c r="J155" s="26">
        <f t="shared" si="67"/>
        <v>83.14</v>
      </c>
      <c r="K155" s="37">
        <v>47.53</v>
      </c>
      <c r="L155" s="89">
        <v>6</v>
      </c>
      <c r="M155" s="89"/>
      <c r="N155" s="89">
        <v>41.53</v>
      </c>
      <c r="O155" s="60"/>
      <c r="P155" s="46">
        <f t="shared" si="68"/>
        <v>576.5600000000001</v>
      </c>
      <c r="Q155" s="27"/>
    </row>
    <row r="156" spans="1:17" s="5" customFormat="1" ht="13.5" customHeight="1">
      <c r="A156" s="66"/>
      <c r="B156" s="42" t="s">
        <v>113</v>
      </c>
      <c r="C156" s="35"/>
      <c r="D156" s="32">
        <v>47.44</v>
      </c>
      <c r="E156" s="25">
        <f>ROUND(D156*74*0.6,1)</f>
        <v>2106.3</v>
      </c>
      <c r="F156" s="54">
        <v>1751</v>
      </c>
      <c r="G156" s="25">
        <f t="shared" si="66"/>
        <v>357.4</v>
      </c>
      <c r="H156" s="24">
        <v>0.8</v>
      </c>
      <c r="I156" s="25">
        <f>ROUND(D156*5*0.4*H156,1)</f>
        <v>75.9</v>
      </c>
      <c r="J156" s="26">
        <f t="shared" si="67"/>
        <v>48.06</v>
      </c>
      <c r="K156" s="18">
        <v>53.56</v>
      </c>
      <c r="L156" s="86">
        <v>6</v>
      </c>
      <c r="M156" s="86"/>
      <c r="N156" s="86">
        <v>47.56</v>
      </c>
      <c r="O156" s="59"/>
      <c r="P156" s="46">
        <f t="shared" si="68"/>
        <v>385.23999999999995</v>
      </c>
      <c r="Q156" s="27"/>
    </row>
    <row r="157" spans="1:17" s="5" customFormat="1" ht="13.5" customHeight="1">
      <c r="A157" s="66"/>
      <c r="B157" s="42" t="s">
        <v>114</v>
      </c>
      <c r="C157" s="35"/>
      <c r="D157" s="38">
        <v>76.62</v>
      </c>
      <c r="E157" s="25">
        <f>ROUND(D157*74*0.6,1)</f>
        <v>3401.9</v>
      </c>
      <c r="F157" s="54">
        <v>2839</v>
      </c>
      <c r="G157" s="25">
        <f t="shared" si="66"/>
        <v>566.3</v>
      </c>
      <c r="H157" s="24">
        <v>0.8</v>
      </c>
      <c r="I157" s="25">
        <f>ROUND(D157*5*0.4*H157,1)</f>
        <v>122.6</v>
      </c>
      <c r="J157" s="26">
        <f t="shared" si="67"/>
        <v>77.62</v>
      </c>
      <c r="K157" s="18">
        <v>65.61</v>
      </c>
      <c r="L157" s="86">
        <v>6</v>
      </c>
      <c r="M157" s="86"/>
      <c r="N157" s="86">
        <v>59.61</v>
      </c>
      <c r="O157" s="59"/>
      <c r="P157" s="46">
        <f t="shared" si="68"/>
        <v>611.28</v>
      </c>
      <c r="Q157" s="27"/>
    </row>
    <row r="158" spans="1:17" s="5" customFormat="1" ht="13.5" customHeight="1">
      <c r="A158" s="66"/>
      <c r="B158" s="42" t="s">
        <v>115</v>
      </c>
      <c r="C158" s="23" t="s">
        <v>24</v>
      </c>
      <c r="D158" s="32">
        <v>35.23</v>
      </c>
      <c r="E158" s="33">
        <f>ROUND(D158*74*0.8,1)</f>
        <v>2085.6</v>
      </c>
      <c r="F158" s="55">
        <v>1765</v>
      </c>
      <c r="G158" s="25">
        <f t="shared" si="66"/>
        <v>322.5</v>
      </c>
      <c r="H158" s="24">
        <v>0.8</v>
      </c>
      <c r="I158" s="25">
        <f>ROUND(D158*0.2*H158*5,1)</f>
        <v>28.2</v>
      </c>
      <c r="J158" s="26">
        <f t="shared" si="67"/>
        <v>47.59</v>
      </c>
      <c r="K158" s="18">
        <v>47.54</v>
      </c>
      <c r="L158" s="86">
        <v>6</v>
      </c>
      <c r="M158" s="86"/>
      <c r="N158" s="86">
        <v>41.54</v>
      </c>
      <c r="O158" s="59"/>
      <c r="P158" s="46">
        <f t="shared" si="68"/>
        <v>303.11</v>
      </c>
      <c r="Q158" s="27"/>
    </row>
    <row r="159" spans="1:17" s="6" customFormat="1" ht="14.25">
      <c r="A159" s="66"/>
      <c r="B159" s="42" t="s">
        <v>116</v>
      </c>
      <c r="C159" s="23" t="s">
        <v>24</v>
      </c>
      <c r="D159" s="32">
        <v>25.22</v>
      </c>
      <c r="E159" s="33">
        <f>ROUND(D159*74*0.8,1)</f>
        <v>1493</v>
      </c>
      <c r="F159" s="55">
        <v>1268</v>
      </c>
      <c r="G159" s="25">
        <f t="shared" si="66"/>
        <v>226.4</v>
      </c>
      <c r="H159" s="24">
        <v>0.8</v>
      </c>
      <c r="I159" s="25">
        <f>ROUND(D159*0.2*H159*5,1)</f>
        <v>20.2</v>
      </c>
      <c r="J159" s="26">
        <f t="shared" si="67"/>
        <v>34.07</v>
      </c>
      <c r="K159" s="18">
        <v>52.06</v>
      </c>
      <c r="L159" s="86">
        <v>6</v>
      </c>
      <c r="M159" s="86"/>
      <c r="N159" s="86">
        <v>41.06</v>
      </c>
      <c r="O159" s="59">
        <v>5</v>
      </c>
      <c r="P159" s="46">
        <f t="shared" si="68"/>
        <v>212.53</v>
      </c>
      <c r="Q159" s="27"/>
    </row>
    <row r="160" spans="1:17" s="5" customFormat="1" ht="13.5" customHeight="1">
      <c r="A160" s="66"/>
      <c r="B160" s="41" t="s">
        <v>117</v>
      </c>
      <c r="C160" s="23" t="s">
        <v>24</v>
      </c>
      <c r="D160" s="32">
        <v>35.36</v>
      </c>
      <c r="E160" s="33">
        <f>ROUND(D160*74*0.8,1)</f>
        <v>2093.3</v>
      </c>
      <c r="F160" s="55">
        <v>1749</v>
      </c>
      <c r="G160" s="25">
        <f t="shared" si="66"/>
        <v>346.4</v>
      </c>
      <c r="H160" s="39">
        <v>0.8</v>
      </c>
      <c r="I160" s="25">
        <f>ROUND(D160*0.2*H160*5,1)</f>
        <v>28.3</v>
      </c>
      <c r="J160" s="26">
        <f t="shared" si="67"/>
        <v>47.76</v>
      </c>
      <c r="K160" s="18">
        <v>49.66</v>
      </c>
      <c r="L160" s="86">
        <v>6</v>
      </c>
      <c r="M160" s="86"/>
      <c r="N160" s="86">
        <v>43.66</v>
      </c>
      <c r="O160" s="59"/>
      <c r="P160" s="46">
        <f t="shared" si="68"/>
        <v>326.94</v>
      </c>
      <c r="Q160" s="27"/>
    </row>
    <row r="161" spans="1:17" s="5" customFormat="1" ht="13.5" customHeight="1">
      <c r="A161" s="66"/>
      <c r="B161" s="41" t="s">
        <v>118</v>
      </c>
      <c r="C161" s="23"/>
      <c r="D161" s="32">
        <v>25.95</v>
      </c>
      <c r="E161" s="25">
        <f>ROUND(D161*74*0.6,1)</f>
        <v>1152.2</v>
      </c>
      <c r="F161" s="54">
        <v>939</v>
      </c>
      <c r="G161" s="25">
        <f t="shared" si="66"/>
        <v>214.5</v>
      </c>
      <c r="H161" s="24">
        <v>0.8</v>
      </c>
      <c r="I161" s="25">
        <f>ROUND(D161*5*0.4*H161,1)</f>
        <v>41.5</v>
      </c>
      <c r="J161" s="26">
        <f t="shared" si="67"/>
        <v>26.29</v>
      </c>
      <c r="K161" s="18">
        <v>41.5</v>
      </c>
      <c r="L161" s="86">
        <v>6</v>
      </c>
      <c r="M161" s="86"/>
      <c r="N161" s="86">
        <v>35.5</v>
      </c>
      <c r="O161" s="59"/>
      <c r="P161" s="46">
        <f t="shared" si="68"/>
        <v>229.71</v>
      </c>
      <c r="Q161" s="27"/>
    </row>
    <row r="162" spans="1:17" s="5" customFormat="1" ht="13.5" customHeight="1">
      <c r="A162" s="66"/>
      <c r="B162" s="42" t="s">
        <v>119</v>
      </c>
      <c r="C162" s="35"/>
      <c r="D162" s="32">
        <v>41.32</v>
      </c>
      <c r="E162" s="25">
        <f>ROUND(D162*74*0.6,1)</f>
        <v>1834.6</v>
      </c>
      <c r="F162" s="54">
        <v>1545</v>
      </c>
      <c r="G162" s="25">
        <f t="shared" si="66"/>
        <v>291.4</v>
      </c>
      <c r="H162" s="24">
        <v>0.8</v>
      </c>
      <c r="I162" s="25">
        <f>ROUND(D162*5*0.4*H162,1)</f>
        <v>66.1</v>
      </c>
      <c r="J162" s="26">
        <f t="shared" si="67"/>
        <v>41.86</v>
      </c>
      <c r="K162" s="18">
        <v>98.56</v>
      </c>
      <c r="L162" s="86">
        <v>6</v>
      </c>
      <c r="M162" s="86">
        <v>45</v>
      </c>
      <c r="N162" s="86">
        <v>47.56</v>
      </c>
      <c r="O162" s="59"/>
      <c r="P162" s="46">
        <f t="shared" si="68"/>
        <v>315.64</v>
      </c>
      <c r="Q162" s="27"/>
    </row>
    <row r="163" spans="1:17" s="6" customFormat="1" ht="13.5" customHeight="1">
      <c r="A163" s="66"/>
      <c r="B163" s="42" t="s">
        <v>120</v>
      </c>
      <c r="C163" s="35"/>
      <c r="D163" s="32">
        <v>6.87</v>
      </c>
      <c r="E163" s="25">
        <f>ROUND(D163*74*0.6,1)</f>
        <v>305</v>
      </c>
      <c r="F163" s="54">
        <v>248</v>
      </c>
      <c r="G163" s="25">
        <f t="shared" si="66"/>
        <v>57.3</v>
      </c>
      <c r="H163" s="24">
        <v>0.8</v>
      </c>
      <c r="I163" s="25">
        <f>ROUND(D163*5*0.4*H163,1)</f>
        <v>11</v>
      </c>
      <c r="J163" s="26">
        <f t="shared" si="67"/>
        <v>6.96</v>
      </c>
      <c r="K163" s="18">
        <v>24.69</v>
      </c>
      <c r="L163" s="86">
        <v>6</v>
      </c>
      <c r="M163" s="86"/>
      <c r="N163" s="86">
        <v>18.69</v>
      </c>
      <c r="O163" s="59"/>
      <c r="P163" s="46">
        <f t="shared" si="68"/>
        <v>61.339999999999996</v>
      </c>
      <c r="Q163" s="27"/>
    </row>
    <row r="164" spans="1:17" s="5" customFormat="1" ht="13.5" customHeight="1">
      <c r="A164" s="66"/>
      <c r="B164" s="41" t="s">
        <v>121</v>
      </c>
      <c r="C164" s="23" t="s">
        <v>24</v>
      </c>
      <c r="D164" s="32">
        <v>33.21</v>
      </c>
      <c r="E164" s="33">
        <f>ROUND(D164*74*0.8,1)</f>
        <v>1966</v>
      </c>
      <c r="F164" s="55">
        <v>1667</v>
      </c>
      <c r="G164" s="25">
        <f t="shared" si="66"/>
        <v>300.8</v>
      </c>
      <c r="H164" s="18">
        <v>0.8</v>
      </c>
      <c r="I164" s="25">
        <f>ROUND(D164*0.2*H164*5,1)</f>
        <v>26.6</v>
      </c>
      <c r="J164" s="26">
        <f t="shared" si="67"/>
        <v>44.86</v>
      </c>
      <c r="K164" s="18">
        <v>44.81</v>
      </c>
      <c r="L164" s="86">
        <v>6</v>
      </c>
      <c r="M164" s="86"/>
      <c r="N164" s="86">
        <v>38.81</v>
      </c>
      <c r="O164" s="59"/>
      <c r="P164" s="46">
        <f t="shared" si="68"/>
        <v>282.54</v>
      </c>
      <c r="Q164" s="27"/>
    </row>
    <row r="165" spans="1:17" s="5" customFormat="1" ht="13.5" customHeight="1">
      <c r="A165" s="66"/>
      <c r="B165" s="42" t="s">
        <v>122</v>
      </c>
      <c r="C165" s="23" t="s">
        <v>24</v>
      </c>
      <c r="D165" s="32">
        <v>25.79</v>
      </c>
      <c r="E165" s="33">
        <f>ROUND(D165*74*0.8,1)</f>
        <v>1526.8</v>
      </c>
      <c r="F165" s="55">
        <v>1290</v>
      </c>
      <c r="G165" s="25">
        <f t="shared" si="66"/>
        <v>238.2</v>
      </c>
      <c r="H165" s="24">
        <v>0.8</v>
      </c>
      <c r="I165" s="25">
        <f>ROUND(D165*0.2*H165*5,1)</f>
        <v>20.6</v>
      </c>
      <c r="J165" s="26">
        <f t="shared" si="67"/>
        <v>34.84</v>
      </c>
      <c r="K165" s="18">
        <v>34.760000000000005</v>
      </c>
      <c r="L165" s="86">
        <v>6</v>
      </c>
      <c r="M165" s="86"/>
      <c r="N165" s="86">
        <v>28.76</v>
      </c>
      <c r="O165" s="59"/>
      <c r="P165" s="46">
        <f t="shared" si="68"/>
        <v>223.96</v>
      </c>
      <c r="Q165" s="27"/>
    </row>
    <row r="166" spans="1:17" s="5" customFormat="1" ht="13.5" customHeight="1">
      <c r="A166" s="67"/>
      <c r="B166" s="42" t="s">
        <v>123</v>
      </c>
      <c r="C166" s="23" t="s">
        <v>24</v>
      </c>
      <c r="D166" s="32">
        <v>21.22</v>
      </c>
      <c r="E166" s="33">
        <f>ROUND(D166*74*0.8,1)</f>
        <v>1256.2</v>
      </c>
      <c r="F166" s="55">
        <v>1047</v>
      </c>
      <c r="G166" s="25">
        <f t="shared" si="66"/>
        <v>210.5</v>
      </c>
      <c r="H166" s="24">
        <v>0.8</v>
      </c>
      <c r="I166" s="25">
        <f>ROUND(D166*0.2*H166*5,1)</f>
        <v>17</v>
      </c>
      <c r="J166" s="26">
        <f t="shared" si="67"/>
        <v>28.66</v>
      </c>
      <c r="K166" s="18">
        <v>54.29</v>
      </c>
      <c r="L166" s="86">
        <v>6</v>
      </c>
      <c r="M166" s="86"/>
      <c r="N166" s="86">
        <v>48.29</v>
      </c>
      <c r="O166" s="59"/>
      <c r="P166" s="46">
        <f t="shared" si="68"/>
        <v>198.84</v>
      </c>
      <c r="Q166" s="27"/>
    </row>
    <row r="167" spans="1:17" s="7" customFormat="1" ht="24">
      <c r="A167" s="65" t="s">
        <v>147</v>
      </c>
      <c r="B167" s="17" t="s">
        <v>124</v>
      </c>
      <c r="C167" s="20"/>
      <c r="D167" s="30">
        <f>SUM(D168:D176)</f>
        <v>264.95</v>
      </c>
      <c r="E167" s="30">
        <f aca="true" t="shared" si="69" ref="E167:P167">SUM(E168:E176)</f>
        <v>15684.9</v>
      </c>
      <c r="F167" s="55">
        <f t="shared" si="69"/>
        <v>13105</v>
      </c>
      <c r="G167" s="30">
        <f t="shared" si="69"/>
        <v>2595.4000000000005</v>
      </c>
      <c r="H167" s="30"/>
      <c r="I167" s="84">
        <f t="shared" si="69"/>
        <v>212.09999999999997</v>
      </c>
      <c r="J167" s="30">
        <f t="shared" si="69"/>
        <v>357.93</v>
      </c>
      <c r="K167" s="30">
        <f t="shared" si="69"/>
        <v>983.0799999999999</v>
      </c>
      <c r="L167" s="87">
        <f t="shared" si="69"/>
        <v>163.95999999999998</v>
      </c>
      <c r="M167" s="87">
        <f t="shared" si="69"/>
        <v>148.8</v>
      </c>
      <c r="N167" s="87">
        <f t="shared" si="69"/>
        <v>660.32</v>
      </c>
      <c r="O167" s="55">
        <f t="shared" si="69"/>
        <v>10</v>
      </c>
      <c r="P167" s="30">
        <f t="shared" si="69"/>
        <v>2899.14</v>
      </c>
      <c r="Q167" s="17"/>
    </row>
    <row r="168" spans="1:17" s="7" customFormat="1" ht="14.25">
      <c r="A168" s="66"/>
      <c r="B168" s="45" t="s">
        <v>158</v>
      </c>
      <c r="C168" s="20"/>
      <c r="D168" s="30"/>
      <c r="E168" s="25">
        <f>ROUND(D168*74*0.6,1)</f>
        <v>0</v>
      </c>
      <c r="F168" s="52"/>
      <c r="G168" s="25">
        <f aca="true" t="shared" si="70" ref="G168:G176">ROUND((E168-F168)*1.006045,1)</f>
        <v>0</v>
      </c>
      <c r="H168" s="31"/>
      <c r="I168" s="25">
        <f>ROUND(D168*5*0.4*H168,1)</f>
        <v>0</v>
      </c>
      <c r="J168" s="26">
        <f aca="true" t="shared" si="71" ref="J168:J175">ROUND(E168*0.022818,2)</f>
        <v>0</v>
      </c>
      <c r="K168" s="18">
        <v>449.57</v>
      </c>
      <c r="L168" s="86">
        <v>31</v>
      </c>
      <c r="M168" s="86">
        <v>103.8</v>
      </c>
      <c r="N168" s="86">
        <v>314.77</v>
      </c>
      <c r="O168" s="59"/>
      <c r="P168" s="46">
        <f>K168</f>
        <v>449.57</v>
      </c>
      <c r="Q168" s="17"/>
    </row>
    <row r="169" spans="1:17" s="5" customFormat="1" ht="14.25">
      <c r="A169" s="66"/>
      <c r="B169" s="39" t="s">
        <v>125</v>
      </c>
      <c r="C169" s="23" t="s">
        <v>24</v>
      </c>
      <c r="D169" s="38">
        <v>35.82</v>
      </c>
      <c r="E169" s="33">
        <f aca="true" t="shared" si="72" ref="E169:E176">ROUND(D169*74*0.8,1)</f>
        <v>2120.5</v>
      </c>
      <c r="F169" s="55">
        <v>1725</v>
      </c>
      <c r="G169" s="25">
        <f t="shared" si="70"/>
        <v>397.9</v>
      </c>
      <c r="H169" s="39">
        <v>0.8</v>
      </c>
      <c r="I169" s="25">
        <f aca="true" t="shared" si="73" ref="I169:I176">ROUND(D169*0.2*H169*5,1)</f>
        <v>28.7</v>
      </c>
      <c r="J169" s="26">
        <f t="shared" si="71"/>
        <v>48.39</v>
      </c>
      <c r="K169" s="18">
        <v>37</v>
      </c>
      <c r="L169" s="86">
        <v>6</v>
      </c>
      <c r="M169" s="86"/>
      <c r="N169" s="86">
        <v>26</v>
      </c>
      <c r="O169" s="59">
        <v>5</v>
      </c>
      <c r="P169" s="46">
        <f aca="true" t="shared" si="74" ref="P169:P176">G169+I169-J169</f>
        <v>378.21</v>
      </c>
      <c r="Q169" s="27"/>
    </row>
    <row r="170" spans="1:17" s="5" customFormat="1" ht="13.5" customHeight="1">
      <c r="A170" s="66"/>
      <c r="B170" s="40" t="s">
        <v>126</v>
      </c>
      <c r="C170" s="23" t="s">
        <v>24</v>
      </c>
      <c r="D170" s="32">
        <v>29.21</v>
      </c>
      <c r="E170" s="33">
        <f t="shared" si="72"/>
        <v>1729.2</v>
      </c>
      <c r="F170" s="55">
        <v>1457</v>
      </c>
      <c r="G170" s="25">
        <f t="shared" si="70"/>
        <v>273.8</v>
      </c>
      <c r="H170" s="24">
        <v>0.8</v>
      </c>
      <c r="I170" s="25">
        <f t="shared" si="73"/>
        <v>23.4</v>
      </c>
      <c r="J170" s="26">
        <f t="shared" si="71"/>
        <v>39.46</v>
      </c>
      <c r="K170" s="18">
        <v>104.83</v>
      </c>
      <c r="L170" s="86">
        <v>18</v>
      </c>
      <c r="M170" s="86">
        <v>45</v>
      </c>
      <c r="N170" s="86">
        <v>41.83</v>
      </c>
      <c r="O170" s="59"/>
      <c r="P170" s="46">
        <f t="shared" si="74"/>
        <v>257.74</v>
      </c>
      <c r="Q170" s="27"/>
    </row>
    <row r="171" spans="1:17" s="5" customFormat="1" ht="13.5" customHeight="1">
      <c r="A171" s="66"/>
      <c r="B171" s="40" t="s">
        <v>127</v>
      </c>
      <c r="C171" s="23" t="s">
        <v>24</v>
      </c>
      <c r="D171" s="32">
        <v>33.97</v>
      </c>
      <c r="E171" s="33">
        <f t="shared" si="72"/>
        <v>2011</v>
      </c>
      <c r="F171" s="55">
        <v>1639</v>
      </c>
      <c r="G171" s="25">
        <f t="shared" si="70"/>
        <v>374.2</v>
      </c>
      <c r="H171" s="24">
        <v>0.8</v>
      </c>
      <c r="I171" s="25">
        <f t="shared" si="73"/>
        <v>27.2</v>
      </c>
      <c r="J171" s="26">
        <f t="shared" si="71"/>
        <v>45.89</v>
      </c>
      <c r="K171" s="37">
        <v>67.7</v>
      </c>
      <c r="L171" s="89">
        <v>18.16</v>
      </c>
      <c r="M171" s="89"/>
      <c r="N171" s="89">
        <v>49.54</v>
      </c>
      <c r="O171" s="60"/>
      <c r="P171" s="46">
        <f t="shared" si="74"/>
        <v>355.51</v>
      </c>
      <c r="Q171" s="27"/>
    </row>
    <row r="172" spans="1:17" s="6" customFormat="1" ht="14.25">
      <c r="A172" s="66"/>
      <c r="B172" s="39" t="s">
        <v>128</v>
      </c>
      <c r="C172" s="23" t="s">
        <v>24</v>
      </c>
      <c r="D172" s="32">
        <v>29.29</v>
      </c>
      <c r="E172" s="33">
        <f t="shared" si="72"/>
        <v>1734</v>
      </c>
      <c r="F172" s="55">
        <v>1479</v>
      </c>
      <c r="G172" s="25">
        <f t="shared" si="70"/>
        <v>256.5</v>
      </c>
      <c r="H172" s="24">
        <v>0.8</v>
      </c>
      <c r="I172" s="25">
        <f t="shared" si="73"/>
        <v>23.4</v>
      </c>
      <c r="J172" s="26">
        <f t="shared" si="71"/>
        <v>39.57</v>
      </c>
      <c r="K172" s="37">
        <v>55.91</v>
      </c>
      <c r="L172" s="89">
        <v>18</v>
      </c>
      <c r="M172" s="89"/>
      <c r="N172" s="89">
        <v>37.91</v>
      </c>
      <c r="O172" s="60"/>
      <c r="P172" s="46">
        <f t="shared" si="74"/>
        <v>240.32999999999998</v>
      </c>
      <c r="Q172" s="27"/>
    </row>
    <row r="173" spans="1:17" s="5" customFormat="1" ht="13.5" customHeight="1">
      <c r="A173" s="66"/>
      <c r="B173" s="39" t="s">
        <v>129</v>
      </c>
      <c r="C173" s="23" t="s">
        <v>24</v>
      </c>
      <c r="D173" s="32">
        <v>29.7</v>
      </c>
      <c r="E173" s="33">
        <f t="shared" si="72"/>
        <v>1758.2</v>
      </c>
      <c r="F173" s="55">
        <v>1473</v>
      </c>
      <c r="G173" s="25">
        <f t="shared" si="70"/>
        <v>286.9</v>
      </c>
      <c r="H173" s="24">
        <v>0.8</v>
      </c>
      <c r="I173" s="25">
        <f t="shared" si="73"/>
        <v>23.8</v>
      </c>
      <c r="J173" s="26">
        <f t="shared" si="71"/>
        <v>40.12</v>
      </c>
      <c r="K173" s="18">
        <v>59.739999999999995</v>
      </c>
      <c r="L173" s="86">
        <v>18.16</v>
      </c>
      <c r="M173" s="86"/>
      <c r="N173" s="86">
        <v>41.58</v>
      </c>
      <c r="O173" s="59"/>
      <c r="P173" s="46">
        <f t="shared" si="74"/>
        <v>270.58</v>
      </c>
      <c r="Q173" s="27"/>
    </row>
    <row r="174" spans="1:17" s="5" customFormat="1" ht="13.5" customHeight="1">
      <c r="A174" s="66"/>
      <c r="B174" s="40" t="s">
        <v>130</v>
      </c>
      <c r="C174" s="23" t="s">
        <v>24</v>
      </c>
      <c r="D174" s="32">
        <v>13.44</v>
      </c>
      <c r="E174" s="33">
        <f t="shared" si="72"/>
        <v>795.6</v>
      </c>
      <c r="F174" s="55">
        <v>666</v>
      </c>
      <c r="G174" s="25">
        <f t="shared" si="70"/>
        <v>130.4</v>
      </c>
      <c r="H174" s="24">
        <v>0.8</v>
      </c>
      <c r="I174" s="25">
        <f t="shared" si="73"/>
        <v>10.8</v>
      </c>
      <c r="J174" s="26">
        <f t="shared" si="71"/>
        <v>18.15</v>
      </c>
      <c r="K174" s="18">
        <v>54.26</v>
      </c>
      <c r="L174" s="86">
        <v>18</v>
      </c>
      <c r="M174" s="86"/>
      <c r="N174" s="86">
        <v>36.26</v>
      </c>
      <c r="O174" s="59"/>
      <c r="P174" s="46">
        <f t="shared" si="74"/>
        <v>123.05000000000001</v>
      </c>
      <c r="Q174" s="27"/>
    </row>
    <row r="175" spans="1:17" s="5" customFormat="1" ht="13.5" customHeight="1">
      <c r="A175" s="66"/>
      <c r="B175" s="40" t="s">
        <v>131</v>
      </c>
      <c r="C175" s="23" t="s">
        <v>24</v>
      </c>
      <c r="D175" s="32">
        <v>44.71</v>
      </c>
      <c r="E175" s="33">
        <f t="shared" si="72"/>
        <v>2646.8</v>
      </c>
      <c r="F175" s="55">
        <v>2218</v>
      </c>
      <c r="G175" s="25">
        <f t="shared" si="70"/>
        <v>431.4</v>
      </c>
      <c r="H175" s="24">
        <v>0.8</v>
      </c>
      <c r="I175" s="25">
        <f t="shared" si="73"/>
        <v>35.8</v>
      </c>
      <c r="J175" s="26">
        <f t="shared" si="71"/>
        <v>60.39</v>
      </c>
      <c r="K175" s="18">
        <v>79.32</v>
      </c>
      <c r="L175" s="86">
        <v>18</v>
      </c>
      <c r="M175" s="86"/>
      <c r="N175" s="86">
        <v>56.32</v>
      </c>
      <c r="O175" s="59">
        <v>5</v>
      </c>
      <c r="P175" s="46">
        <f t="shared" si="74"/>
        <v>406.81</v>
      </c>
      <c r="Q175" s="27"/>
    </row>
    <row r="176" spans="1:17" s="5" customFormat="1" ht="14.25">
      <c r="A176" s="67"/>
      <c r="B176" s="40" t="s">
        <v>132</v>
      </c>
      <c r="C176" s="23" t="s">
        <v>24</v>
      </c>
      <c r="D176" s="32">
        <v>48.81</v>
      </c>
      <c r="E176" s="33">
        <f t="shared" si="72"/>
        <v>2889.6</v>
      </c>
      <c r="F176" s="55">
        <v>2448</v>
      </c>
      <c r="G176" s="25">
        <f t="shared" si="70"/>
        <v>444.3</v>
      </c>
      <c r="H176" s="24">
        <v>0.8</v>
      </c>
      <c r="I176" s="25">
        <f t="shared" si="73"/>
        <v>39</v>
      </c>
      <c r="J176" s="26">
        <v>65.96</v>
      </c>
      <c r="K176" s="18">
        <v>74.75</v>
      </c>
      <c r="L176" s="86">
        <v>18.64</v>
      </c>
      <c r="M176" s="86"/>
      <c r="N176" s="86">
        <v>56.11</v>
      </c>
      <c r="O176" s="59"/>
      <c r="P176" s="46">
        <f t="shared" si="74"/>
        <v>417.34000000000003</v>
      </c>
      <c r="Q176" s="27"/>
    </row>
  </sheetData>
  <sheetProtection/>
  <autoFilter ref="A6:Q176"/>
  <mergeCells count="30">
    <mergeCell ref="A167:A176"/>
    <mergeCell ref="A115:A128"/>
    <mergeCell ref="A129:A142"/>
    <mergeCell ref="A143:A150"/>
    <mergeCell ref="A151:A166"/>
    <mergeCell ref="A41:A55"/>
    <mergeCell ref="A56:A70"/>
    <mergeCell ref="A98:A104"/>
    <mergeCell ref="A105:A114"/>
    <mergeCell ref="A8:B8"/>
    <mergeCell ref="A9:A20"/>
    <mergeCell ref="A21:A32"/>
    <mergeCell ref="A33:A40"/>
    <mergeCell ref="G5:G6"/>
    <mergeCell ref="F5:F6"/>
    <mergeCell ref="E5:E6"/>
    <mergeCell ref="A2:Q2"/>
    <mergeCell ref="A71:A83"/>
    <mergeCell ref="A84:A97"/>
    <mergeCell ref="K5:O5"/>
    <mergeCell ref="Q5:Q6"/>
    <mergeCell ref="A3:Q3"/>
    <mergeCell ref="D5:D6"/>
    <mergeCell ref="B5:B6"/>
    <mergeCell ref="A5:A6"/>
    <mergeCell ref="C5:C6"/>
    <mergeCell ref="P5:P6"/>
    <mergeCell ref="J5:J6"/>
    <mergeCell ref="I5:I6"/>
    <mergeCell ref="H5:H6"/>
  </mergeCells>
  <printOptions horizontalCentered="1"/>
  <pageMargins left="0.25" right="0.25" top="0.75" bottom="0.75" header="0.3" footer="0.3"/>
  <pageSetup firstPageNumber="1" useFirstPageNumber="1" horizontalDpi="600" verticalDpi="600" orientation="landscape" paperSize="9" scale="65" r:id="rId3"/>
  <headerFooter alignWithMargins="0">
    <oddFooter>&amp;C&amp;P</oddFooter>
  </headerFooter>
  <rowBreaks count="5" manualBreakCount="5">
    <brk id="32" max="16" man="1"/>
    <brk id="63" max="16" man="1"/>
    <brk id="90" max="16" man="1"/>
    <brk id="119" max="16" man="1"/>
    <brk id="150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严德勇</dc:creator>
  <cp:keywords/>
  <dc:description/>
  <cp:lastModifiedBy>严德勇 null</cp:lastModifiedBy>
  <cp:lastPrinted>2020-01-29T09:31:51Z</cp:lastPrinted>
  <dcterms:created xsi:type="dcterms:W3CDTF">2010-03-03T02:02:38Z</dcterms:created>
  <dcterms:modified xsi:type="dcterms:W3CDTF">2020-01-29T09:33:52Z</dcterms:modified>
  <cp:category/>
  <cp:version/>
  <cp:contentType/>
  <cp:contentStatus/>
</cp:coreProperties>
</file>