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tabRatio="652" activeTab="0"/>
  </bookViews>
  <sheets>
    <sheet name="分配表" sheetId="1" r:id="rId1"/>
    <sheet name="幼儿" sheetId="2" r:id="rId2"/>
    <sheet name="附件2高中助学金" sheetId="3" r:id="rId3"/>
    <sheet name="附件3高中免学费" sheetId="4" r:id="rId4"/>
    <sheet name="高中免费教科书" sheetId="5" r:id="rId5"/>
    <sheet name="中职助学金合并" sheetId="6" r:id="rId6"/>
    <sheet name="中职免学费合并" sheetId="7" r:id="rId7"/>
    <sheet name="中职奖学金" sheetId="8" r:id="rId8"/>
    <sheet name="附件1高校奖助学金总表" sheetId="9" r:id="rId9"/>
    <sheet name="本专科" sheetId="10" r:id="rId10"/>
  </sheets>
  <externalReferences>
    <externalReference r:id="rId13"/>
  </externalReferences>
  <definedNames>
    <definedName name="_xlfn.IFERROR" hidden="1">#NAME?</definedName>
    <definedName name="_xlnm.Print_Area" localSheetId="9">'本专科'!$A$1:$Y$65</definedName>
    <definedName name="_xlnm.Print_Area" localSheetId="8">'附件1高校奖助学金总表'!$A$1:$P$63</definedName>
    <definedName name="_xlnm.Print_Area" localSheetId="2">'附件2高中助学金'!$A$2:$N$162</definedName>
    <definedName name="_xlnm.Print_Area" localSheetId="3">'附件3高中免学费'!$A$2:$L$155</definedName>
    <definedName name="_xlnm.Print_Area" localSheetId="1">'幼儿'!$A$1:$L$175</definedName>
    <definedName name="_xlnm.Print_Titles" localSheetId="9">'本专科'!$4:$7</definedName>
    <definedName name="_xlnm.Print_Titles" localSheetId="8">'附件1高校奖助学金总表'!$4:$7</definedName>
    <definedName name="_xlnm.Print_Titles" localSheetId="2">'附件2高中助学金'!$6:$8</definedName>
    <definedName name="_xlnm.Print_Titles" localSheetId="3">'附件3高中免学费'!$4:$6</definedName>
    <definedName name="_xlnm.Print_Titles" localSheetId="4">'高中免费教科书'!$4:$4</definedName>
    <definedName name="_xlnm.Print_Titles" localSheetId="1">'幼儿'!$3:$4</definedName>
    <definedName name="_xlnm.Print_Titles" localSheetId="6">'中职免学费合并'!$4:$5</definedName>
    <definedName name="_xlnm.Print_Titles" localSheetId="5">'中职助学金合并'!$4:$5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<sst xmlns="http://schemas.openxmlformats.org/spreadsheetml/2006/main" count="1624" uniqueCount="675">
  <si>
    <t>附件1：</t>
  </si>
  <si>
    <t>2019年学生资助省级资金分配表(市县)</t>
  </si>
  <si>
    <t>单位：万元</t>
  </si>
  <si>
    <t>市州</t>
  </si>
  <si>
    <t>县市区</t>
  </si>
  <si>
    <t>高校国家奖助学金</t>
  </si>
  <si>
    <t>中职学生资助</t>
  </si>
  <si>
    <t>高中学生资助</t>
  </si>
  <si>
    <t>家庭经济困难幼儿资助</t>
  </si>
  <si>
    <t>调整国家助学贷款奖补资金</t>
  </si>
  <si>
    <t>此次下达资金</t>
  </si>
  <si>
    <t>待下年抵扣</t>
  </si>
  <si>
    <t>备注</t>
  </si>
  <si>
    <t>功能科目</t>
  </si>
  <si>
    <t>小计</t>
  </si>
  <si>
    <t>奖学金</t>
  </si>
  <si>
    <t>助学金</t>
  </si>
  <si>
    <t>免学费</t>
  </si>
  <si>
    <t>合计</t>
  </si>
  <si>
    <t>奖助学金（政府经济科目：509对个人和家庭的补助）</t>
  </si>
  <si>
    <t>免学费（政府经济科目：505对事业单位经常性补助）</t>
  </si>
  <si>
    <t>中央资金</t>
  </si>
  <si>
    <t>省级资金</t>
  </si>
  <si>
    <t>教育系统</t>
  </si>
  <si>
    <t>人社系统</t>
  </si>
  <si>
    <t>免费教科书</t>
  </si>
  <si>
    <t>金额</t>
  </si>
  <si>
    <t>岳阳市</t>
  </si>
  <si>
    <t>临湘市</t>
  </si>
  <si>
    <r>
      <t>2050302</t>
    </r>
    <r>
      <rPr>
        <sz val="10"/>
        <rFont val="仿宋_GB2312"/>
        <family val="3"/>
      </rPr>
      <t>中专教育</t>
    </r>
  </si>
  <si>
    <r>
      <t>2050204</t>
    </r>
    <r>
      <rPr>
        <sz val="10"/>
        <rFont val="仿宋_GB2312"/>
        <family val="3"/>
      </rPr>
      <t>高中教育</t>
    </r>
  </si>
  <si>
    <t>2050201学前教育</t>
  </si>
  <si>
    <t>2019年11月4日拨临湘市学生资助管理中心33.45万元。</t>
  </si>
  <si>
    <t>附件2</t>
  </si>
  <si>
    <t>2019年家庭经济困难幼儿入园补助金省级资金明细表</t>
  </si>
  <si>
    <r>
      <rPr>
        <b/>
        <sz val="10"/>
        <rFont val="黑体"/>
        <family val="0"/>
      </rPr>
      <t>市州</t>
    </r>
  </si>
  <si>
    <r>
      <rPr>
        <b/>
        <sz val="10"/>
        <rFont val="黑体"/>
        <family val="0"/>
      </rPr>
      <t>县市区</t>
    </r>
  </si>
  <si>
    <r>
      <rPr>
        <b/>
        <sz val="10"/>
        <rFont val="黑体"/>
        <family val="0"/>
      </rPr>
      <t>资助名额（人）</t>
    </r>
  </si>
  <si>
    <r>
      <rPr>
        <b/>
        <sz val="10"/>
        <rFont val="黑体"/>
        <family val="0"/>
      </rPr>
      <t>各级应分担资金数（万元）</t>
    </r>
  </si>
  <si>
    <r>
      <rPr>
        <b/>
        <sz val="10"/>
        <rFont val="黑体"/>
        <family val="0"/>
      </rPr>
      <t>湘财教指</t>
    </r>
    <r>
      <rPr>
        <b/>
        <sz val="10"/>
        <rFont val="Times New Roman"/>
        <family val="1"/>
      </rPr>
      <t>[2018]99</t>
    </r>
    <r>
      <rPr>
        <b/>
        <sz val="10"/>
        <rFont val="黑体"/>
        <family val="0"/>
      </rPr>
      <t>号提前下达资金数，湘财预</t>
    </r>
    <r>
      <rPr>
        <b/>
        <sz val="10"/>
        <rFont val="Times New Roman"/>
        <family val="1"/>
      </rPr>
      <t>[2019]77</t>
    </r>
    <r>
      <rPr>
        <b/>
        <sz val="10"/>
        <rFont val="黑体"/>
        <family val="0"/>
      </rPr>
      <t>号（万元）</t>
    </r>
  </si>
  <si>
    <t>本次省级追加下达资金数（万元）</t>
  </si>
  <si>
    <r>
      <rPr>
        <b/>
        <sz val="10"/>
        <rFont val="宋体"/>
        <family val="0"/>
      </rPr>
      <t>总计</t>
    </r>
  </si>
  <si>
    <r>
      <rPr>
        <b/>
        <sz val="10"/>
        <rFont val="黑体"/>
        <family val="0"/>
      </rPr>
      <t>中央</t>
    </r>
  </si>
  <si>
    <r>
      <rPr>
        <b/>
        <sz val="10"/>
        <rFont val="黑体"/>
        <family val="0"/>
      </rPr>
      <t>省级</t>
    </r>
  </si>
  <si>
    <r>
      <rPr>
        <b/>
        <sz val="10"/>
        <rFont val="黑体"/>
        <family val="0"/>
      </rPr>
      <t>市级</t>
    </r>
  </si>
  <si>
    <r>
      <rPr>
        <b/>
        <sz val="10"/>
        <rFont val="黑体"/>
        <family val="0"/>
      </rPr>
      <t>县级</t>
    </r>
  </si>
  <si>
    <r>
      <rPr>
        <b/>
        <sz val="10"/>
        <rFont val="黑体"/>
        <family val="0"/>
      </rPr>
      <t>合计</t>
    </r>
  </si>
  <si>
    <t>市州小计</t>
  </si>
  <si>
    <r>
      <rPr>
        <b/>
        <sz val="10"/>
        <rFont val="宋体"/>
        <family val="0"/>
      </rPr>
      <t>长沙市</t>
    </r>
  </si>
  <si>
    <r>
      <rPr>
        <b/>
        <sz val="10"/>
        <rFont val="宋体"/>
        <family val="0"/>
      </rPr>
      <t>长沙市小计</t>
    </r>
  </si>
  <si>
    <r>
      <rPr>
        <b/>
        <sz val="10"/>
        <rFont val="宋体"/>
        <family val="0"/>
      </rPr>
      <t>市本级及所辖区小计</t>
    </r>
  </si>
  <si>
    <r>
      <rPr>
        <sz val="10"/>
        <rFont val="宋体"/>
        <family val="0"/>
      </rPr>
      <t>长沙市本级</t>
    </r>
  </si>
  <si>
    <r>
      <rPr>
        <sz val="10"/>
        <rFont val="宋体"/>
        <family val="0"/>
      </rPr>
      <t>长沙县</t>
    </r>
  </si>
  <si>
    <r>
      <rPr>
        <sz val="10"/>
        <rFont val="宋体"/>
        <family val="0"/>
      </rPr>
      <t>望城区</t>
    </r>
  </si>
  <si>
    <r>
      <rPr>
        <sz val="10"/>
        <rFont val="宋体"/>
        <family val="0"/>
      </rPr>
      <t>雨花区</t>
    </r>
  </si>
  <si>
    <r>
      <rPr>
        <sz val="10"/>
        <rFont val="宋体"/>
        <family val="0"/>
      </rPr>
      <t>芙蓉区</t>
    </r>
  </si>
  <si>
    <r>
      <rPr>
        <sz val="10"/>
        <rFont val="宋体"/>
        <family val="0"/>
      </rPr>
      <t>天心区</t>
    </r>
  </si>
  <si>
    <r>
      <rPr>
        <sz val="10"/>
        <rFont val="宋体"/>
        <family val="0"/>
      </rPr>
      <t>岳麓区</t>
    </r>
  </si>
  <si>
    <r>
      <rPr>
        <sz val="10"/>
        <rFont val="宋体"/>
        <family val="0"/>
      </rPr>
      <t>开福区</t>
    </r>
  </si>
  <si>
    <r>
      <rPr>
        <sz val="10"/>
        <rFont val="宋体"/>
        <family val="0"/>
      </rPr>
      <t>浏阳市</t>
    </r>
  </si>
  <si>
    <t>宁乡市</t>
  </si>
  <si>
    <r>
      <rPr>
        <b/>
        <sz val="10"/>
        <rFont val="宋体"/>
        <family val="0"/>
      </rPr>
      <t>株洲市</t>
    </r>
  </si>
  <si>
    <r>
      <rPr>
        <b/>
        <sz val="10"/>
        <rFont val="宋体"/>
        <family val="0"/>
      </rPr>
      <t>株洲市小计</t>
    </r>
  </si>
  <si>
    <r>
      <rPr>
        <sz val="10"/>
        <rFont val="宋体"/>
        <family val="0"/>
      </rPr>
      <t>株洲市本级</t>
    </r>
  </si>
  <si>
    <r>
      <rPr>
        <sz val="10"/>
        <rFont val="宋体"/>
        <family val="0"/>
      </rPr>
      <t>天元区</t>
    </r>
  </si>
  <si>
    <r>
      <rPr>
        <sz val="10"/>
        <rFont val="宋体"/>
        <family val="0"/>
      </rPr>
      <t>芦淞区</t>
    </r>
  </si>
  <si>
    <r>
      <rPr>
        <sz val="10"/>
        <rFont val="宋体"/>
        <family val="0"/>
      </rPr>
      <t>荷塘区</t>
    </r>
  </si>
  <si>
    <r>
      <rPr>
        <sz val="10"/>
        <rFont val="宋体"/>
        <family val="0"/>
      </rPr>
      <t>石峰区</t>
    </r>
  </si>
  <si>
    <t>渌口区</t>
  </si>
  <si>
    <r>
      <rPr>
        <sz val="10"/>
        <rFont val="宋体"/>
        <family val="0"/>
      </rPr>
      <t>醴陵市</t>
    </r>
  </si>
  <si>
    <r>
      <rPr>
        <sz val="10"/>
        <rFont val="宋体"/>
        <family val="0"/>
      </rPr>
      <t>攸县</t>
    </r>
  </si>
  <si>
    <r>
      <rPr>
        <sz val="10"/>
        <rFont val="宋体"/>
        <family val="0"/>
      </rPr>
      <t>茶陵县</t>
    </r>
  </si>
  <si>
    <r>
      <rPr>
        <sz val="10"/>
        <rFont val="宋体"/>
        <family val="0"/>
      </rPr>
      <t>炎陵县</t>
    </r>
  </si>
  <si>
    <r>
      <rPr>
        <b/>
        <sz val="10"/>
        <rFont val="宋体"/>
        <family val="0"/>
      </rPr>
      <t>湘潭市</t>
    </r>
  </si>
  <si>
    <r>
      <rPr>
        <b/>
        <sz val="10"/>
        <rFont val="宋体"/>
        <family val="0"/>
      </rPr>
      <t>湘潭市小计</t>
    </r>
  </si>
  <si>
    <r>
      <rPr>
        <sz val="10"/>
        <rFont val="宋体"/>
        <family val="0"/>
      </rPr>
      <t>湘潭市本级</t>
    </r>
  </si>
  <si>
    <r>
      <rPr>
        <sz val="10"/>
        <rFont val="宋体"/>
        <family val="0"/>
      </rPr>
      <t>雨湖区</t>
    </r>
  </si>
  <si>
    <r>
      <rPr>
        <sz val="10"/>
        <rFont val="宋体"/>
        <family val="0"/>
      </rPr>
      <t>岳塘区</t>
    </r>
  </si>
  <si>
    <r>
      <rPr>
        <sz val="10"/>
        <rFont val="宋体"/>
        <family val="0"/>
      </rPr>
      <t>湘潭县</t>
    </r>
  </si>
  <si>
    <r>
      <rPr>
        <sz val="10"/>
        <rFont val="宋体"/>
        <family val="0"/>
      </rPr>
      <t>湘乡市</t>
    </r>
  </si>
  <si>
    <r>
      <rPr>
        <sz val="10"/>
        <rFont val="宋体"/>
        <family val="0"/>
      </rPr>
      <t>韶山市</t>
    </r>
  </si>
  <si>
    <r>
      <rPr>
        <b/>
        <sz val="10"/>
        <rFont val="宋体"/>
        <family val="0"/>
      </rPr>
      <t>衡阳市</t>
    </r>
  </si>
  <si>
    <r>
      <rPr>
        <b/>
        <sz val="10"/>
        <rFont val="宋体"/>
        <family val="0"/>
      </rPr>
      <t>衡阳市小计</t>
    </r>
  </si>
  <si>
    <r>
      <rPr>
        <sz val="10"/>
        <rFont val="宋体"/>
        <family val="0"/>
      </rPr>
      <t>衡阳市本级</t>
    </r>
  </si>
  <si>
    <r>
      <rPr>
        <sz val="10"/>
        <rFont val="宋体"/>
        <family val="0"/>
      </rPr>
      <t>南岳区</t>
    </r>
  </si>
  <si>
    <r>
      <rPr>
        <sz val="10"/>
        <rFont val="宋体"/>
        <family val="0"/>
      </rPr>
      <t>珠晖区</t>
    </r>
  </si>
  <si>
    <r>
      <rPr>
        <sz val="10"/>
        <rFont val="宋体"/>
        <family val="0"/>
      </rPr>
      <t>雁峰区</t>
    </r>
  </si>
  <si>
    <r>
      <rPr>
        <sz val="10"/>
        <rFont val="宋体"/>
        <family val="0"/>
      </rPr>
      <t>石鼓区</t>
    </r>
  </si>
  <si>
    <r>
      <rPr>
        <sz val="10"/>
        <rFont val="宋体"/>
        <family val="0"/>
      </rPr>
      <t>蒸湘区</t>
    </r>
  </si>
  <si>
    <r>
      <rPr>
        <sz val="10"/>
        <rFont val="宋体"/>
        <family val="0"/>
      </rPr>
      <t>衡南县</t>
    </r>
  </si>
  <si>
    <r>
      <rPr>
        <sz val="10"/>
        <rFont val="宋体"/>
        <family val="0"/>
      </rPr>
      <t>衡阳县</t>
    </r>
  </si>
  <si>
    <r>
      <rPr>
        <sz val="10"/>
        <rFont val="宋体"/>
        <family val="0"/>
      </rPr>
      <t>衡山县</t>
    </r>
  </si>
  <si>
    <r>
      <rPr>
        <sz val="10"/>
        <rFont val="宋体"/>
        <family val="0"/>
      </rPr>
      <t>衡东县</t>
    </r>
  </si>
  <si>
    <r>
      <rPr>
        <sz val="10"/>
        <rFont val="宋体"/>
        <family val="0"/>
      </rPr>
      <t>常宁市</t>
    </r>
  </si>
  <si>
    <r>
      <rPr>
        <sz val="10"/>
        <rFont val="宋体"/>
        <family val="0"/>
      </rPr>
      <t>祁东县</t>
    </r>
  </si>
  <si>
    <r>
      <rPr>
        <sz val="10"/>
        <rFont val="宋体"/>
        <family val="0"/>
      </rPr>
      <t>耒阳市</t>
    </r>
  </si>
  <si>
    <r>
      <rPr>
        <b/>
        <sz val="10"/>
        <rFont val="宋体"/>
        <family val="0"/>
      </rPr>
      <t>邵阳市</t>
    </r>
  </si>
  <si>
    <r>
      <rPr>
        <b/>
        <sz val="10"/>
        <rFont val="宋体"/>
        <family val="0"/>
      </rPr>
      <t>邵阳市小计</t>
    </r>
  </si>
  <si>
    <r>
      <rPr>
        <sz val="10"/>
        <rFont val="宋体"/>
        <family val="0"/>
      </rPr>
      <t>邵阳市本级</t>
    </r>
  </si>
  <si>
    <r>
      <rPr>
        <sz val="10"/>
        <rFont val="宋体"/>
        <family val="0"/>
      </rPr>
      <t>双清区</t>
    </r>
  </si>
  <si>
    <r>
      <rPr>
        <sz val="10"/>
        <rFont val="宋体"/>
        <family val="0"/>
      </rPr>
      <t>大祥区</t>
    </r>
  </si>
  <si>
    <r>
      <rPr>
        <sz val="10"/>
        <rFont val="宋体"/>
        <family val="0"/>
      </rPr>
      <t>北塔区</t>
    </r>
  </si>
  <si>
    <r>
      <rPr>
        <sz val="10"/>
        <rFont val="宋体"/>
        <family val="0"/>
      </rPr>
      <t>邵东县</t>
    </r>
  </si>
  <si>
    <r>
      <rPr>
        <sz val="10"/>
        <rFont val="宋体"/>
        <family val="0"/>
      </rPr>
      <t>新邵县</t>
    </r>
  </si>
  <si>
    <r>
      <rPr>
        <sz val="10"/>
        <color indexed="30"/>
        <rFont val="宋体"/>
        <family val="0"/>
      </rPr>
      <t>隆回县</t>
    </r>
  </si>
  <si>
    <r>
      <rPr>
        <sz val="10"/>
        <rFont val="宋体"/>
        <family val="0"/>
      </rPr>
      <t>武冈市</t>
    </r>
  </si>
  <si>
    <r>
      <rPr>
        <sz val="10"/>
        <color indexed="30"/>
        <rFont val="宋体"/>
        <family val="0"/>
      </rPr>
      <t>洞口县</t>
    </r>
  </si>
  <si>
    <r>
      <rPr>
        <sz val="10"/>
        <color indexed="30"/>
        <rFont val="宋体"/>
        <family val="0"/>
      </rPr>
      <t>新宁县</t>
    </r>
  </si>
  <si>
    <r>
      <rPr>
        <sz val="10"/>
        <color indexed="30"/>
        <rFont val="宋体"/>
        <family val="0"/>
      </rPr>
      <t>邵阳县</t>
    </r>
  </si>
  <si>
    <r>
      <rPr>
        <sz val="10"/>
        <color indexed="10"/>
        <rFont val="宋体"/>
        <family val="0"/>
      </rPr>
      <t>城步县</t>
    </r>
  </si>
  <si>
    <r>
      <rPr>
        <sz val="10"/>
        <rFont val="宋体"/>
        <family val="0"/>
      </rPr>
      <t>绥宁县</t>
    </r>
  </si>
  <si>
    <r>
      <rPr>
        <b/>
        <sz val="10"/>
        <rFont val="宋体"/>
        <family val="0"/>
      </rPr>
      <t>岳阳市</t>
    </r>
  </si>
  <si>
    <r>
      <rPr>
        <b/>
        <sz val="10"/>
        <rFont val="宋体"/>
        <family val="0"/>
      </rPr>
      <t>岳阳市小计</t>
    </r>
  </si>
  <si>
    <r>
      <rPr>
        <sz val="10"/>
        <rFont val="宋体"/>
        <family val="0"/>
      </rPr>
      <t>岳阳市本级</t>
    </r>
  </si>
  <si>
    <r>
      <rPr>
        <sz val="10"/>
        <rFont val="宋体"/>
        <family val="0"/>
      </rPr>
      <t>君山区</t>
    </r>
  </si>
  <si>
    <r>
      <rPr>
        <sz val="10"/>
        <rFont val="宋体"/>
        <family val="0"/>
      </rPr>
      <t>云溪区</t>
    </r>
  </si>
  <si>
    <r>
      <rPr>
        <sz val="10"/>
        <rFont val="宋体"/>
        <family val="0"/>
      </rPr>
      <t>屈原管理区</t>
    </r>
  </si>
  <si>
    <r>
      <rPr>
        <sz val="10"/>
        <rFont val="宋体"/>
        <family val="0"/>
      </rPr>
      <t>岳阳楼区</t>
    </r>
  </si>
  <si>
    <r>
      <rPr>
        <sz val="10"/>
        <rFont val="宋体"/>
        <family val="0"/>
      </rPr>
      <t>汨罗市</t>
    </r>
  </si>
  <si>
    <r>
      <rPr>
        <sz val="10"/>
        <rFont val="宋体"/>
        <family val="0"/>
      </rPr>
      <t>平江县</t>
    </r>
  </si>
  <si>
    <r>
      <rPr>
        <sz val="10"/>
        <rFont val="宋体"/>
        <family val="0"/>
      </rPr>
      <t>湘阴县</t>
    </r>
  </si>
  <si>
    <r>
      <rPr>
        <sz val="10"/>
        <rFont val="宋体"/>
        <family val="0"/>
      </rPr>
      <t>临湘市</t>
    </r>
  </si>
  <si>
    <r>
      <rPr>
        <sz val="10"/>
        <rFont val="宋体"/>
        <family val="0"/>
      </rPr>
      <t>华容县</t>
    </r>
  </si>
  <si>
    <r>
      <rPr>
        <sz val="10"/>
        <rFont val="宋体"/>
        <family val="0"/>
      </rPr>
      <t>岳阳县</t>
    </r>
  </si>
  <si>
    <r>
      <rPr>
        <b/>
        <sz val="10"/>
        <rFont val="宋体"/>
        <family val="0"/>
      </rPr>
      <t>常德市</t>
    </r>
  </si>
  <si>
    <r>
      <rPr>
        <b/>
        <sz val="10"/>
        <rFont val="宋体"/>
        <family val="0"/>
      </rPr>
      <t>常德市小计</t>
    </r>
  </si>
  <si>
    <r>
      <rPr>
        <sz val="10"/>
        <rFont val="宋体"/>
        <family val="0"/>
      </rPr>
      <t>常德市本级</t>
    </r>
  </si>
  <si>
    <r>
      <rPr>
        <sz val="10"/>
        <rFont val="宋体"/>
        <family val="0"/>
      </rPr>
      <t>武陵区</t>
    </r>
  </si>
  <si>
    <r>
      <rPr>
        <sz val="10"/>
        <rFont val="宋体"/>
        <family val="0"/>
      </rPr>
      <t>西湖管理区</t>
    </r>
  </si>
  <si>
    <r>
      <rPr>
        <sz val="10"/>
        <rFont val="宋体"/>
        <family val="0"/>
      </rPr>
      <t>西洞庭管理区</t>
    </r>
  </si>
  <si>
    <r>
      <rPr>
        <sz val="10"/>
        <rFont val="宋体"/>
        <family val="0"/>
      </rPr>
      <t>鼎城区</t>
    </r>
  </si>
  <si>
    <r>
      <rPr>
        <sz val="10"/>
        <rFont val="宋体"/>
        <family val="0"/>
      </rPr>
      <t>津市市</t>
    </r>
  </si>
  <si>
    <r>
      <rPr>
        <sz val="10"/>
        <rFont val="宋体"/>
        <family val="0"/>
      </rPr>
      <t>安乡县</t>
    </r>
  </si>
  <si>
    <r>
      <rPr>
        <sz val="10"/>
        <rFont val="宋体"/>
        <family val="0"/>
      </rPr>
      <t>汉寿县</t>
    </r>
  </si>
  <si>
    <r>
      <rPr>
        <sz val="10"/>
        <rFont val="宋体"/>
        <family val="0"/>
      </rPr>
      <t>澧县</t>
    </r>
  </si>
  <si>
    <r>
      <rPr>
        <sz val="10"/>
        <rFont val="宋体"/>
        <family val="0"/>
      </rPr>
      <t>临澧县</t>
    </r>
  </si>
  <si>
    <r>
      <rPr>
        <sz val="10"/>
        <rFont val="宋体"/>
        <family val="0"/>
      </rPr>
      <t>桃源县</t>
    </r>
  </si>
  <si>
    <r>
      <rPr>
        <sz val="10"/>
        <rFont val="宋体"/>
        <family val="0"/>
      </rPr>
      <t>石门县</t>
    </r>
  </si>
  <si>
    <r>
      <rPr>
        <b/>
        <sz val="10"/>
        <rFont val="宋体"/>
        <family val="0"/>
      </rPr>
      <t>张家界市</t>
    </r>
  </si>
  <si>
    <r>
      <rPr>
        <b/>
        <sz val="10"/>
        <rFont val="宋体"/>
        <family val="0"/>
      </rPr>
      <t>张家界市小计</t>
    </r>
  </si>
  <si>
    <r>
      <rPr>
        <sz val="10"/>
        <rFont val="宋体"/>
        <family val="0"/>
      </rPr>
      <t>张家界市本级</t>
    </r>
  </si>
  <si>
    <r>
      <rPr>
        <sz val="10"/>
        <rFont val="宋体"/>
        <family val="0"/>
      </rPr>
      <t>永定区</t>
    </r>
  </si>
  <si>
    <r>
      <rPr>
        <sz val="10"/>
        <rFont val="宋体"/>
        <family val="0"/>
      </rPr>
      <t>武陵源区</t>
    </r>
  </si>
  <si>
    <r>
      <rPr>
        <sz val="10"/>
        <rFont val="宋体"/>
        <family val="0"/>
      </rPr>
      <t>慈利县</t>
    </r>
  </si>
  <si>
    <r>
      <rPr>
        <sz val="10"/>
        <color indexed="10"/>
        <rFont val="宋体"/>
        <family val="0"/>
      </rPr>
      <t>桑植县</t>
    </r>
  </si>
  <si>
    <r>
      <rPr>
        <b/>
        <sz val="10"/>
        <rFont val="宋体"/>
        <family val="0"/>
      </rPr>
      <t>益阳市</t>
    </r>
  </si>
  <si>
    <r>
      <rPr>
        <b/>
        <sz val="10"/>
        <rFont val="宋体"/>
        <family val="0"/>
      </rPr>
      <t>益阳市小计</t>
    </r>
  </si>
  <si>
    <r>
      <rPr>
        <sz val="10"/>
        <rFont val="宋体"/>
        <family val="0"/>
      </rPr>
      <t>益阳市本级</t>
    </r>
  </si>
  <si>
    <r>
      <rPr>
        <sz val="10"/>
        <rFont val="宋体"/>
        <family val="0"/>
      </rPr>
      <t>资阳区</t>
    </r>
  </si>
  <si>
    <r>
      <rPr>
        <sz val="10"/>
        <rFont val="宋体"/>
        <family val="0"/>
      </rPr>
      <t>大通湖管理区</t>
    </r>
  </si>
  <si>
    <r>
      <rPr>
        <sz val="10"/>
        <rFont val="宋体"/>
        <family val="0"/>
      </rPr>
      <t>赫山区</t>
    </r>
  </si>
  <si>
    <r>
      <rPr>
        <sz val="10"/>
        <rFont val="宋体"/>
        <family val="0"/>
      </rPr>
      <t>沅江市</t>
    </r>
  </si>
  <si>
    <r>
      <rPr>
        <sz val="10"/>
        <rFont val="宋体"/>
        <family val="0"/>
      </rPr>
      <t>南县</t>
    </r>
  </si>
  <si>
    <r>
      <rPr>
        <sz val="10"/>
        <rFont val="宋体"/>
        <family val="0"/>
      </rPr>
      <t>桃江县</t>
    </r>
  </si>
  <si>
    <r>
      <rPr>
        <sz val="10"/>
        <rFont val="宋体"/>
        <family val="0"/>
      </rPr>
      <t>安化县</t>
    </r>
  </si>
  <si>
    <r>
      <rPr>
        <b/>
        <sz val="10"/>
        <rFont val="宋体"/>
        <family val="0"/>
      </rPr>
      <t>永州市</t>
    </r>
  </si>
  <si>
    <r>
      <rPr>
        <b/>
        <sz val="10"/>
        <rFont val="宋体"/>
        <family val="0"/>
      </rPr>
      <t>永州市小计</t>
    </r>
  </si>
  <si>
    <r>
      <rPr>
        <sz val="10"/>
        <rFont val="宋体"/>
        <family val="0"/>
      </rPr>
      <t>永州市本级</t>
    </r>
  </si>
  <si>
    <r>
      <rPr>
        <sz val="10"/>
        <rFont val="宋体"/>
        <family val="0"/>
      </rPr>
      <t>零陵区</t>
    </r>
  </si>
  <si>
    <r>
      <rPr>
        <sz val="10"/>
        <rFont val="宋体"/>
        <family val="0"/>
      </rPr>
      <t>金洞管理区</t>
    </r>
  </si>
  <si>
    <r>
      <rPr>
        <sz val="10"/>
        <rFont val="宋体"/>
        <family val="0"/>
      </rPr>
      <t>回龙圩管理区</t>
    </r>
  </si>
  <si>
    <r>
      <rPr>
        <sz val="10"/>
        <rFont val="宋体"/>
        <family val="0"/>
      </rPr>
      <t>冷水滩区</t>
    </r>
  </si>
  <si>
    <r>
      <rPr>
        <sz val="10"/>
        <rFont val="宋体"/>
        <family val="0"/>
      </rPr>
      <t>东安县</t>
    </r>
  </si>
  <si>
    <r>
      <rPr>
        <sz val="10"/>
        <rFont val="宋体"/>
        <family val="0"/>
      </rPr>
      <t>道县</t>
    </r>
  </si>
  <si>
    <r>
      <rPr>
        <sz val="10"/>
        <rFont val="宋体"/>
        <family val="0"/>
      </rPr>
      <t>宁远县</t>
    </r>
  </si>
  <si>
    <r>
      <rPr>
        <sz val="10"/>
        <rFont val="宋体"/>
        <family val="0"/>
      </rPr>
      <t>江永县</t>
    </r>
  </si>
  <si>
    <r>
      <rPr>
        <sz val="10"/>
        <rFont val="宋体"/>
        <family val="0"/>
      </rPr>
      <t>江华县</t>
    </r>
  </si>
  <si>
    <r>
      <rPr>
        <sz val="10"/>
        <rFont val="宋体"/>
        <family val="0"/>
      </rPr>
      <t>蓝山县</t>
    </r>
  </si>
  <si>
    <t>新田县</t>
  </si>
  <si>
    <r>
      <rPr>
        <sz val="10"/>
        <rFont val="宋体"/>
        <family val="0"/>
      </rPr>
      <t>双牌县</t>
    </r>
  </si>
  <si>
    <r>
      <rPr>
        <sz val="10"/>
        <rFont val="宋体"/>
        <family val="0"/>
      </rPr>
      <t>祁阳县</t>
    </r>
  </si>
  <si>
    <r>
      <rPr>
        <b/>
        <sz val="10"/>
        <rFont val="宋体"/>
        <family val="0"/>
      </rPr>
      <t>郴州市</t>
    </r>
  </si>
  <si>
    <r>
      <rPr>
        <b/>
        <sz val="10"/>
        <rFont val="宋体"/>
        <family val="0"/>
      </rPr>
      <t>郴州市小计</t>
    </r>
  </si>
  <si>
    <r>
      <rPr>
        <sz val="10"/>
        <rFont val="宋体"/>
        <family val="0"/>
      </rPr>
      <t>郴州市本级</t>
    </r>
  </si>
  <si>
    <r>
      <rPr>
        <sz val="10"/>
        <rFont val="宋体"/>
        <family val="0"/>
      </rPr>
      <t>北湖区</t>
    </r>
  </si>
  <si>
    <r>
      <rPr>
        <sz val="10"/>
        <rFont val="宋体"/>
        <family val="0"/>
      </rPr>
      <t>苏仙区</t>
    </r>
  </si>
  <si>
    <r>
      <rPr>
        <sz val="10"/>
        <rFont val="宋体"/>
        <family val="0"/>
      </rPr>
      <t>资兴市</t>
    </r>
  </si>
  <si>
    <r>
      <rPr>
        <sz val="10"/>
        <rFont val="宋体"/>
        <family val="0"/>
      </rPr>
      <t>桂阳县</t>
    </r>
  </si>
  <si>
    <r>
      <rPr>
        <sz val="10"/>
        <rFont val="宋体"/>
        <family val="0"/>
      </rPr>
      <t>永兴县</t>
    </r>
  </si>
  <si>
    <r>
      <rPr>
        <sz val="10"/>
        <rFont val="宋体"/>
        <family val="0"/>
      </rPr>
      <t>宜章县</t>
    </r>
  </si>
  <si>
    <r>
      <rPr>
        <sz val="10"/>
        <rFont val="宋体"/>
        <family val="0"/>
      </rPr>
      <t>嘉禾县</t>
    </r>
  </si>
  <si>
    <r>
      <rPr>
        <sz val="10"/>
        <rFont val="宋体"/>
        <family val="0"/>
      </rPr>
      <t>临武县</t>
    </r>
  </si>
  <si>
    <r>
      <rPr>
        <sz val="10"/>
        <rFont val="宋体"/>
        <family val="0"/>
      </rPr>
      <t>汝城县</t>
    </r>
  </si>
  <si>
    <r>
      <rPr>
        <sz val="10"/>
        <rFont val="宋体"/>
        <family val="0"/>
      </rPr>
      <t>桂东县</t>
    </r>
  </si>
  <si>
    <r>
      <rPr>
        <sz val="10"/>
        <rFont val="宋体"/>
        <family val="0"/>
      </rPr>
      <t>安仁县</t>
    </r>
  </si>
  <si>
    <r>
      <rPr>
        <b/>
        <sz val="10"/>
        <rFont val="宋体"/>
        <family val="0"/>
      </rPr>
      <t>娄底市</t>
    </r>
  </si>
  <si>
    <r>
      <rPr>
        <b/>
        <sz val="10"/>
        <rFont val="宋体"/>
        <family val="0"/>
      </rPr>
      <t>娄底市小计</t>
    </r>
  </si>
  <si>
    <r>
      <rPr>
        <sz val="10"/>
        <rFont val="宋体"/>
        <family val="0"/>
      </rPr>
      <t>娄底市本级</t>
    </r>
  </si>
  <si>
    <r>
      <rPr>
        <sz val="10"/>
        <rFont val="宋体"/>
        <family val="0"/>
      </rPr>
      <t>娄星区</t>
    </r>
  </si>
  <si>
    <r>
      <rPr>
        <sz val="10"/>
        <color indexed="30"/>
        <rFont val="宋体"/>
        <family val="0"/>
      </rPr>
      <t>涟源市</t>
    </r>
  </si>
  <si>
    <r>
      <rPr>
        <sz val="10"/>
        <rFont val="宋体"/>
        <family val="0"/>
      </rPr>
      <t>冷水江市</t>
    </r>
  </si>
  <si>
    <r>
      <rPr>
        <sz val="10"/>
        <rFont val="宋体"/>
        <family val="0"/>
      </rPr>
      <t>双峰县</t>
    </r>
  </si>
  <si>
    <r>
      <rPr>
        <sz val="10"/>
        <color indexed="30"/>
        <rFont val="宋体"/>
        <family val="0"/>
      </rPr>
      <t>新化县</t>
    </r>
  </si>
  <si>
    <r>
      <rPr>
        <b/>
        <sz val="10"/>
        <rFont val="宋体"/>
        <family val="0"/>
      </rPr>
      <t>怀化市</t>
    </r>
  </si>
  <si>
    <r>
      <rPr>
        <b/>
        <sz val="10"/>
        <rFont val="宋体"/>
        <family val="0"/>
      </rPr>
      <t>怀化市小计</t>
    </r>
  </si>
  <si>
    <r>
      <rPr>
        <sz val="10"/>
        <rFont val="宋体"/>
        <family val="0"/>
      </rPr>
      <t>怀化市本级</t>
    </r>
  </si>
  <si>
    <r>
      <rPr>
        <sz val="10"/>
        <rFont val="宋体"/>
        <family val="0"/>
      </rPr>
      <t>鹤城区</t>
    </r>
  </si>
  <si>
    <r>
      <rPr>
        <sz val="10"/>
        <color indexed="30"/>
        <rFont val="宋体"/>
        <family val="0"/>
      </rPr>
      <t>沅陵县</t>
    </r>
  </si>
  <si>
    <r>
      <rPr>
        <sz val="10"/>
        <rFont val="宋体"/>
        <family val="0"/>
      </rPr>
      <t>辰溪县</t>
    </r>
  </si>
  <si>
    <r>
      <rPr>
        <sz val="10"/>
        <color indexed="30"/>
        <rFont val="宋体"/>
        <family val="0"/>
      </rPr>
      <t>溆浦县</t>
    </r>
  </si>
  <si>
    <r>
      <rPr>
        <sz val="10"/>
        <color indexed="10"/>
        <rFont val="宋体"/>
        <family val="0"/>
      </rPr>
      <t>麻阳县</t>
    </r>
  </si>
  <si>
    <r>
      <rPr>
        <sz val="10"/>
        <rFont val="宋体"/>
        <family val="0"/>
      </rPr>
      <t>新晃县</t>
    </r>
  </si>
  <si>
    <r>
      <rPr>
        <sz val="10"/>
        <rFont val="宋体"/>
        <family val="0"/>
      </rPr>
      <t>芷江县</t>
    </r>
  </si>
  <si>
    <r>
      <rPr>
        <sz val="10"/>
        <rFont val="宋体"/>
        <family val="0"/>
      </rPr>
      <t>中方县</t>
    </r>
  </si>
  <si>
    <r>
      <rPr>
        <sz val="10"/>
        <rFont val="宋体"/>
        <family val="0"/>
      </rPr>
      <t>洪江市</t>
    </r>
  </si>
  <si>
    <r>
      <rPr>
        <sz val="10"/>
        <rFont val="宋体"/>
        <family val="0"/>
      </rPr>
      <t>洪江区</t>
    </r>
  </si>
  <si>
    <r>
      <rPr>
        <sz val="10"/>
        <rFont val="宋体"/>
        <family val="0"/>
      </rPr>
      <t>会同县</t>
    </r>
  </si>
  <si>
    <r>
      <rPr>
        <sz val="10"/>
        <rFont val="宋体"/>
        <family val="0"/>
      </rPr>
      <t>靖州县</t>
    </r>
  </si>
  <si>
    <r>
      <rPr>
        <sz val="10"/>
        <color indexed="10"/>
        <rFont val="宋体"/>
        <family val="0"/>
      </rPr>
      <t>通道县</t>
    </r>
  </si>
  <si>
    <r>
      <rPr>
        <b/>
        <sz val="10"/>
        <rFont val="宋体"/>
        <family val="0"/>
      </rPr>
      <t>湘西土家族苗族自治州</t>
    </r>
  </si>
  <si>
    <r>
      <rPr>
        <b/>
        <sz val="10"/>
        <rFont val="宋体"/>
        <family val="0"/>
      </rPr>
      <t>湘西土家族苗族自治州小计</t>
    </r>
  </si>
  <si>
    <r>
      <rPr>
        <sz val="10"/>
        <rFont val="宋体"/>
        <family val="0"/>
      </rPr>
      <t>湘西州本级</t>
    </r>
  </si>
  <si>
    <r>
      <rPr>
        <sz val="10"/>
        <rFont val="宋体"/>
        <family val="0"/>
      </rPr>
      <t>吉首市</t>
    </r>
  </si>
  <si>
    <r>
      <rPr>
        <sz val="10"/>
        <color indexed="10"/>
        <rFont val="宋体"/>
        <family val="0"/>
      </rPr>
      <t>泸溪县</t>
    </r>
  </si>
  <si>
    <r>
      <rPr>
        <sz val="10"/>
        <color indexed="10"/>
        <rFont val="宋体"/>
        <family val="0"/>
      </rPr>
      <t>凤凰县</t>
    </r>
  </si>
  <si>
    <r>
      <rPr>
        <sz val="10"/>
        <color indexed="10"/>
        <rFont val="宋体"/>
        <family val="0"/>
      </rPr>
      <t>花垣县</t>
    </r>
  </si>
  <si>
    <r>
      <rPr>
        <sz val="10"/>
        <color indexed="10"/>
        <rFont val="宋体"/>
        <family val="0"/>
      </rPr>
      <t>保靖县</t>
    </r>
  </si>
  <si>
    <r>
      <rPr>
        <sz val="10"/>
        <color indexed="10"/>
        <rFont val="宋体"/>
        <family val="0"/>
      </rPr>
      <t>古丈县</t>
    </r>
  </si>
  <si>
    <r>
      <rPr>
        <sz val="10"/>
        <color indexed="10"/>
        <rFont val="宋体"/>
        <family val="0"/>
      </rPr>
      <t>永顺县</t>
    </r>
  </si>
  <si>
    <r>
      <rPr>
        <sz val="10"/>
        <color indexed="10"/>
        <rFont val="宋体"/>
        <family val="0"/>
      </rPr>
      <t>龙山县</t>
    </r>
  </si>
  <si>
    <t>附件3-1</t>
  </si>
  <si>
    <t>2019年普通高中国家助学金分配明细表</t>
  </si>
  <si>
    <t>市县</t>
  </si>
  <si>
    <t>2018年教育事业统计学生数</t>
  </si>
  <si>
    <t>资助比例</t>
  </si>
  <si>
    <t>资助指标</t>
  </si>
  <si>
    <t>各级资金分担比例</t>
  </si>
  <si>
    <t>全年资金需求测算数（万元）</t>
  </si>
  <si>
    <t>湘财预〔2018〕199号、湘财预〔2019〕72号已提前下达资金（万元）</t>
  </si>
  <si>
    <t>拟清算下达省级资金（万元）</t>
  </si>
  <si>
    <t>其中建档立卡学生指标数</t>
  </si>
  <si>
    <t>非建档立卡学生指标数</t>
  </si>
  <si>
    <r>
      <rPr>
        <sz val="9"/>
        <color indexed="8"/>
        <rFont val="黑体"/>
        <family val="0"/>
      </rPr>
      <t>测算分档数</t>
    </r>
  </si>
  <si>
    <t>中央</t>
  </si>
  <si>
    <t>省级</t>
  </si>
  <si>
    <t>市（县）</t>
  </si>
  <si>
    <r>
      <rPr>
        <sz val="9"/>
        <color indexed="8"/>
        <rFont val="黑体"/>
        <family val="0"/>
      </rPr>
      <t>一档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3000</t>
    </r>
    <r>
      <rPr>
        <sz val="9"/>
        <color indexed="8"/>
        <rFont val="黑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黑体"/>
        <family val="0"/>
      </rPr>
      <t>生</t>
    </r>
    <r>
      <rPr>
        <sz val="9"/>
        <color indexed="8"/>
        <rFont val="Times New Roman"/>
        <family val="1"/>
      </rPr>
      <t>/</t>
    </r>
    <r>
      <rPr>
        <sz val="9"/>
        <color indexed="8"/>
        <rFont val="黑体"/>
        <family val="0"/>
      </rPr>
      <t>年）</t>
    </r>
  </si>
  <si>
    <r>
      <rPr>
        <sz val="9"/>
        <color indexed="8"/>
        <rFont val="黑体"/>
        <family val="0"/>
      </rPr>
      <t>二档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1000</t>
    </r>
    <r>
      <rPr>
        <sz val="9"/>
        <color indexed="8"/>
        <rFont val="黑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黑体"/>
        <family val="0"/>
      </rPr>
      <t>生</t>
    </r>
    <r>
      <rPr>
        <sz val="9"/>
        <color indexed="8"/>
        <rFont val="Times New Roman"/>
        <family val="1"/>
      </rPr>
      <t>/</t>
    </r>
    <r>
      <rPr>
        <sz val="9"/>
        <color indexed="8"/>
        <rFont val="黑体"/>
        <family val="0"/>
      </rPr>
      <t>年）</t>
    </r>
  </si>
  <si>
    <t>地方</t>
  </si>
  <si>
    <t>市级</t>
  </si>
  <si>
    <t>县级</t>
  </si>
  <si>
    <t>系数测算</t>
  </si>
  <si>
    <r>
      <rPr>
        <sz val="9"/>
        <color indexed="8"/>
        <rFont val="黑体"/>
        <family val="0"/>
      </rPr>
      <t>一档</t>
    </r>
  </si>
  <si>
    <r>
      <rPr>
        <sz val="9"/>
        <color indexed="8"/>
        <rFont val="黑体"/>
        <family val="0"/>
      </rPr>
      <t>二档</t>
    </r>
  </si>
  <si>
    <t>中央下达</t>
  </si>
  <si>
    <t>市县小计</t>
  </si>
  <si>
    <t>长沙市小计</t>
  </si>
  <si>
    <t>市本级及所辖区小计</t>
  </si>
  <si>
    <t>长沙市本级</t>
  </si>
  <si>
    <t>地质中学下放到长沙市本级，上年待抵扣11.28万元从长沙市本级抵扣</t>
  </si>
  <si>
    <t>长沙县</t>
  </si>
  <si>
    <t>望城区</t>
  </si>
  <si>
    <t>雨花区</t>
  </si>
  <si>
    <t>芙蓉区</t>
  </si>
  <si>
    <t>天心区</t>
  </si>
  <si>
    <t>岳麓区</t>
  </si>
  <si>
    <t>开福区</t>
  </si>
  <si>
    <t>浏阳市</t>
  </si>
  <si>
    <t>株洲市小计</t>
  </si>
  <si>
    <t>株洲市本级</t>
  </si>
  <si>
    <t>醴陵市</t>
  </si>
  <si>
    <t>攸县</t>
  </si>
  <si>
    <t>茶陵县</t>
  </si>
  <si>
    <t>炎陵县</t>
  </si>
  <si>
    <t>湘潭市小计</t>
  </si>
  <si>
    <t>湘潭市本级</t>
  </si>
  <si>
    <t>雨湖区</t>
  </si>
  <si>
    <t>湘潭县</t>
  </si>
  <si>
    <t>湘乡市</t>
  </si>
  <si>
    <t>韶山市</t>
  </si>
  <si>
    <t>衡阳市小计</t>
  </si>
  <si>
    <t>衡阳市本级</t>
  </si>
  <si>
    <t>南岳区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</si>
  <si>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</si>
  <si>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</si>
  <si>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</si>
  <si>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</si>
  <si>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</si>
  <si>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</si>
  <si>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</si>
  <si>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邵阳市小计</t>
  </si>
  <si>
    <t>邵阳市本级</t>
  </si>
  <si>
    <t>双清区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</si>
  <si>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</si>
  <si>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</si>
  <si>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</si>
  <si>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</si>
  <si>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</si>
  <si>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</si>
  <si>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</si>
  <si>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</si>
  <si>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</si>
  <si>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岳阳市小计</t>
  </si>
  <si>
    <t>岳阳市本级</t>
  </si>
  <si>
    <t>君山区</t>
  </si>
  <si>
    <t>云溪区</t>
  </si>
  <si>
    <t>屈原管理区</t>
  </si>
  <si>
    <t>汨罗市</t>
  </si>
  <si>
    <t>平江县</t>
  </si>
  <si>
    <t>湘阴县</t>
  </si>
  <si>
    <t>华容县</t>
  </si>
  <si>
    <t>岳阳县</t>
  </si>
  <si>
    <t>常德市小计</t>
  </si>
  <si>
    <t>常德市本级</t>
  </si>
  <si>
    <t>鼎城区</t>
  </si>
  <si>
    <t>西洞庭管理区</t>
  </si>
  <si>
    <t>西湖管理区</t>
  </si>
  <si>
    <t>桃花源管理区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</si>
  <si>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</si>
  <si>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</si>
  <si>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</si>
  <si>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</si>
  <si>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</si>
  <si>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</si>
  <si>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</si>
  <si>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张家界市小计</t>
  </si>
  <si>
    <t>张家界市本级</t>
  </si>
  <si>
    <t>永定区</t>
  </si>
  <si>
    <t>武陵源区</t>
  </si>
  <si>
    <t>慈利县</t>
  </si>
  <si>
    <t>桑植县</t>
  </si>
  <si>
    <t>益阳市小计</t>
  </si>
  <si>
    <t>益阳市本级</t>
  </si>
  <si>
    <t>资阳区</t>
  </si>
  <si>
    <t>赫山区</t>
  </si>
  <si>
    <t>大通湖管理区</t>
  </si>
  <si>
    <t>沅江市</t>
  </si>
  <si>
    <t>南县</t>
  </si>
  <si>
    <t>桃江县</t>
  </si>
  <si>
    <t>安化县</t>
  </si>
  <si>
    <t>永州市小计</t>
  </si>
  <si>
    <t>永州市本级</t>
  </si>
  <si>
    <t>零陵区</t>
  </si>
  <si>
    <t>冷水滩区</t>
  </si>
  <si>
    <t>东安县</t>
  </si>
  <si>
    <t>道县</t>
  </si>
  <si>
    <t>宁远县</t>
  </si>
  <si>
    <t>江永县</t>
  </si>
  <si>
    <t>江华县</t>
  </si>
  <si>
    <t>蓝山县</t>
  </si>
  <si>
    <t>双牌县</t>
  </si>
  <si>
    <t>祁阳县</t>
  </si>
  <si>
    <t>郴州市小计</t>
  </si>
  <si>
    <t>郴州市本级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</si>
  <si>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</si>
  <si>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</si>
  <si>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</si>
  <si>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</si>
  <si>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</si>
  <si>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</si>
  <si>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</si>
  <si>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</si>
  <si>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</si>
  <si>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</si>
  <si>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</si>
  <si>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娄底市小计</t>
  </si>
  <si>
    <t>娄底市本级</t>
  </si>
  <si>
    <t>娄星区</t>
  </si>
  <si>
    <t>娄底市经济技术开发区</t>
  </si>
  <si>
    <t>涟源市</t>
  </si>
  <si>
    <t>冷水江市</t>
  </si>
  <si>
    <t>双峰县</t>
  </si>
  <si>
    <t>新化县</t>
  </si>
  <si>
    <t>怀化市小计</t>
  </si>
  <si>
    <t>怀化市本级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</si>
  <si>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</si>
  <si>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</si>
  <si>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</si>
  <si>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</si>
  <si>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</si>
  <si>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</si>
  <si>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</si>
  <si>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</si>
  <si>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</si>
  <si>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</si>
  <si>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</si>
  <si>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</si>
  <si>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</si>
  <si>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湘西州小计</t>
  </si>
  <si>
    <t>湘西州本级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</si>
  <si>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</si>
  <si>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</si>
  <si>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</si>
  <si>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</si>
  <si>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</si>
  <si>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</si>
  <si>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</si>
  <si>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</si>
  <si>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附件3-2</t>
  </si>
  <si>
    <t>2019年普通高中建档立卡家庭经济困难学生免学杂费资金分配明细表</t>
  </si>
  <si>
    <t>单位名称</t>
  </si>
  <si>
    <t>2018年秋季免学杂费人数(人）</t>
  </si>
  <si>
    <t>2019年全年资金需求及分担额（万元）</t>
  </si>
  <si>
    <t>此次弥补2017年资金缺口（万元）</t>
  </si>
  <si>
    <t>调整后各级资金分担额</t>
  </si>
  <si>
    <t>湘财预[2018]199号、湘财预〔2019〕72号已提前下达资金（万元）</t>
  </si>
  <si>
    <t>总人数</t>
  </si>
  <si>
    <t>省示范性高中人数</t>
  </si>
  <si>
    <t>省非示范性高中人数</t>
  </si>
  <si>
    <t>湘西土家族苗族自治州小计</t>
  </si>
  <si>
    <t>附件3-3</t>
  </si>
  <si>
    <t>2019年普通高中建档立卡家庭经济困难学生免费教科书资金分配表</t>
  </si>
  <si>
    <t>免费教科书人数(人）</t>
  </si>
  <si>
    <t>2019年资金需求（万元）</t>
  </si>
  <si>
    <t>2019年预安排资金额度（万元）</t>
  </si>
  <si>
    <t>附件4-1</t>
  </si>
  <si>
    <t>2019年中职国家助学金资金清算明细表</t>
  </si>
  <si>
    <t xml:space="preserve"> </t>
  </si>
  <si>
    <t>单位（市县）</t>
  </si>
  <si>
    <t>2019年预计资助人数（人）</t>
  </si>
  <si>
    <t>此次抵扣历史结余（负数为追补缺口（万元）</t>
  </si>
  <si>
    <t>调整后中央和地方资金分担额（万元）</t>
  </si>
  <si>
    <t>湘财预〔2018〕200号（湘财教指〔2018〕100号）、湘财预〔2019〕72号（湘财教指〔2019〕27号）已提前下达资金（万元）</t>
  </si>
  <si>
    <r>
      <rPr>
        <b/>
        <sz val="9"/>
        <rFont val="黑体"/>
        <family val="0"/>
      </rPr>
      <t>市州合计</t>
    </r>
  </si>
  <si>
    <t>长沙市</t>
  </si>
  <si>
    <r>
      <rPr>
        <b/>
        <sz val="9"/>
        <rFont val="黑体"/>
        <family val="0"/>
      </rPr>
      <t>长沙市小计</t>
    </r>
  </si>
  <si>
    <r>
      <rPr>
        <b/>
        <sz val="9"/>
        <rFont val="黑体"/>
        <family val="0"/>
      </rPr>
      <t>市本级及所辖区小计</t>
    </r>
  </si>
  <si>
    <r>
      <rPr>
        <sz val="9"/>
        <rFont val="黑体"/>
        <family val="0"/>
      </rPr>
      <t>长沙市本级</t>
    </r>
  </si>
  <si>
    <r>
      <rPr>
        <sz val="9"/>
        <rFont val="黑体"/>
        <family val="0"/>
      </rPr>
      <t>长沙县</t>
    </r>
  </si>
  <si>
    <r>
      <rPr>
        <sz val="9"/>
        <rFont val="黑体"/>
        <family val="0"/>
      </rPr>
      <t>望城区</t>
    </r>
  </si>
  <si>
    <r>
      <rPr>
        <sz val="9"/>
        <rFont val="黑体"/>
        <family val="0"/>
      </rPr>
      <t>雨花区</t>
    </r>
  </si>
  <si>
    <r>
      <rPr>
        <sz val="9"/>
        <rFont val="黑体"/>
        <family val="0"/>
      </rPr>
      <t>岳麓区</t>
    </r>
  </si>
  <si>
    <r>
      <rPr>
        <sz val="9"/>
        <rFont val="黑体"/>
        <family val="0"/>
      </rPr>
      <t>开福区</t>
    </r>
  </si>
  <si>
    <r>
      <rPr>
        <sz val="9"/>
        <rFont val="黑体"/>
        <family val="0"/>
      </rPr>
      <t>浏阳市</t>
    </r>
  </si>
  <si>
    <r>
      <rPr>
        <sz val="9"/>
        <rFont val="黑体"/>
        <family val="0"/>
      </rPr>
      <t>宁乡市</t>
    </r>
  </si>
  <si>
    <t>株洲市</t>
  </si>
  <si>
    <r>
      <rPr>
        <b/>
        <sz val="9"/>
        <rFont val="黑体"/>
        <family val="0"/>
      </rPr>
      <t>株洲市小计</t>
    </r>
  </si>
  <si>
    <r>
      <rPr>
        <sz val="9"/>
        <rFont val="黑体"/>
        <family val="0"/>
      </rPr>
      <t>株洲市本级</t>
    </r>
  </si>
  <si>
    <r>
      <rPr>
        <sz val="9"/>
        <rFont val="黑体"/>
        <family val="0"/>
      </rPr>
      <t>醴陵市</t>
    </r>
  </si>
  <si>
    <r>
      <rPr>
        <sz val="9"/>
        <rFont val="黑体"/>
        <family val="0"/>
      </rPr>
      <t>攸县</t>
    </r>
  </si>
  <si>
    <r>
      <rPr>
        <sz val="9"/>
        <rFont val="黑体"/>
        <family val="0"/>
      </rPr>
      <t>茶陵县</t>
    </r>
  </si>
  <si>
    <r>
      <rPr>
        <sz val="9"/>
        <rFont val="黑体"/>
        <family val="0"/>
      </rPr>
      <t>炎陵县</t>
    </r>
  </si>
  <si>
    <t>湘潭市</t>
  </si>
  <si>
    <r>
      <rPr>
        <b/>
        <sz val="9"/>
        <rFont val="黑体"/>
        <family val="0"/>
      </rPr>
      <t>湘潭市小计</t>
    </r>
  </si>
  <si>
    <r>
      <rPr>
        <sz val="9"/>
        <rFont val="黑体"/>
        <family val="0"/>
      </rPr>
      <t>湘潭市本级</t>
    </r>
  </si>
  <si>
    <r>
      <rPr>
        <sz val="9"/>
        <rFont val="黑体"/>
        <family val="0"/>
      </rPr>
      <t>雨湖区</t>
    </r>
  </si>
  <si>
    <r>
      <rPr>
        <sz val="9"/>
        <rFont val="黑体"/>
        <family val="0"/>
      </rPr>
      <t>岳塘区</t>
    </r>
  </si>
  <si>
    <r>
      <rPr>
        <sz val="9"/>
        <rFont val="黑体"/>
        <family val="0"/>
      </rPr>
      <t>湘潭县</t>
    </r>
  </si>
  <si>
    <r>
      <rPr>
        <sz val="9"/>
        <rFont val="黑体"/>
        <family val="0"/>
      </rPr>
      <t>湘乡市</t>
    </r>
  </si>
  <si>
    <r>
      <rPr>
        <sz val="9"/>
        <rFont val="黑体"/>
        <family val="0"/>
      </rPr>
      <t>韶山市</t>
    </r>
  </si>
  <si>
    <t>衡阳市</t>
  </si>
  <si>
    <r>
      <rPr>
        <b/>
        <sz val="9"/>
        <rFont val="黑体"/>
        <family val="0"/>
      </rPr>
      <t>衡阳市小计</t>
    </r>
  </si>
  <si>
    <r>
      <rPr>
        <sz val="9"/>
        <rFont val="黑体"/>
        <family val="0"/>
      </rPr>
      <t>衡阳市本级</t>
    </r>
  </si>
  <si>
    <r>
      <rPr>
        <sz val="9"/>
        <rFont val="黑体"/>
        <family val="0"/>
      </rPr>
      <t>南岳区</t>
    </r>
  </si>
  <si>
    <r>
      <rPr>
        <sz val="9"/>
        <rFont val="黑体"/>
        <family val="0"/>
      </rPr>
      <t>雁峰区</t>
    </r>
  </si>
  <si>
    <r>
      <rPr>
        <sz val="9"/>
        <rFont val="黑体"/>
        <family val="0"/>
      </rPr>
      <t>石鼓区</t>
    </r>
  </si>
  <si>
    <r>
      <rPr>
        <sz val="9"/>
        <rFont val="黑体"/>
        <family val="0"/>
      </rPr>
      <t>珠晖区</t>
    </r>
  </si>
  <si>
    <r>
      <rPr>
        <sz val="9"/>
        <rFont val="黑体"/>
        <family val="0"/>
      </rPr>
      <t>蒸湘区</t>
    </r>
  </si>
  <si>
    <r>
      <rPr>
        <sz val="9"/>
        <rFont val="黑体"/>
        <family val="0"/>
      </rPr>
      <t>衡南县</t>
    </r>
  </si>
  <si>
    <r>
      <rPr>
        <sz val="9"/>
        <rFont val="黑体"/>
        <family val="0"/>
      </rPr>
      <t>衡阳县</t>
    </r>
  </si>
  <si>
    <r>
      <rPr>
        <sz val="9"/>
        <rFont val="黑体"/>
        <family val="0"/>
      </rPr>
      <t>衡山县</t>
    </r>
  </si>
  <si>
    <r>
      <rPr>
        <sz val="9"/>
        <rFont val="黑体"/>
        <family val="0"/>
      </rPr>
      <t>衡东县</t>
    </r>
  </si>
  <si>
    <r>
      <rPr>
        <sz val="9"/>
        <rFont val="黑体"/>
        <family val="0"/>
      </rPr>
      <t>常宁市</t>
    </r>
  </si>
  <si>
    <r>
      <rPr>
        <sz val="9"/>
        <rFont val="黑体"/>
        <family val="0"/>
      </rPr>
      <t>祁东县</t>
    </r>
  </si>
  <si>
    <r>
      <rPr>
        <sz val="9"/>
        <rFont val="黑体"/>
        <family val="0"/>
      </rPr>
      <t>耒阳市</t>
    </r>
  </si>
  <si>
    <t>邵阳市</t>
  </si>
  <si>
    <r>
      <rPr>
        <b/>
        <sz val="9"/>
        <rFont val="黑体"/>
        <family val="0"/>
      </rPr>
      <t>邵阳市小计</t>
    </r>
  </si>
  <si>
    <r>
      <rPr>
        <sz val="9"/>
        <rFont val="黑体"/>
        <family val="0"/>
      </rPr>
      <t>邵阳市本级</t>
    </r>
  </si>
  <si>
    <r>
      <rPr>
        <sz val="9"/>
        <rFont val="黑体"/>
        <family val="0"/>
      </rPr>
      <t>邵东县</t>
    </r>
  </si>
  <si>
    <r>
      <rPr>
        <sz val="9"/>
        <rFont val="黑体"/>
        <family val="0"/>
      </rPr>
      <t>新邵县</t>
    </r>
  </si>
  <si>
    <r>
      <rPr>
        <sz val="9"/>
        <rFont val="黑体"/>
        <family val="0"/>
      </rPr>
      <t>隆回县</t>
    </r>
  </si>
  <si>
    <r>
      <rPr>
        <sz val="9"/>
        <rFont val="黑体"/>
        <family val="0"/>
      </rPr>
      <t>武冈市</t>
    </r>
  </si>
  <si>
    <r>
      <rPr>
        <sz val="9"/>
        <rFont val="黑体"/>
        <family val="0"/>
      </rPr>
      <t>洞口县</t>
    </r>
  </si>
  <si>
    <r>
      <rPr>
        <sz val="9"/>
        <rFont val="黑体"/>
        <family val="0"/>
      </rPr>
      <t>新宁县</t>
    </r>
  </si>
  <si>
    <r>
      <rPr>
        <sz val="9"/>
        <rFont val="黑体"/>
        <family val="0"/>
      </rPr>
      <t>邵阳县</t>
    </r>
  </si>
  <si>
    <r>
      <rPr>
        <sz val="9"/>
        <rFont val="黑体"/>
        <family val="0"/>
      </rPr>
      <t>城步县</t>
    </r>
  </si>
  <si>
    <r>
      <rPr>
        <sz val="9"/>
        <rFont val="黑体"/>
        <family val="0"/>
      </rPr>
      <t>绥宁县</t>
    </r>
  </si>
  <si>
    <r>
      <rPr>
        <b/>
        <sz val="9"/>
        <rFont val="黑体"/>
        <family val="0"/>
      </rPr>
      <t>岳阳市小计</t>
    </r>
  </si>
  <si>
    <r>
      <rPr>
        <sz val="9"/>
        <rFont val="黑体"/>
        <family val="0"/>
      </rPr>
      <t>岳阳市本级</t>
    </r>
  </si>
  <si>
    <r>
      <rPr>
        <sz val="9"/>
        <rFont val="黑体"/>
        <family val="0"/>
      </rPr>
      <t>云溪区</t>
    </r>
  </si>
  <si>
    <r>
      <rPr>
        <sz val="9"/>
        <rFont val="黑体"/>
        <family val="0"/>
      </rPr>
      <t>君山区</t>
    </r>
  </si>
  <si>
    <r>
      <rPr>
        <sz val="9"/>
        <rFont val="黑体"/>
        <family val="0"/>
      </rPr>
      <t>汨罗市</t>
    </r>
  </si>
  <si>
    <r>
      <rPr>
        <sz val="9"/>
        <rFont val="黑体"/>
        <family val="0"/>
      </rPr>
      <t>平江县</t>
    </r>
  </si>
  <si>
    <r>
      <rPr>
        <sz val="9"/>
        <rFont val="黑体"/>
        <family val="0"/>
      </rPr>
      <t>湘阴县</t>
    </r>
  </si>
  <si>
    <r>
      <rPr>
        <sz val="9"/>
        <rFont val="黑体"/>
        <family val="0"/>
      </rPr>
      <t>临湘市</t>
    </r>
  </si>
  <si>
    <r>
      <rPr>
        <sz val="9"/>
        <rFont val="黑体"/>
        <family val="0"/>
      </rPr>
      <t>华容县</t>
    </r>
  </si>
  <si>
    <r>
      <rPr>
        <sz val="9"/>
        <rFont val="黑体"/>
        <family val="0"/>
      </rPr>
      <t>岳阳县</t>
    </r>
  </si>
  <si>
    <t>常德市</t>
  </si>
  <si>
    <r>
      <rPr>
        <b/>
        <sz val="9"/>
        <rFont val="黑体"/>
        <family val="0"/>
      </rPr>
      <t>常德市小计</t>
    </r>
  </si>
  <si>
    <r>
      <rPr>
        <sz val="9"/>
        <rFont val="黑体"/>
        <family val="0"/>
      </rPr>
      <t>常德市本级</t>
    </r>
  </si>
  <si>
    <r>
      <rPr>
        <sz val="9"/>
        <rFont val="黑体"/>
        <family val="0"/>
      </rPr>
      <t>鼎城区</t>
    </r>
  </si>
  <si>
    <r>
      <rPr>
        <sz val="9"/>
        <rFont val="黑体"/>
        <family val="0"/>
      </rPr>
      <t>津市市</t>
    </r>
  </si>
  <si>
    <r>
      <rPr>
        <sz val="9"/>
        <rFont val="黑体"/>
        <family val="0"/>
      </rPr>
      <t>安乡县</t>
    </r>
  </si>
  <si>
    <r>
      <rPr>
        <sz val="9"/>
        <rFont val="黑体"/>
        <family val="0"/>
      </rPr>
      <t>汉寿县</t>
    </r>
  </si>
  <si>
    <r>
      <rPr>
        <sz val="9"/>
        <rFont val="黑体"/>
        <family val="0"/>
      </rPr>
      <t>澧县</t>
    </r>
  </si>
  <si>
    <r>
      <rPr>
        <sz val="9"/>
        <rFont val="黑体"/>
        <family val="0"/>
      </rPr>
      <t>临澧县</t>
    </r>
  </si>
  <si>
    <r>
      <rPr>
        <sz val="9"/>
        <rFont val="黑体"/>
        <family val="0"/>
      </rPr>
      <t>桃源县</t>
    </r>
  </si>
  <si>
    <r>
      <rPr>
        <sz val="9"/>
        <rFont val="黑体"/>
        <family val="0"/>
      </rPr>
      <t>石门县</t>
    </r>
  </si>
  <si>
    <t>张家界市</t>
  </si>
  <si>
    <r>
      <rPr>
        <b/>
        <sz val="9"/>
        <rFont val="黑体"/>
        <family val="0"/>
      </rPr>
      <t>张家界市小计</t>
    </r>
  </si>
  <si>
    <r>
      <rPr>
        <sz val="9"/>
        <rFont val="黑体"/>
        <family val="0"/>
      </rPr>
      <t>张家界市本级</t>
    </r>
  </si>
  <si>
    <r>
      <rPr>
        <sz val="9"/>
        <rFont val="黑体"/>
        <family val="0"/>
      </rPr>
      <t>永定区</t>
    </r>
  </si>
  <si>
    <r>
      <rPr>
        <sz val="9"/>
        <rFont val="黑体"/>
        <family val="0"/>
      </rPr>
      <t>武陵源区</t>
    </r>
  </si>
  <si>
    <r>
      <rPr>
        <sz val="9"/>
        <rFont val="黑体"/>
        <family val="0"/>
      </rPr>
      <t>慈利县</t>
    </r>
  </si>
  <si>
    <r>
      <rPr>
        <sz val="9"/>
        <rFont val="黑体"/>
        <family val="0"/>
      </rPr>
      <t>桑植县</t>
    </r>
  </si>
  <si>
    <t>益阳市</t>
  </si>
  <si>
    <r>
      <rPr>
        <b/>
        <sz val="9"/>
        <rFont val="黑体"/>
        <family val="0"/>
      </rPr>
      <t>益阳市小计</t>
    </r>
  </si>
  <si>
    <r>
      <rPr>
        <sz val="9"/>
        <rFont val="黑体"/>
        <family val="0"/>
      </rPr>
      <t>益阳市本级</t>
    </r>
  </si>
  <si>
    <r>
      <rPr>
        <sz val="9"/>
        <rFont val="黑体"/>
        <family val="0"/>
      </rPr>
      <t>资阳区</t>
    </r>
  </si>
  <si>
    <r>
      <rPr>
        <sz val="9"/>
        <rFont val="黑体"/>
        <family val="0"/>
      </rPr>
      <t>赫山区</t>
    </r>
  </si>
  <si>
    <r>
      <rPr>
        <sz val="9"/>
        <rFont val="黑体"/>
        <family val="0"/>
      </rPr>
      <t>沅江市</t>
    </r>
  </si>
  <si>
    <r>
      <rPr>
        <sz val="9"/>
        <rFont val="黑体"/>
        <family val="0"/>
      </rPr>
      <t>南县</t>
    </r>
  </si>
  <si>
    <r>
      <rPr>
        <sz val="9"/>
        <rFont val="黑体"/>
        <family val="0"/>
      </rPr>
      <t>桃江县</t>
    </r>
  </si>
  <si>
    <r>
      <rPr>
        <sz val="9"/>
        <rFont val="黑体"/>
        <family val="0"/>
      </rPr>
      <t>安化县</t>
    </r>
  </si>
  <si>
    <t>永州市</t>
  </si>
  <si>
    <r>
      <rPr>
        <b/>
        <sz val="9"/>
        <rFont val="黑体"/>
        <family val="0"/>
      </rPr>
      <t>永州市小计</t>
    </r>
  </si>
  <si>
    <r>
      <rPr>
        <sz val="9"/>
        <rFont val="黑体"/>
        <family val="0"/>
      </rPr>
      <t>永州市本级</t>
    </r>
  </si>
  <si>
    <r>
      <rPr>
        <sz val="9"/>
        <rFont val="黑体"/>
        <family val="0"/>
      </rPr>
      <t>零陵区</t>
    </r>
  </si>
  <si>
    <r>
      <rPr>
        <sz val="9"/>
        <rFont val="黑体"/>
        <family val="0"/>
      </rPr>
      <t>冷水滩区</t>
    </r>
  </si>
  <si>
    <r>
      <rPr>
        <sz val="9"/>
        <rFont val="黑体"/>
        <family val="0"/>
      </rPr>
      <t>东安县</t>
    </r>
  </si>
  <si>
    <r>
      <rPr>
        <sz val="9"/>
        <rFont val="黑体"/>
        <family val="0"/>
      </rPr>
      <t>道县</t>
    </r>
  </si>
  <si>
    <r>
      <rPr>
        <sz val="9"/>
        <rFont val="黑体"/>
        <family val="0"/>
      </rPr>
      <t>宁远县</t>
    </r>
  </si>
  <si>
    <r>
      <rPr>
        <sz val="9"/>
        <rFont val="黑体"/>
        <family val="0"/>
      </rPr>
      <t>江永县</t>
    </r>
  </si>
  <si>
    <r>
      <rPr>
        <sz val="9"/>
        <rFont val="黑体"/>
        <family val="0"/>
      </rPr>
      <t>江华县</t>
    </r>
  </si>
  <si>
    <r>
      <rPr>
        <sz val="9"/>
        <rFont val="黑体"/>
        <family val="0"/>
      </rPr>
      <t>蓝山县</t>
    </r>
  </si>
  <si>
    <r>
      <rPr>
        <sz val="9"/>
        <rFont val="黑体"/>
        <family val="0"/>
      </rPr>
      <t>新田县</t>
    </r>
  </si>
  <si>
    <r>
      <rPr>
        <sz val="9"/>
        <rFont val="黑体"/>
        <family val="0"/>
      </rPr>
      <t>双牌县</t>
    </r>
  </si>
  <si>
    <r>
      <rPr>
        <sz val="9"/>
        <rFont val="黑体"/>
        <family val="0"/>
      </rPr>
      <t>祁阳县</t>
    </r>
  </si>
  <si>
    <t>郴州市</t>
  </si>
  <si>
    <r>
      <rPr>
        <b/>
        <sz val="9"/>
        <rFont val="黑体"/>
        <family val="0"/>
      </rPr>
      <t>郴州市小计</t>
    </r>
  </si>
  <si>
    <r>
      <rPr>
        <sz val="9"/>
        <rFont val="黑体"/>
        <family val="0"/>
      </rPr>
      <t>郴州市本级</t>
    </r>
  </si>
  <si>
    <r>
      <rPr>
        <sz val="9"/>
        <rFont val="黑体"/>
        <family val="0"/>
      </rPr>
      <t>北湖区</t>
    </r>
  </si>
  <si>
    <r>
      <rPr>
        <sz val="9"/>
        <rFont val="黑体"/>
        <family val="0"/>
      </rPr>
      <t>苏仙区</t>
    </r>
  </si>
  <si>
    <r>
      <rPr>
        <sz val="9"/>
        <rFont val="黑体"/>
        <family val="0"/>
      </rPr>
      <t>资兴市</t>
    </r>
  </si>
  <si>
    <r>
      <rPr>
        <sz val="9"/>
        <rFont val="黑体"/>
        <family val="0"/>
      </rPr>
      <t>桂阳县</t>
    </r>
  </si>
  <si>
    <r>
      <rPr>
        <sz val="9"/>
        <rFont val="黑体"/>
        <family val="0"/>
      </rPr>
      <t>永兴县</t>
    </r>
  </si>
  <si>
    <r>
      <rPr>
        <sz val="9"/>
        <rFont val="黑体"/>
        <family val="0"/>
      </rPr>
      <t>宜章县</t>
    </r>
  </si>
  <si>
    <r>
      <rPr>
        <sz val="9"/>
        <rFont val="黑体"/>
        <family val="0"/>
      </rPr>
      <t>嘉禾县</t>
    </r>
  </si>
  <si>
    <r>
      <rPr>
        <sz val="9"/>
        <rFont val="黑体"/>
        <family val="0"/>
      </rPr>
      <t>临武县</t>
    </r>
  </si>
  <si>
    <r>
      <rPr>
        <sz val="9"/>
        <rFont val="黑体"/>
        <family val="0"/>
      </rPr>
      <t>汝城县</t>
    </r>
  </si>
  <si>
    <r>
      <rPr>
        <sz val="9"/>
        <rFont val="黑体"/>
        <family val="0"/>
      </rPr>
      <t>桂东县</t>
    </r>
  </si>
  <si>
    <r>
      <rPr>
        <sz val="9"/>
        <rFont val="黑体"/>
        <family val="0"/>
      </rPr>
      <t>安仁县</t>
    </r>
  </si>
  <si>
    <t>娄底市</t>
  </si>
  <si>
    <r>
      <rPr>
        <b/>
        <sz val="9"/>
        <rFont val="黑体"/>
        <family val="0"/>
      </rPr>
      <t>娄底市小计</t>
    </r>
  </si>
  <si>
    <r>
      <rPr>
        <sz val="9"/>
        <rFont val="黑体"/>
        <family val="0"/>
      </rPr>
      <t>娄底市本级</t>
    </r>
  </si>
  <si>
    <r>
      <rPr>
        <sz val="9"/>
        <rFont val="黑体"/>
        <family val="0"/>
      </rPr>
      <t>涟源市</t>
    </r>
  </si>
  <si>
    <r>
      <rPr>
        <sz val="9"/>
        <rFont val="黑体"/>
        <family val="0"/>
      </rPr>
      <t>冷水江市</t>
    </r>
  </si>
  <si>
    <r>
      <rPr>
        <sz val="9"/>
        <rFont val="黑体"/>
        <family val="0"/>
      </rPr>
      <t>双峰县</t>
    </r>
  </si>
  <si>
    <r>
      <rPr>
        <sz val="9"/>
        <rFont val="黑体"/>
        <family val="0"/>
      </rPr>
      <t>新化县</t>
    </r>
  </si>
  <si>
    <t>怀化市</t>
  </si>
  <si>
    <r>
      <rPr>
        <b/>
        <sz val="9"/>
        <rFont val="黑体"/>
        <family val="0"/>
      </rPr>
      <t>怀化市小计</t>
    </r>
  </si>
  <si>
    <r>
      <rPr>
        <sz val="9"/>
        <rFont val="黑体"/>
        <family val="0"/>
      </rPr>
      <t>怀化市本级</t>
    </r>
  </si>
  <si>
    <r>
      <rPr>
        <sz val="9"/>
        <rFont val="黑体"/>
        <family val="0"/>
      </rPr>
      <t>鹤城区</t>
    </r>
  </si>
  <si>
    <r>
      <rPr>
        <sz val="9"/>
        <rFont val="黑体"/>
        <family val="0"/>
      </rPr>
      <t>沅陵县</t>
    </r>
  </si>
  <si>
    <r>
      <rPr>
        <sz val="9"/>
        <rFont val="黑体"/>
        <family val="0"/>
      </rPr>
      <t>辰溪县</t>
    </r>
  </si>
  <si>
    <r>
      <rPr>
        <sz val="9"/>
        <rFont val="黑体"/>
        <family val="0"/>
      </rPr>
      <t>溆浦县</t>
    </r>
  </si>
  <si>
    <r>
      <rPr>
        <sz val="9"/>
        <rFont val="黑体"/>
        <family val="0"/>
      </rPr>
      <t>麻阳县</t>
    </r>
  </si>
  <si>
    <r>
      <rPr>
        <sz val="9"/>
        <rFont val="黑体"/>
        <family val="0"/>
      </rPr>
      <t>新晃县</t>
    </r>
  </si>
  <si>
    <r>
      <rPr>
        <sz val="9"/>
        <rFont val="黑体"/>
        <family val="0"/>
      </rPr>
      <t>芷江县</t>
    </r>
  </si>
  <si>
    <r>
      <rPr>
        <sz val="9"/>
        <rFont val="黑体"/>
        <family val="0"/>
      </rPr>
      <t>中方县</t>
    </r>
  </si>
  <si>
    <r>
      <rPr>
        <sz val="9"/>
        <rFont val="黑体"/>
        <family val="0"/>
      </rPr>
      <t>洪江市</t>
    </r>
  </si>
  <si>
    <r>
      <rPr>
        <sz val="9"/>
        <rFont val="黑体"/>
        <family val="0"/>
      </rPr>
      <t>洪江区</t>
    </r>
  </si>
  <si>
    <r>
      <rPr>
        <sz val="9"/>
        <rFont val="黑体"/>
        <family val="0"/>
      </rPr>
      <t>会同县</t>
    </r>
  </si>
  <si>
    <r>
      <rPr>
        <sz val="9"/>
        <rFont val="黑体"/>
        <family val="0"/>
      </rPr>
      <t>靖州县</t>
    </r>
  </si>
  <si>
    <r>
      <rPr>
        <sz val="9"/>
        <rFont val="黑体"/>
        <family val="0"/>
      </rPr>
      <t>通道县</t>
    </r>
  </si>
  <si>
    <t>湘西土家族苗族自治州</t>
  </si>
  <si>
    <r>
      <rPr>
        <b/>
        <sz val="9"/>
        <rFont val="黑体"/>
        <family val="0"/>
      </rPr>
      <t>湘西土家族苗族自治州小计</t>
    </r>
  </si>
  <si>
    <r>
      <rPr>
        <sz val="9"/>
        <rFont val="黑体"/>
        <family val="0"/>
      </rPr>
      <t>湘西州本级</t>
    </r>
  </si>
  <si>
    <r>
      <rPr>
        <sz val="9"/>
        <rFont val="黑体"/>
        <family val="0"/>
      </rPr>
      <t>吉首市</t>
    </r>
  </si>
  <si>
    <r>
      <rPr>
        <sz val="9"/>
        <rFont val="黑体"/>
        <family val="0"/>
      </rPr>
      <t>泸溪县</t>
    </r>
  </si>
  <si>
    <r>
      <rPr>
        <sz val="9"/>
        <rFont val="黑体"/>
        <family val="0"/>
      </rPr>
      <t>凤凰县</t>
    </r>
  </si>
  <si>
    <r>
      <rPr>
        <sz val="9"/>
        <rFont val="黑体"/>
        <family val="0"/>
      </rPr>
      <t>花垣县</t>
    </r>
  </si>
  <si>
    <r>
      <rPr>
        <sz val="9"/>
        <rFont val="黑体"/>
        <family val="0"/>
      </rPr>
      <t>保靖县</t>
    </r>
  </si>
  <si>
    <r>
      <rPr>
        <sz val="9"/>
        <rFont val="黑体"/>
        <family val="0"/>
      </rPr>
      <t>永顺县</t>
    </r>
  </si>
  <si>
    <r>
      <rPr>
        <sz val="9"/>
        <rFont val="黑体"/>
        <family val="0"/>
      </rPr>
      <t>古丈县</t>
    </r>
  </si>
  <si>
    <r>
      <rPr>
        <sz val="9"/>
        <rFont val="黑体"/>
        <family val="0"/>
      </rPr>
      <t>龙山县</t>
    </r>
  </si>
  <si>
    <t>附件4-3</t>
  </si>
  <si>
    <t>2019年中职免学费资金清算明细表</t>
  </si>
  <si>
    <r>
      <rPr>
        <sz val="9"/>
        <rFont val="Times New Roman"/>
        <family val="1"/>
      </rPr>
      <t>2019</t>
    </r>
    <r>
      <rPr>
        <sz val="9"/>
        <rFont val="黑体"/>
        <family val="0"/>
      </rPr>
      <t>年预计资助人数（人）</t>
    </r>
  </si>
  <si>
    <r>
      <rPr>
        <sz val="9"/>
        <rFont val="Times New Roman"/>
        <family val="1"/>
      </rPr>
      <t>2019</t>
    </r>
    <r>
      <rPr>
        <sz val="9"/>
        <rFont val="黑体"/>
        <family val="0"/>
      </rPr>
      <t>年资金需求（万元）</t>
    </r>
  </si>
  <si>
    <t>调整后中央和地方资金需求（万元）</t>
  </si>
  <si>
    <t>清算下达省级资金（万元）</t>
  </si>
  <si>
    <t>地方小计</t>
  </si>
  <si>
    <t>市州合计</t>
  </si>
  <si>
    <t>长沙市本级及所辖区小计</t>
  </si>
  <si>
    <t>株洲市本级及所辖区小计</t>
  </si>
  <si>
    <t>湘潭市本级及所辖区小计</t>
  </si>
  <si>
    <t>岳塘区</t>
  </si>
  <si>
    <t>衡阳市本级及所辖区小计</t>
  </si>
  <si>
    <t>雁峰区</t>
  </si>
  <si>
    <t>石鼓区</t>
  </si>
  <si>
    <t>蒸湘区</t>
  </si>
  <si>
    <t>珠晖区</t>
  </si>
  <si>
    <t>邵阳市本级及所辖区小计</t>
  </si>
  <si>
    <t>岳阳市本级及所辖区小计</t>
  </si>
  <si>
    <t>常德市本级及所辖区小计</t>
  </si>
  <si>
    <t>张家界市本级及所辖区小计</t>
  </si>
  <si>
    <t>益阳市本级及所辖区小计</t>
  </si>
  <si>
    <t>永州市本级及所辖区小计</t>
  </si>
  <si>
    <t>郴州市本级及所辖区小计</t>
  </si>
  <si>
    <t>娄底市本级及所辖区小计</t>
  </si>
  <si>
    <t>怀化市本级及所辖区小计</t>
  </si>
  <si>
    <t>2019年中等职业教育国家奖学金分配表</t>
  </si>
  <si>
    <t>教育部门</t>
  </si>
  <si>
    <t>人社部门</t>
  </si>
  <si>
    <t>分配名额（人）</t>
  </si>
  <si>
    <t>分配资金（万元）</t>
  </si>
  <si>
    <t>附件5-1：</t>
  </si>
  <si>
    <t>2019年高校国家奖助学金省级资金分配表</t>
  </si>
  <si>
    <t>预算代码</t>
  </si>
  <si>
    <t>单位</t>
  </si>
  <si>
    <t>科目</t>
  </si>
  <si>
    <t>国家奖助学金各级分担额</t>
  </si>
  <si>
    <t>抵扣往年结余(负数为追补缺口）</t>
  </si>
  <si>
    <t>湘财教指〔2018〕100号（湘财预〔2018〕201号）、湘财预[2019]69号（湘财教指〔2019〕26号）已下达中央和省级资金</t>
  </si>
  <si>
    <t>中央及省级应下达资金</t>
  </si>
  <si>
    <t>高校或市州</t>
  </si>
  <si>
    <t>往年结余</t>
  </si>
  <si>
    <t>湘财教指[2018]74号待下年抵扣金额</t>
  </si>
  <si>
    <t>长沙教育学院</t>
  </si>
  <si>
    <t>0</t>
  </si>
  <si>
    <t>长沙南方职业学院</t>
  </si>
  <si>
    <t>2050305高等职业教育</t>
  </si>
  <si>
    <t>长沙商贸旅游职业技术学院</t>
  </si>
  <si>
    <t>湖南信息职业技术学院</t>
  </si>
  <si>
    <t>长沙学院</t>
  </si>
  <si>
    <t>2050205高等教育</t>
  </si>
  <si>
    <t>长沙职业技术学院</t>
  </si>
  <si>
    <t>湖南电子科技职业学院</t>
  </si>
  <si>
    <t>湖南都市职业学院</t>
  </si>
  <si>
    <t>湖南外国语职业学院</t>
  </si>
  <si>
    <t>湖南三一工业职业技术学院</t>
  </si>
  <si>
    <t>长沙卫生职业学院</t>
  </si>
  <si>
    <t>株洲市职工大学</t>
  </si>
  <si>
    <t>湖南汽车工程职业学院</t>
  </si>
  <si>
    <t>湖南铁路科技职业技术学院</t>
  </si>
  <si>
    <t>湘潭教育学院</t>
  </si>
  <si>
    <t>湘潭医卫职业技术学院</t>
  </si>
  <si>
    <t>湖南软件职业学院</t>
  </si>
  <si>
    <t>湖南吉利汽车职业技术学院</t>
  </si>
  <si>
    <t>湖南财经工业职业技术学院</t>
  </si>
  <si>
    <t>湖南高速铁路职业技术学院</t>
  </si>
  <si>
    <t>湖南交通工程学院</t>
  </si>
  <si>
    <t>湖南工商职业学院</t>
  </si>
  <si>
    <t>邵阳职业技术学院</t>
  </si>
  <si>
    <t>湘中幼儿师范高等专科学校</t>
  </si>
  <si>
    <t>岳阳职业技术学院</t>
  </si>
  <si>
    <t>湖南民族职业学院</t>
  </si>
  <si>
    <t>常德职业技术学院</t>
  </si>
  <si>
    <t>湖南应用技术学院</t>
  </si>
  <si>
    <t>湖南高尔夫旅游职业学院</t>
  </si>
  <si>
    <t>湖南幼儿师范高等专科学校</t>
  </si>
  <si>
    <t>益阳医学高等专科学校</t>
  </si>
  <si>
    <t>益阳职业技术学院</t>
  </si>
  <si>
    <t>永州职业技术学院</t>
  </si>
  <si>
    <t>湖南九嶷职业技术学院</t>
  </si>
  <si>
    <t>郴州职业技术学院</t>
  </si>
  <si>
    <t>湘南幼儿师范高等专科学校</t>
  </si>
  <si>
    <t>娄底职业技术学院</t>
  </si>
  <si>
    <t>潇湘职业学院</t>
  </si>
  <si>
    <t>怀化职业技术学院</t>
  </si>
  <si>
    <t>怀化师范高等专科学校</t>
  </si>
  <si>
    <t>湘西民族职业技术学院</t>
  </si>
  <si>
    <t>吉首大学师范学院</t>
  </si>
  <si>
    <t xml:space="preserve">      </t>
  </si>
  <si>
    <t>附件5-2</t>
  </si>
  <si>
    <t>2019年本专科生国家奖助学金分配明细表</t>
  </si>
  <si>
    <t>本专科生国家奖学金</t>
  </si>
  <si>
    <t>本专科生国家励志奖学金</t>
  </si>
  <si>
    <t>本专科国家助学金</t>
  </si>
  <si>
    <t>本专科生国家奖助学金合计（万元）</t>
  </si>
  <si>
    <t>扩面后名额（人）</t>
  </si>
  <si>
    <t>金额
（万元）</t>
  </si>
  <si>
    <t>金额      （万元）</t>
  </si>
  <si>
    <t>春季名额（人）</t>
  </si>
  <si>
    <t>其中</t>
  </si>
  <si>
    <t>秋季名额（人）</t>
  </si>
  <si>
    <t>全年金额（万元）</t>
  </si>
  <si>
    <t>一等</t>
  </si>
  <si>
    <t>二等</t>
  </si>
  <si>
    <t>三等</t>
  </si>
  <si>
    <t>原始名额</t>
  </si>
  <si>
    <t>专科生扩面名额</t>
  </si>
  <si>
    <t>教育部指标</t>
  </si>
  <si>
    <t>验证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</si>
</sst>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_);[Red]\(0.0\)"/>
    <numFmt numFmtId="179" formatCode="0.00_ "/>
    <numFmt numFmtId="180" formatCode="0_ "/>
    <numFmt numFmtId="181" formatCode="0.00_ ;[Red]\-0.00\ "/>
    <numFmt numFmtId="182" formatCode="0.0_ ;[Red]\-0.0\ "/>
  </numFmts>
  <fonts count="150">
    <font>
      <sz val="12"/>
      <name val="宋体"/>
      <family val="0"/>
    </font>
    <font>
      <sz val="11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sz val="18"/>
      <name val="方正小标宋_GBK"/>
      <family val="0"/>
    </font>
    <font>
      <b/>
      <sz val="9"/>
      <name val="仿宋_GB2312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仿宋_GB2312"/>
      <family val="3"/>
    </font>
    <font>
      <sz val="9"/>
      <color indexed="10"/>
      <name val="仿宋_GB2312"/>
      <family val="3"/>
    </font>
    <font>
      <sz val="18"/>
      <color indexed="10"/>
      <name val="方正小标宋_GBK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仿宋_GB2312"/>
      <family val="3"/>
    </font>
    <font>
      <sz val="11"/>
      <color indexed="8"/>
      <name val="黑体"/>
      <family val="0"/>
    </font>
    <font>
      <sz val="9"/>
      <color indexed="63"/>
      <name val="Times New Roman"/>
      <family val="1"/>
    </font>
    <font>
      <sz val="10"/>
      <color indexed="8"/>
      <name val="宋体"/>
      <family val="0"/>
    </font>
    <font>
      <sz val="14"/>
      <color indexed="8"/>
      <name val="方正大标宋_GBK"/>
      <family val="0"/>
    </font>
    <font>
      <sz val="20"/>
      <color indexed="8"/>
      <name val="方正小标宋_GBK"/>
      <family val="0"/>
    </font>
    <font>
      <sz val="20"/>
      <color indexed="8"/>
      <name val="宋体"/>
      <family val="0"/>
    </font>
    <font>
      <sz val="10"/>
      <name val="黑体"/>
      <family val="0"/>
    </font>
    <font>
      <sz val="10"/>
      <color indexed="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b/>
      <sz val="20"/>
      <name val="方正小标宋_GBK"/>
      <family val="0"/>
    </font>
    <font>
      <sz val="6"/>
      <name val="黑体"/>
      <family val="0"/>
    </font>
    <font>
      <sz val="9"/>
      <name val="黑体"/>
      <family val="0"/>
    </font>
    <font>
      <b/>
      <sz val="9"/>
      <name val="宋体"/>
      <family val="0"/>
    </font>
    <font>
      <b/>
      <sz val="9"/>
      <name val="黑体"/>
      <family val="0"/>
    </font>
    <font>
      <sz val="11"/>
      <name val="宋体"/>
      <family val="0"/>
    </font>
    <font>
      <sz val="9"/>
      <color indexed="8"/>
      <name val="黑体"/>
      <family val="0"/>
    </font>
    <font>
      <sz val="9"/>
      <color indexed="10"/>
      <name val="Times New Roman"/>
      <family val="1"/>
    </font>
    <font>
      <sz val="9"/>
      <name val="宋体"/>
      <family val="0"/>
    </font>
    <font>
      <b/>
      <sz val="10"/>
      <color indexed="8"/>
      <name val="Times New Roman"/>
      <family val="1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2"/>
      <name val="黑体"/>
      <family val="0"/>
    </font>
    <font>
      <sz val="8"/>
      <name val="仿宋_GB2312"/>
      <family val="3"/>
    </font>
    <font>
      <sz val="9"/>
      <color indexed="8"/>
      <name val="Times New Roman"/>
      <family val="1"/>
    </font>
    <font>
      <sz val="18"/>
      <color indexed="8"/>
      <name val="黑体"/>
      <family val="0"/>
    </font>
    <font>
      <sz val="6"/>
      <color indexed="8"/>
      <name val="黑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24"/>
      <name val="Times New Roman"/>
      <family val="1"/>
    </font>
    <font>
      <sz val="22"/>
      <name val="方正小标宋_GB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name val="黑体"/>
      <family val="0"/>
    </font>
    <font>
      <sz val="11"/>
      <color indexed="8"/>
      <name val="Times New Roman"/>
      <family val="1"/>
    </font>
    <font>
      <sz val="10"/>
      <color indexed="4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color indexed="30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仿宋_GB2312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9"/>
      <color theme="1"/>
      <name val="仿宋_GB2312"/>
      <family val="3"/>
    </font>
    <font>
      <sz val="11"/>
      <color rgb="FF000000"/>
      <name val="黑体"/>
      <family val="0"/>
    </font>
    <font>
      <sz val="11"/>
      <color theme="1"/>
      <name val="黑体"/>
      <family val="0"/>
    </font>
    <font>
      <sz val="9"/>
      <color rgb="FF333333"/>
      <name val="Times New Roman"/>
      <family val="1"/>
    </font>
    <font>
      <sz val="10"/>
      <color theme="1"/>
      <name val="Calibri"/>
      <family val="0"/>
    </font>
    <font>
      <sz val="14"/>
      <color theme="1"/>
      <name val="方正大标宋_GBK"/>
      <family val="0"/>
    </font>
    <font>
      <sz val="20"/>
      <color theme="1"/>
      <name val="方正小标宋_GBK"/>
      <family val="0"/>
    </font>
    <font>
      <sz val="20"/>
      <color theme="1"/>
      <name val="Calibri"/>
      <family val="0"/>
    </font>
    <font>
      <sz val="10"/>
      <color theme="1"/>
      <name val="黑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b/>
      <sz val="10"/>
      <color theme="1"/>
      <name val="Calibri"/>
      <family val="0"/>
    </font>
    <font>
      <sz val="8"/>
      <name val="Calibri"/>
      <family val="0"/>
    </font>
    <font>
      <b/>
      <sz val="9"/>
      <name val="Calibri"/>
      <family val="0"/>
    </font>
    <font>
      <sz val="11"/>
      <name val="Calibri"/>
      <family val="0"/>
    </font>
    <font>
      <sz val="9"/>
      <color theme="1"/>
      <name val="黑体"/>
      <family val="0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9"/>
      <color theme="1"/>
      <name val="Times New Roman"/>
      <family val="1"/>
    </font>
    <font>
      <sz val="18"/>
      <color theme="1"/>
      <name val="黑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Times New Roman"/>
      <family val="1"/>
    </font>
    <font>
      <sz val="10"/>
      <color theme="1"/>
      <name val="宋体"/>
      <family val="0"/>
    </font>
    <font>
      <sz val="6"/>
      <color theme="1"/>
      <name val="黑体"/>
      <family val="0"/>
    </font>
    <font>
      <sz val="9"/>
      <color theme="1"/>
      <name val="宋体"/>
      <family val="0"/>
    </font>
    <font>
      <sz val="11"/>
      <color rgb="FFFF0000"/>
      <name val="Times New Roman"/>
      <family val="1"/>
    </font>
    <font>
      <sz val="10"/>
      <color rgb="FF0070C0"/>
      <name val="Times New Roman"/>
      <family val="1"/>
    </font>
    <font>
      <sz val="11"/>
      <color rgb="FF000000"/>
      <name val="Times New Roman"/>
      <family val="1"/>
    </font>
    <font>
      <sz val="10"/>
      <color rgb="FF00B0F0"/>
      <name val="宋体"/>
      <family val="0"/>
    </font>
  </fonts>
  <fills count="6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5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61" fillId="2" borderId="0" applyNumberFormat="0" applyBorder="0" applyAlignment="0" applyProtection="0"/>
    <xf numFmtId="0" fontId="3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1" applyNumberFormat="0" applyAlignment="0" applyProtection="0"/>
    <xf numFmtId="0" fontId="3" fillId="6" borderId="0" applyNumberFormat="0" applyBorder="0" applyAlignment="0" applyProtection="0"/>
    <xf numFmtId="44" fontId="0" fillId="0" borderId="0" applyFont="0" applyFill="0" applyBorder="0" applyAlignment="0" applyProtection="0"/>
    <xf numFmtId="0" fontId="3" fillId="7" borderId="0" applyNumberFormat="0" applyBorder="0" applyAlignment="0" applyProtection="0"/>
    <xf numFmtId="0" fontId="64" fillId="0" borderId="2" applyNumberFormat="0" applyFill="0" applyAlignment="0" applyProtection="0"/>
    <xf numFmtId="41" fontId="3" fillId="0" borderId="0" applyFont="0" applyFill="0" applyBorder="0" applyAlignment="0" applyProtection="0"/>
    <xf numFmtId="0" fontId="91" fillId="8" borderId="0" applyNumberFormat="0" applyBorder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3" fillId="9" borderId="0" applyNumberFormat="0" applyBorder="0" applyAlignment="0" applyProtection="0"/>
    <xf numFmtId="0" fontId="93" fillId="10" borderId="0" applyNumberFormat="0" applyBorder="0" applyAlignment="0" applyProtection="0"/>
    <xf numFmtId="43" fontId="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4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96" fillId="0" borderId="0" applyNumberFormat="0" applyFill="0" applyBorder="0" applyAlignment="0" applyProtection="0"/>
    <xf numFmtId="0" fontId="3" fillId="14" borderId="4" applyNumberFormat="0" applyFon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4" fillId="15" borderId="0" applyNumberFormat="0" applyBorder="0" applyAlignment="0" applyProtection="0"/>
    <xf numFmtId="0" fontId="97" fillId="0" borderId="0" applyNumberFormat="0" applyFill="0" applyBorder="0" applyAlignment="0" applyProtection="0"/>
    <xf numFmtId="0" fontId="91" fillId="0" borderId="0">
      <alignment vertical="center"/>
      <protection/>
    </xf>
    <xf numFmtId="0" fontId="9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76" fillId="0" borderId="0">
      <alignment/>
      <protection/>
    </xf>
    <xf numFmtId="0" fontId="78" fillId="16" borderId="5" applyNumberFormat="0" applyAlignment="0" applyProtection="0"/>
    <xf numFmtId="0" fontId="61" fillId="17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3" fillId="18" borderId="0" applyNumberFormat="0" applyBorder="0" applyAlignment="0" applyProtection="0"/>
    <xf numFmtId="0" fontId="102" fillId="0" borderId="6" applyNumberFormat="0" applyFill="0" applyAlignment="0" applyProtection="0"/>
    <xf numFmtId="0" fontId="3" fillId="18" borderId="0" applyNumberFormat="0" applyBorder="0" applyAlignment="0" applyProtection="0"/>
    <xf numFmtId="0" fontId="72" fillId="0" borderId="0" applyNumberFormat="0" applyFill="0" applyBorder="0" applyAlignment="0" applyProtection="0"/>
    <xf numFmtId="0" fontId="94" fillId="19" borderId="0" applyNumberFormat="0" applyBorder="0" applyAlignment="0" applyProtection="0"/>
    <xf numFmtId="0" fontId="97" fillId="0" borderId="7" applyNumberFormat="0" applyFill="0" applyAlignment="0" applyProtection="0"/>
    <xf numFmtId="0" fontId="3" fillId="18" borderId="0" applyNumberFormat="0" applyBorder="0" applyAlignment="0" applyProtection="0"/>
    <xf numFmtId="0" fontId="72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61" fillId="17" borderId="0" applyNumberFormat="0" applyBorder="0" applyAlignment="0" applyProtection="0"/>
    <xf numFmtId="0" fontId="103" fillId="21" borderId="8" applyNumberFormat="0" applyAlignment="0" applyProtection="0"/>
    <xf numFmtId="0" fontId="61" fillId="12" borderId="0" applyNumberFormat="0" applyBorder="0" applyAlignment="0" applyProtection="0"/>
    <xf numFmtId="0" fontId="3" fillId="3" borderId="0" applyNumberFormat="0" applyBorder="0" applyAlignment="0" applyProtection="0"/>
    <xf numFmtId="0" fontId="104" fillId="21" borderId="1" applyNumberFormat="0" applyAlignment="0" applyProtection="0"/>
    <xf numFmtId="0" fontId="3" fillId="7" borderId="0" applyNumberFormat="0" applyBorder="0" applyAlignment="0" applyProtection="0"/>
    <xf numFmtId="0" fontId="105" fillId="22" borderId="9" applyNumberFormat="0" applyAlignment="0" applyProtection="0"/>
    <xf numFmtId="0" fontId="91" fillId="2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4" fillId="24" borderId="0" applyNumberFormat="0" applyBorder="0" applyAlignment="0" applyProtection="0"/>
    <xf numFmtId="0" fontId="106" fillId="0" borderId="10" applyNumberFormat="0" applyFill="0" applyAlignment="0" applyProtection="0"/>
    <xf numFmtId="0" fontId="68" fillId="0" borderId="3" applyNumberFormat="0" applyFill="0" applyAlignment="0" applyProtection="0"/>
    <xf numFmtId="0" fontId="61" fillId="12" borderId="0" applyNumberFormat="0" applyBorder="0" applyAlignment="0" applyProtection="0"/>
    <xf numFmtId="0" fontId="84" fillId="25" borderId="0" applyNumberFormat="0" applyBorder="0" applyAlignment="0" applyProtection="0"/>
    <xf numFmtId="0" fontId="61" fillId="26" borderId="0" applyNumberFormat="0" applyBorder="0" applyAlignment="0" applyProtection="0"/>
    <xf numFmtId="0" fontId="107" fillId="0" borderId="11" applyNumberFormat="0" applyFill="0" applyAlignment="0" applyProtection="0"/>
    <xf numFmtId="0" fontId="61" fillId="12" borderId="0" applyNumberFormat="0" applyBorder="0" applyAlignment="0" applyProtection="0"/>
    <xf numFmtId="0" fontId="3" fillId="3" borderId="0" applyNumberFormat="0" applyBorder="0" applyAlignment="0" applyProtection="0"/>
    <xf numFmtId="0" fontId="108" fillId="27" borderId="0" applyNumberFormat="0" applyBorder="0" applyAlignment="0" applyProtection="0"/>
    <xf numFmtId="0" fontId="3" fillId="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>
      <alignment/>
      <protection/>
    </xf>
    <xf numFmtId="0" fontId="109" fillId="28" borderId="0" applyNumberFormat="0" applyBorder="0" applyAlignment="0" applyProtection="0"/>
    <xf numFmtId="0" fontId="91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4" fillId="3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3" fillId="3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68" fillId="0" borderId="3" applyNumberFormat="0" applyFill="0" applyAlignment="0" applyProtection="0"/>
    <xf numFmtId="0" fontId="91" fillId="33" borderId="0" applyNumberFormat="0" applyBorder="0" applyAlignment="0" applyProtection="0"/>
    <xf numFmtId="0" fontId="91" fillId="34" borderId="0" applyNumberFormat="0" applyBorder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3" fillId="9" borderId="0" applyNumberFormat="0" applyBorder="0" applyAlignment="0" applyProtection="0"/>
    <xf numFmtId="0" fontId="94" fillId="35" borderId="0" applyNumberFormat="0" applyBorder="0" applyAlignment="0" applyProtection="0"/>
    <xf numFmtId="0" fontId="94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8" borderId="0" applyNumberFormat="0" applyBorder="0" applyAlignment="0" applyProtection="0"/>
    <xf numFmtId="0" fontId="68" fillId="0" borderId="3" applyNumberFormat="0" applyFill="0" applyAlignment="0" applyProtection="0"/>
    <xf numFmtId="0" fontId="94" fillId="39" borderId="0" applyNumberFormat="0" applyBorder="0" applyAlignment="0" applyProtection="0"/>
    <xf numFmtId="0" fontId="91" fillId="40" borderId="0" applyNumberFormat="0" applyBorder="0" applyAlignment="0" applyProtection="0"/>
    <xf numFmtId="0" fontId="68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94" fillId="41" borderId="0" applyNumberFormat="0" applyBorder="0" applyAlignment="0" applyProtection="0"/>
    <xf numFmtId="0" fontId="94" fillId="42" borderId="0" applyNumberFormat="0" applyBorder="0" applyAlignment="0" applyProtection="0"/>
    <xf numFmtId="0" fontId="91" fillId="43" borderId="0" applyNumberFormat="0" applyBorder="0" applyAlignment="0" applyProtection="0"/>
    <xf numFmtId="0" fontId="68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94" fillId="4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1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1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91" fillId="0" borderId="0">
      <alignment vertical="center"/>
      <protection/>
    </xf>
    <xf numFmtId="0" fontId="3" fillId="46" borderId="0" applyNumberFormat="0" applyBorder="0" applyAlignment="0" applyProtection="0"/>
    <xf numFmtId="0" fontId="61" fillId="47" borderId="0" applyNumberFormat="0" applyBorder="0" applyAlignment="0" applyProtection="0"/>
    <xf numFmtId="0" fontId="91" fillId="0" borderId="0">
      <alignment vertical="center"/>
      <protection/>
    </xf>
    <xf numFmtId="0" fontId="3" fillId="46" borderId="0" applyNumberFormat="0" applyBorder="0" applyAlignment="0" applyProtection="0"/>
    <xf numFmtId="0" fontId="61" fillId="47" borderId="0" applyNumberFormat="0" applyBorder="0" applyAlignment="0" applyProtection="0"/>
    <xf numFmtId="0" fontId="91" fillId="0" borderId="0">
      <alignment vertical="center"/>
      <protection/>
    </xf>
    <xf numFmtId="0" fontId="3" fillId="46" borderId="0" applyNumberFormat="0" applyBorder="0" applyAlignment="0" applyProtection="0"/>
    <xf numFmtId="0" fontId="61" fillId="47" borderId="0" applyNumberFormat="0" applyBorder="0" applyAlignment="0" applyProtection="0"/>
    <xf numFmtId="0" fontId="91" fillId="0" borderId="0">
      <alignment vertical="center"/>
      <protection/>
    </xf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61" fillId="47" borderId="0" applyNumberFormat="0" applyBorder="0" applyAlignment="0" applyProtection="0"/>
    <xf numFmtId="0" fontId="91" fillId="0" borderId="0">
      <alignment vertical="center"/>
      <protection/>
    </xf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61" fillId="47" borderId="0" applyNumberFormat="0" applyBorder="0" applyAlignment="0" applyProtection="0"/>
    <xf numFmtId="0" fontId="91" fillId="0" borderId="0">
      <alignment vertical="center"/>
      <protection/>
    </xf>
    <xf numFmtId="0" fontId="3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9" fillId="6" borderId="5" applyNumberFormat="0" applyAlignment="0" applyProtection="0"/>
    <xf numFmtId="0" fontId="91" fillId="0" borderId="0">
      <alignment vertical="center"/>
      <protection/>
    </xf>
    <xf numFmtId="0" fontId="3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91" fillId="0" borderId="0">
      <alignment vertical="center"/>
      <protection/>
    </xf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1" fillId="49" borderId="0" applyNumberFormat="0" applyBorder="0" applyAlignment="0" applyProtection="0"/>
    <xf numFmtId="0" fontId="3" fillId="45" borderId="0" applyNumberFormat="0" applyBorder="0" applyAlignment="0" applyProtection="0"/>
    <xf numFmtId="0" fontId="61" fillId="49" borderId="0" applyNumberFormat="0" applyBorder="0" applyAlignment="0" applyProtection="0"/>
    <xf numFmtId="0" fontId="3" fillId="45" borderId="0" applyNumberFormat="0" applyBorder="0" applyAlignment="0" applyProtection="0"/>
    <xf numFmtId="0" fontId="61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1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1" fillId="49" borderId="0" applyNumberFormat="0" applyBorder="0" applyAlignment="0" applyProtection="0"/>
    <xf numFmtId="0" fontId="3" fillId="45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5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5" borderId="0" applyNumberFormat="0" applyBorder="0" applyAlignment="0" applyProtection="0"/>
    <xf numFmtId="43" fontId="0" fillId="0" borderId="0" applyFont="0" applyFill="0" applyBorder="0" applyAlignment="0" applyProtection="0"/>
    <xf numFmtId="0" fontId="3" fillId="45" borderId="0" applyNumberFormat="0" applyBorder="0" applyAlignment="0" applyProtection="0"/>
    <xf numFmtId="0" fontId="3" fillId="7" borderId="0" applyNumberFormat="0" applyBorder="0" applyAlignment="0" applyProtection="0"/>
    <xf numFmtId="43" fontId="0" fillId="0" borderId="0" applyFont="0" applyFill="0" applyBorder="0" applyAlignment="0" applyProtection="0"/>
    <xf numFmtId="0" fontId="3" fillId="45" borderId="0" applyNumberFormat="0" applyBorder="0" applyAlignment="0" applyProtection="0"/>
    <xf numFmtId="0" fontId="3" fillId="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45" borderId="0" applyNumberFormat="0" applyBorder="0" applyAlignment="0" applyProtection="0"/>
    <xf numFmtId="0" fontId="3" fillId="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45" borderId="0" applyNumberFormat="0" applyBorder="0" applyAlignment="0" applyProtection="0"/>
    <xf numFmtId="43" fontId="0" fillId="0" borderId="0" applyFont="0" applyFill="0" applyBorder="0" applyAlignment="0" applyProtection="0"/>
    <xf numFmtId="0" fontId="3" fillId="45" borderId="0" applyNumberFormat="0" applyBorder="0" applyAlignment="0" applyProtection="0"/>
    <xf numFmtId="43" fontId="0" fillId="0" borderId="0" applyFont="0" applyFill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1" fillId="2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5" fillId="0" borderId="12" applyNumberFormat="0" applyFill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85" fillId="0" borderId="12" applyNumberFormat="0" applyFill="0" applyAlignment="0" applyProtection="0"/>
    <xf numFmtId="0" fontId="85" fillId="0" borderId="12" applyNumberFormat="0" applyFill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85" fillId="0" borderId="12" applyNumberFormat="0" applyFill="0" applyAlignment="0" applyProtection="0"/>
    <xf numFmtId="0" fontId="85" fillId="0" borderId="12" applyNumberFormat="0" applyFill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5" fillId="0" borderId="12" applyNumberFormat="0" applyFill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5" fillId="0" borderId="12" applyNumberFormat="0" applyFill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5" fillId="0" borderId="12" applyNumberFormat="0" applyFill="0" applyAlignment="0" applyProtection="0"/>
    <xf numFmtId="0" fontId="91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1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1" fillId="0" borderId="0">
      <alignment vertical="center"/>
      <protection/>
    </xf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44" fontId="0" fillId="0" borderId="0" applyFont="0" applyFill="0" applyBorder="0" applyAlignment="0" applyProtection="0"/>
    <xf numFmtId="0" fontId="3" fillId="18" borderId="0" applyNumberFormat="0" applyBorder="0" applyAlignment="0" applyProtection="0"/>
    <xf numFmtId="44" fontId="0" fillId="0" borderId="0" applyFont="0" applyFill="0" applyBorder="0" applyAlignment="0" applyProtection="0"/>
    <xf numFmtId="0" fontId="3" fillId="18" borderId="0" applyNumberFormat="0" applyBorder="0" applyAlignment="0" applyProtection="0"/>
    <xf numFmtId="44" fontId="0" fillId="0" borderId="0" applyFont="0" applyFill="0" applyBorder="0" applyAlignment="0" applyProtection="0"/>
    <xf numFmtId="0" fontId="3" fillId="18" borderId="0" applyNumberFormat="0" applyBorder="0" applyAlignment="0" applyProtection="0"/>
    <xf numFmtId="44" fontId="0" fillId="0" borderId="0" applyFont="0" applyFill="0" applyBorder="0" applyAlignment="0" applyProtection="0"/>
    <xf numFmtId="0" fontId="3" fillId="18" borderId="0" applyNumberFormat="0" applyBorder="0" applyAlignment="0" applyProtection="0"/>
    <xf numFmtId="44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91" fillId="0" borderId="0">
      <alignment vertical="center"/>
      <protection/>
    </xf>
    <xf numFmtId="0" fontId="3" fillId="1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66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63" fillId="0" borderId="13" applyNumberFormat="0" applyFill="0" applyAlignment="0" applyProtection="0"/>
    <xf numFmtId="0" fontId="3" fillId="9" borderId="0" applyNumberFormat="0" applyBorder="0" applyAlignment="0" applyProtection="0"/>
    <xf numFmtId="0" fontId="63" fillId="0" borderId="13" applyNumberFormat="0" applyFill="0" applyAlignment="0" applyProtection="0"/>
    <xf numFmtId="0" fontId="3" fillId="9" borderId="0" applyNumberFormat="0" applyBorder="0" applyAlignment="0" applyProtection="0"/>
    <xf numFmtId="0" fontId="78" fillId="16" borderId="5" applyNumberFormat="0" applyAlignment="0" applyProtection="0"/>
    <xf numFmtId="0" fontId="78" fillId="16" borderId="5" applyNumberFormat="0" applyAlignment="0" applyProtection="0"/>
    <xf numFmtId="0" fontId="3" fillId="9" borderId="0" applyNumberFormat="0" applyBorder="0" applyAlignment="0" applyProtection="0"/>
    <xf numFmtId="0" fontId="61" fillId="17" borderId="0" applyNumberFormat="0" applyBorder="0" applyAlignment="0" applyProtection="0"/>
    <xf numFmtId="0" fontId="3" fillId="9" borderId="0" applyNumberFormat="0" applyBorder="0" applyAlignment="0" applyProtection="0"/>
    <xf numFmtId="0" fontId="78" fillId="16" borderId="5" applyNumberFormat="0" applyAlignment="0" applyProtection="0"/>
    <xf numFmtId="0" fontId="78" fillId="16" borderId="5" applyNumberFormat="0" applyAlignment="0" applyProtection="0"/>
    <xf numFmtId="0" fontId="3" fillId="9" borderId="0" applyNumberFormat="0" applyBorder="0" applyAlignment="0" applyProtection="0"/>
    <xf numFmtId="0" fontId="61" fillId="17" borderId="0" applyNumberFormat="0" applyBorder="0" applyAlignment="0" applyProtection="0"/>
    <xf numFmtId="0" fontId="3" fillId="9" borderId="0" applyNumberFormat="0" applyBorder="0" applyAlignment="0" applyProtection="0"/>
    <xf numFmtId="0" fontId="78" fillId="16" borderId="5" applyNumberFormat="0" applyAlignment="0" applyProtection="0"/>
    <xf numFmtId="0" fontId="3" fillId="9" borderId="0" applyNumberFormat="0" applyBorder="0" applyAlignment="0" applyProtection="0"/>
    <xf numFmtId="0" fontId="61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8" fillId="16" borderId="5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8" fillId="16" borderId="5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68" fillId="0" borderId="3" applyNumberFormat="0" applyFill="0" applyAlignment="0" applyProtection="0"/>
    <xf numFmtId="0" fontId="3" fillId="17" borderId="0" applyNumberFormat="0" applyBorder="0" applyAlignment="0" applyProtection="0"/>
    <xf numFmtId="0" fontId="68" fillId="0" borderId="3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61" fillId="48" borderId="0" applyNumberFormat="0" applyBorder="0" applyAlignment="0" applyProtection="0"/>
    <xf numFmtId="0" fontId="3" fillId="17" borderId="0" applyNumberFormat="0" applyBorder="0" applyAlignment="0" applyProtection="0"/>
    <xf numFmtId="0" fontId="61" fillId="48" borderId="0" applyNumberFormat="0" applyBorder="0" applyAlignment="0" applyProtection="0"/>
    <xf numFmtId="0" fontId="3" fillId="17" borderId="0" applyNumberFormat="0" applyBorder="0" applyAlignment="0" applyProtection="0"/>
    <xf numFmtId="0" fontId="61" fillId="4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0" borderId="2" applyNumberFormat="0" applyFill="0" applyAlignment="0" applyProtection="0"/>
    <xf numFmtId="0" fontId="3" fillId="48" borderId="0" applyNumberFormat="0" applyBorder="0" applyAlignment="0" applyProtection="0"/>
    <xf numFmtId="0" fontId="64" fillId="0" borderId="2" applyNumberFormat="0" applyFill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1" fillId="12" borderId="0" applyNumberFormat="0" applyBorder="0" applyAlignment="0" applyProtection="0"/>
    <xf numFmtId="0" fontId="84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3" fillId="48" borderId="0" applyNumberFormat="0" applyBorder="0" applyAlignment="0" applyProtection="0"/>
    <xf numFmtId="0" fontId="61" fillId="12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3" fillId="48" borderId="0" applyNumberFormat="0" applyBorder="0" applyAlignment="0" applyProtection="0"/>
    <xf numFmtId="0" fontId="61" fillId="12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3" fillId="48" borderId="0" applyNumberFormat="0" applyBorder="0" applyAlignment="0" applyProtection="0"/>
    <xf numFmtId="0" fontId="61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61" fillId="47" borderId="0" applyNumberFormat="0" applyBorder="0" applyAlignment="0" applyProtection="0"/>
    <xf numFmtId="0" fontId="3" fillId="7" borderId="0" applyNumberFormat="0" applyBorder="0" applyAlignment="0" applyProtection="0"/>
    <xf numFmtId="0" fontId="61" fillId="47" borderId="0" applyNumberFormat="0" applyBorder="0" applyAlignment="0" applyProtection="0"/>
    <xf numFmtId="43" fontId="0" fillId="0" borderId="0" applyFont="0" applyFill="0" applyBorder="0" applyAlignment="0" applyProtection="0"/>
    <xf numFmtId="0" fontId="3" fillId="7" borderId="0" applyNumberFormat="0" applyBorder="0" applyAlignment="0" applyProtection="0"/>
    <xf numFmtId="0" fontId="61" fillId="47" borderId="0" applyNumberFormat="0" applyBorder="0" applyAlignment="0" applyProtection="0"/>
    <xf numFmtId="43" fontId="0" fillId="0" borderId="0" applyFont="0" applyFill="0" applyBorder="0" applyAlignment="0" applyProtection="0"/>
    <xf numFmtId="0" fontId="3" fillId="7" borderId="0" applyNumberFormat="0" applyBorder="0" applyAlignment="0" applyProtection="0"/>
    <xf numFmtId="43" fontId="0" fillId="0" borderId="0" applyFont="0" applyFill="0" applyBorder="0" applyAlignment="0" applyProtection="0"/>
    <xf numFmtId="0" fontId="3" fillId="7" borderId="0" applyNumberFormat="0" applyBorder="0" applyAlignment="0" applyProtection="0"/>
    <xf numFmtId="0" fontId="80" fillId="45" borderId="0" applyNumberFormat="0" applyBorder="0" applyAlignment="0" applyProtection="0"/>
    <xf numFmtId="0" fontId="3" fillId="9" borderId="0" applyNumberFormat="0" applyBorder="0" applyAlignment="0" applyProtection="0"/>
    <xf numFmtId="0" fontId="78" fillId="16" borderId="5" applyNumberFormat="0" applyAlignment="0" applyProtection="0"/>
    <xf numFmtId="0" fontId="61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61" fillId="49" borderId="0" applyNumberFormat="0" applyBorder="0" applyAlignment="0" applyProtection="0"/>
    <xf numFmtId="0" fontId="85" fillId="0" borderId="12" applyNumberFormat="0" applyFill="0" applyAlignment="0" applyProtection="0"/>
    <xf numFmtId="0" fontId="3" fillId="9" borderId="0" applyNumberFormat="0" applyBorder="0" applyAlignment="0" applyProtection="0"/>
    <xf numFmtId="0" fontId="61" fillId="49" borderId="0" applyNumberFormat="0" applyBorder="0" applyAlignment="0" applyProtection="0"/>
    <xf numFmtId="0" fontId="85" fillId="0" borderId="12" applyNumberFormat="0" applyFill="0" applyAlignment="0" applyProtection="0"/>
    <xf numFmtId="0" fontId="3" fillId="9" borderId="0" applyNumberFormat="0" applyBorder="0" applyAlignment="0" applyProtection="0"/>
    <xf numFmtId="0" fontId="61" fillId="49" borderId="0" applyNumberFormat="0" applyBorder="0" applyAlignment="0" applyProtection="0"/>
    <xf numFmtId="0" fontId="85" fillId="0" borderId="12" applyNumberFormat="0" applyFill="0" applyAlignment="0" applyProtection="0"/>
    <xf numFmtId="0" fontId="3" fillId="9" borderId="0" applyNumberFormat="0" applyBorder="0" applyAlignment="0" applyProtection="0"/>
    <xf numFmtId="0" fontId="85" fillId="0" borderId="12" applyNumberFormat="0" applyFill="0" applyAlignment="0" applyProtection="0"/>
    <xf numFmtId="0" fontId="3" fillId="9" borderId="0" applyNumberFormat="0" applyBorder="0" applyAlignment="0" applyProtection="0"/>
    <xf numFmtId="0" fontId="68" fillId="0" borderId="3" applyNumberFormat="0" applyFill="0" applyAlignment="0" applyProtection="0"/>
    <xf numFmtId="0" fontId="3" fillId="50" borderId="0" applyNumberFormat="0" applyBorder="0" applyAlignment="0" applyProtection="0"/>
    <xf numFmtId="44" fontId="0" fillId="0" borderId="0" applyFont="0" applyFill="0" applyBorder="0" applyAlignment="0" applyProtection="0"/>
    <xf numFmtId="0" fontId="3" fillId="50" borderId="0" applyNumberFormat="0" applyBorder="0" applyAlignment="0" applyProtection="0"/>
    <xf numFmtId="0" fontId="91" fillId="0" borderId="0">
      <alignment vertical="center"/>
      <protection/>
    </xf>
    <xf numFmtId="0" fontId="3" fillId="50" borderId="0" applyNumberFormat="0" applyBorder="0" applyAlignment="0" applyProtection="0"/>
    <xf numFmtId="44" fontId="0" fillId="0" borderId="0" applyFont="0" applyFill="0" applyBorder="0" applyAlignment="0" applyProtection="0"/>
    <xf numFmtId="0" fontId="3" fillId="50" borderId="0" applyNumberFormat="0" applyBorder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3" fillId="50" borderId="0" applyNumberFormat="0" applyBorder="0" applyAlignment="0" applyProtection="0"/>
    <xf numFmtId="44" fontId="0" fillId="0" borderId="0" applyFont="0" applyFill="0" applyBorder="0" applyAlignment="0" applyProtection="0"/>
    <xf numFmtId="0" fontId="3" fillId="50" borderId="0" applyNumberFormat="0" applyBorder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3" fillId="50" borderId="0" applyNumberFormat="0" applyBorder="0" applyAlignment="0" applyProtection="0"/>
    <xf numFmtId="44" fontId="0" fillId="0" borderId="0" applyFont="0" applyFill="0" applyBorder="0" applyAlignment="0" applyProtection="0"/>
    <xf numFmtId="0" fontId="3" fillId="50" borderId="0" applyNumberFormat="0" applyBorder="0" applyAlignment="0" applyProtection="0"/>
    <xf numFmtId="0" fontId="91" fillId="0" borderId="0">
      <alignment vertical="center"/>
      <protection/>
    </xf>
    <xf numFmtId="0" fontId="3" fillId="50" borderId="0" applyNumberFormat="0" applyBorder="0" applyAlignment="0" applyProtection="0"/>
    <xf numFmtId="44" fontId="0" fillId="0" borderId="0" applyFont="0" applyFill="0" applyBorder="0" applyAlignment="0" applyProtection="0"/>
    <xf numFmtId="0" fontId="3" fillId="50" borderId="0" applyNumberFormat="0" applyBorder="0" applyAlignment="0" applyProtection="0"/>
    <xf numFmtId="0" fontId="91" fillId="0" borderId="0">
      <alignment vertical="center"/>
      <protection/>
    </xf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61" fillId="26" borderId="0" applyNumberFormat="0" applyBorder="0" applyAlignment="0" applyProtection="0"/>
    <xf numFmtId="0" fontId="68" fillId="0" borderId="3" applyNumberFormat="0" applyFill="0" applyAlignment="0" applyProtection="0"/>
    <xf numFmtId="0" fontId="61" fillId="12" borderId="0" applyNumberFormat="0" applyBorder="0" applyAlignment="0" applyProtection="0"/>
    <xf numFmtId="0" fontId="84" fillId="25" borderId="0" applyNumberFormat="0" applyBorder="0" applyAlignment="0" applyProtection="0"/>
    <xf numFmtId="0" fontId="61" fillId="26" borderId="0" applyNumberFormat="0" applyBorder="0" applyAlignment="0" applyProtection="0"/>
    <xf numFmtId="0" fontId="68" fillId="0" borderId="3" applyNumberFormat="0" applyFill="0" applyAlignment="0" applyProtection="0"/>
    <xf numFmtId="0" fontId="61" fillId="12" borderId="0" applyNumberFormat="0" applyBorder="0" applyAlignment="0" applyProtection="0"/>
    <xf numFmtId="0" fontId="84" fillId="25" borderId="0" applyNumberFormat="0" applyBorder="0" applyAlignment="0" applyProtection="0"/>
    <xf numFmtId="0" fontId="61" fillId="26" borderId="0" applyNumberFormat="0" applyBorder="0" applyAlignment="0" applyProtection="0"/>
    <xf numFmtId="0" fontId="68" fillId="0" borderId="3" applyNumberFormat="0" applyFill="0" applyAlignment="0" applyProtection="0"/>
    <xf numFmtId="0" fontId="61" fillId="12" borderId="0" applyNumberFormat="0" applyBorder="0" applyAlignment="0" applyProtection="0"/>
    <xf numFmtId="0" fontId="84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12" borderId="0" applyNumberFormat="0" applyBorder="0" applyAlignment="0" applyProtection="0"/>
    <xf numFmtId="0" fontId="84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8" fillId="16" borderId="5" applyNumberFormat="0" applyAlignment="0" applyProtection="0"/>
    <xf numFmtId="0" fontId="61" fillId="17" borderId="0" applyNumberFormat="0" applyBorder="0" applyAlignment="0" applyProtection="0"/>
    <xf numFmtId="0" fontId="78" fillId="16" borderId="5" applyNumberFormat="0" applyAlignment="0" applyProtection="0"/>
    <xf numFmtId="0" fontId="61" fillId="17" borderId="0" applyNumberFormat="0" applyBorder="0" applyAlignment="0" applyProtection="0"/>
    <xf numFmtId="0" fontId="78" fillId="16" borderId="5" applyNumberFormat="0" applyAlignment="0" applyProtection="0"/>
    <xf numFmtId="0" fontId="61" fillId="1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4" fillId="0" borderId="2" applyNumberFormat="0" applyFill="0" applyAlignment="0" applyProtection="0"/>
    <xf numFmtId="0" fontId="61" fillId="48" borderId="0" applyNumberFormat="0" applyBorder="0" applyAlignment="0" applyProtection="0"/>
    <xf numFmtId="0" fontId="64" fillId="0" borderId="2" applyNumberFormat="0" applyFill="0" applyAlignment="0" applyProtection="0"/>
    <xf numFmtId="0" fontId="61" fillId="48" borderId="0" applyNumberFormat="0" applyBorder="0" applyAlignment="0" applyProtection="0"/>
    <xf numFmtId="0" fontId="0" fillId="0" borderId="0">
      <alignment vertical="center"/>
      <protection/>
    </xf>
    <xf numFmtId="0" fontId="64" fillId="0" borderId="2" applyNumberFormat="0" applyFill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0" fillId="0" borderId="0">
      <alignment vertical="center"/>
      <protection/>
    </xf>
    <xf numFmtId="0" fontId="64" fillId="0" borderId="2" applyNumberFormat="0" applyFill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0" fillId="0" borderId="0">
      <alignment vertical="center"/>
      <protection/>
    </xf>
    <xf numFmtId="0" fontId="64" fillId="0" borderId="2" applyNumberFormat="0" applyFill="0" applyAlignment="0" applyProtection="0"/>
    <xf numFmtId="0" fontId="61" fillId="48" borderId="0" applyNumberFormat="0" applyBorder="0" applyAlignment="0" applyProtection="0"/>
    <xf numFmtId="0" fontId="61" fillId="47" borderId="0" applyNumberFormat="0" applyBorder="0" applyAlignment="0" applyProtection="0"/>
    <xf numFmtId="0" fontId="0" fillId="0" borderId="0">
      <alignment vertical="center"/>
      <protection/>
    </xf>
    <xf numFmtId="0" fontId="64" fillId="0" borderId="2" applyNumberFormat="0" applyFill="0" applyAlignment="0" applyProtection="0"/>
    <xf numFmtId="0" fontId="61" fillId="48" borderId="0" applyNumberFormat="0" applyBorder="0" applyAlignment="0" applyProtection="0"/>
    <xf numFmtId="0" fontId="61" fillId="4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64" fillId="0" borderId="2" applyNumberFormat="0" applyFill="0" applyAlignment="0" applyProtection="0"/>
    <xf numFmtId="0" fontId="61" fillId="48" borderId="0" applyNumberFormat="0" applyBorder="0" applyAlignment="0" applyProtection="0"/>
    <xf numFmtId="0" fontId="61" fillId="47" borderId="0" applyNumberFormat="0" applyBorder="0" applyAlignment="0" applyProtection="0"/>
    <xf numFmtId="0" fontId="63" fillId="0" borderId="13" applyNumberFormat="0" applyFill="0" applyAlignment="0" applyProtection="0"/>
    <xf numFmtId="0" fontId="61" fillId="48" borderId="0" applyNumberFormat="0" applyBorder="0" applyAlignment="0" applyProtection="0"/>
    <xf numFmtId="0" fontId="0" fillId="0" borderId="0">
      <alignment vertical="center"/>
      <protection/>
    </xf>
    <xf numFmtId="0" fontId="63" fillId="0" borderId="13" applyNumberFormat="0" applyFill="0" applyAlignment="0" applyProtection="0"/>
    <xf numFmtId="0" fontId="61" fillId="48" borderId="0" applyNumberFormat="0" applyBorder="0" applyAlignment="0" applyProtection="0"/>
    <xf numFmtId="0" fontId="0" fillId="0" borderId="0">
      <alignment vertical="center"/>
      <protection/>
    </xf>
    <xf numFmtId="0" fontId="63" fillId="0" borderId="13" applyNumberFormat="0" applyFill="0" applyAlignment="0" applyProtection="0"/>
    <xf numFmtId="0" fontId="61" fillId="48" borderId="0" applyNumberFormat="0" applyBorder="0" applyAlignment="0" applyProtection="0"/>
    <xf numFmtId="0" fontId="0" fillId="0" borderId="0">
      <alignment vertical="center"/>
      <protection/>
    </xf>
    <xf numFmtId="0" fontId="63" fillId="0" borderId="13" applyNumberFormat="0" applyFill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2" applyNumberFormat="0" applyFill="0" applyAlignment="0" applyProtection="0"/>
    <xf numFmtId="0" fontId="64" fillId="0" borderId="0" applyNumberFormat="0" applyFill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2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0" fillId="0" borderId="0">
      <alignment/>
      <protection/>
    </xf>
    <xf numFmtId="0" fontId="80" fillId="45" borderId="0" applyNumberFormat="0" applyBorder="0" applyAlignment="0" applyProtection="0"/>
    <xf numFmtId="0" fontId="0" fillId="0" borderId="0">
      <alignment/>
      <protection/>
    </xf>
    <xf numFmtId="0" fontId="80" fillId="45" borderId="0" applyNumberFormat="0" applyBorder="0" applyAlignment="0" applyProtection="0"/>
    <xf numFmtId="0" fontId="0" fillId="0" borderId="0">
      <alignment/>
      <protection/>
    </xf>
    <xf numFmtId="0" fontId="80" fillId="45" borderId="0" applyNumberFormat="0" applyBorder="0" applyAlignment="0" applyProtection="0"/>
    <xf numFmtId="0" fontId="0" fillId="0" borderId="0">
      <alignment/>
      <protection/>
    </xf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0" fillId="0" borderId="0">
      <alignment/>
      <protection/>
    </xf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51" borderId="0" applyNumberFormat="0" applyBorder="0" applyAlignment="0" applyProtection="0"/>
    <xf numFmtId="0" fontId="0" fillId="0" borderId="0">
      <alignment/>
      <protection/>
    </xf>
    <xf numFmtId="0" fontId="61" fillId="51" borderId="0" applyNumberFormat="0" applyBorder="0" applyAlignment="0" applyProtection="0"/>
    <xf numFmtId="0" fontId="0" fillId="0" borderId="0">
      <alignment/>
      <protection/>
    </xf>
    <xf numFmtId="0" fontId="61" fillId="51" borderId="0" applyNumberFormat="0" applyBorder="0" applyAlignment="0" applyProtection="0"/>
    <xf numFmtId="0" fontId="0" fillId="0" borderId="0">
      <alignment/>
      <protection/>
    </xf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0" fillId="0" borderId="0">
      <alignment/>
      <protection/>
    </xf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0" fillId="0" borderId="0">
      <alignment/>
      <protection/>
    </xf>
    <xf numFmtId="0" fontId="61" fillId="51" borderId="0" applyNumberFormat="0" applyBorder="0" applyAlignment="0" applyProtection="0"/>
    <xf numFmtId="0" fontId="0" fillId="0" borderId="0">
      <alignment/>
      <protection/>
    </xf>
    <xf numFmtId="0" fontId="61" fillId="51" borderId="0" applyNumberFormat="0" applyBorder="0" applyAlignment="0" applyProtection="0"/>
    <xf numFmtId="0" fontId="0" fillId="0" borderId="0">
      <alignment/>
      <protection/>
    </xf>
    <xf numFmtId="0" fontId="61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3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4" fillId="16" borderId="14" applyNumberFormat="0" applyAlignment="0" applyProtection="0"/>
    <xf numFmtId="0" fontId="3" fillId="0" borderId="0">
      <alignment vertical="center"/>
      <protection/>
    </xf>
    <xf numFmtId="0" fontId="74" fillId="16" borderId="14" applyNumberFormat="0" applyAlignment="0" applyProtection="0"/>
    <xf numFmtId="0" fontId="3" fillId="0" borderId="0">
      <alignment vertical="center"/>
      <protection/>
    </xf>
    <xf numFmtId="0" fontId="74" fillId="16" borderId="14" applyNumberFormat="0" applyAlignment="0" applyProtection="0"/>
    <xf numFmtId="0" fontId="3" fillId="0" borderId="0">
      <alignment vertical="center"/>
      <protection/>
    </xf>
    <xf numFmtId="0" fontId="74" fillId="16" borderId="14" applyNumberFormat="0" applyAlignment="0" applyProtection="0"/>
    <xf numFmtId="0" fontId="3" fillId="0" borderId="0">
      <alignment vertical="center"/>
      <protection/>
    </xf>
    <xf numFmtId="0" fontId="74" fillId="16" borderId="14" applyNumberFormat="0" applyAlignment="0" applyProtection="0"/>
    <xf numFmtId="0" fontId="3" fillId="0" borderId="0">
      <alignment vertical="center"/>
      <protection/>
    </xf>
    <xf numFmtId="0" fontId="74" fillId="16" borderId="14" applyNumberFormat="0" applyAlignment="0" applyProtection="0"/>
    <xf numFmtId="0" fontId="74" fillId="16" borderId="14" applyNumberFormat="0" applyAlignment="0" applyProtection="0"/>
    <xf numFmtId="0" fontId="3" fillId="0" borderId="0">
      <alignment vertical="center"/>
      <protection/>
    </xf>
    <xf numFmtId="0" fontId="74" fillId="16" borderId="14" applyNumberFormat="0" applyAlignment="0" applyProtection="0"/>
    <xf numFmtId="0" fontId="74" fillId="16" borderId="14" applyNumberFormat="0" applyAlignment="0" applyProtection="0"/>
    <xf numFmtId="0" fontId="3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69" fillId="6" borderId="5" applyNumberFormat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0" fillId="52" borderId="15" applyNumberFormat="0" applyFont="0" applyAlignment="0" applyProtection="0"/>
    <xf numFmtId="0" fontId="80" fillId="45" borderId="0" applyNumberFormat="0" applyBorder="0" applyAlignment="0" applyProtection="0"/>
    <xf numFmtId="0" fontId="0" fillId="52" borderId="15" applyNumberFormat="0" applyFont="0" applyAlignment="0" applyProtection="0"/>
    <xf numFmtId="0" fontId="80" fillId="45" borderId="0" applyNumberFormat="0" applyBorder="0" applyAlignment="0" applyProtection="0"/>
    <xf numFmtId="0" fontId="0" fillId="52" borderId="15" applyNumberFormat="0" applyFont="0" applyAlignment="0" applyProtection="0"/>
    <xf numFmtId="0" fontId="80" fillId="45" borderId="0" applyNumberFormat="0" applyBorder="0" applyAlignment="0" applyProtection="0"/>
    <xf numFmtId="0" fontId="85" fillId="0" borderId="12" applyNumberFormat="0" applyFill="0" applyAlignment="0" applyProtection="0"/>
    <xf numFmtId="0" fontId="61" fillId="12" borderId="0" applyNumberFormat="0" applyBorder="0" applyAlignment="0" applyProtection="0"/>
    <xf numFmtId="0" fontId="85" fillId="0" borderId="12" applyNumberFormat="0" applyFill="0" applyAlignment="0" applyProtection="0"/>
    <xf numFmtId="0" fontId="61" fillId="12" borderId="0" applyNumberFormat="0" applyBorder="0" applyAlignment="0" applyProtection="0"/>
    <xf numFmtId="0" fontId="85" fillId="0" borderId="12" applyNumberFormat="0" applyFill="0" applyAlignment="0" applyProtection="0"/>
    <xf numFmtId="0" fontId="61" fillId="12" borderId="0" applyNumberFormat="0" applyBorder="0" applyAlignment="0" applyProtection="0"/>
    <xf numFmtId="0" fontId="85" fillId="0" borderId="12" applyNumberFormat="0" applyFill="0" applyAlignment="0" applyProtection="0"/>
    <xf numFmtId="0" fontId="85" fillId="0" borderId="12" applyNumberFormat="0" applyFill="0" applyAlignment="0" applyProtection="0"/>
    <xf numFmtId="0" fontId="85" fillId="0" borderId="12" applyNumberFormat="0" applyFill="0" applyAlignment="0" applyProtection="0"/>
    <xf numFmtId="0" fontId="85" fillId="0" borderId="12" applyNumberFormat="0" applyFill="0" applyAlignment="0" applyProtection="0"/>
    <xf numFmtId="0" fontId="85" fillId="0" borderId="12" applyNumberFormat="0" applyFill="0" applyAlignment="0" applyProtection="0"/>
    <xf numFmtId="0" fontId="85" fillId="0" borderId="12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16" borderId="5" applyNumberFormat="0" applyAlignment="0" applyProtection="0"/>
    <xf numFmtId="0" fontId="78" fillId="16" borderId="5" applyNumberFormat="0" applyAlignment="0" applyProtection="0"/>
    <xf numFmtId="0" fontId="78" fillId="16" borderId="5" applyNumberFormat="0" applyAlignment="0" applyProtection="0"/>
    <xf numFmtId="0" fontId="78" fillId="16" borderId="5" applyNumberFormat="0" applyAlignment="0" applyProtection="0"/>
    <xf numFmtId="0" fontId="78" fillId="16" borderId="5" applyNumberFormat="0" applyAlignment="0" applyProtection="0"/>
    <xf numFmtId="0" fontId="78" fillId="16" borderId="5" applyNumberFormat="0" applyAlignment="0" applyProtection="0"/>
    <xf numFmtId="0" fontId="78" fillId="16" borderId="5" applyNumberFormat="0" applyAlignment="0" applyProtection="0"/>
    <xf numFmtId="0" fontId="78" fillId="16" borderId="5" applyNumberFormat="0" applyAlignment="0" applyProtection="0"/>
    <xf numFmtId="0" fontId="78" fillId="16" borderId="5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1" fillId="53" borderId="16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43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74" fillId="16" borderId="14" applyNumberFormat="0" applyAlignment="0" applyProtection="0"/>
    <xf numFmtId="0" fontId="74" fillId="16" borderId="14" applyNumberFormat="0" applyAlignment="0" applyProtection="0"/>
    <xf numFmtId="0" fontId="74" fillId="16" borderId="14" applyNumberFormat="0" applyAlignment="0" applyProtection="0"/>
    <xf numFmtId="0" fontId="74" fillId="16" borderId="14" applyNumberFormat="0" applyAlignment="0" applyProtection="0"/>
    <xf numFmtId="0" fontId="74" fillId="16" borderId="14" applyNumberFormat="0" applyAlignment="0" applyProtection="0"/>
    <xf numFmtId="0" fontId="74" fillId="16" borderId="14" applyNumberFormat="0" applyAlignment="0" applyProtection="0"/>
    <xf numFmtId="0" fontId="74" fillId="16" borderId="14" applyNumberFormat="0" applyAlignment="0" applyProtection="0"/>
    <xf numFmtId="0" fontId="74" fillId="16" borderId="14" applyNumberFormat="0" applyAlignment="0" applyProtection="0"/>
    <xf numFmtId="0" fontId="74" fillId="16" borderId="14" applyNumberFormat="0" applyAlignment="0" applyProtection="0"/>
    <xf numFmtId="0" fontId="74" fillId="16" borderId="14" applyNumberFormat="0" applyAlignment="0" applyProtection="0"/>
    <xf numFmtId="0" fontId="74" fillId="16" borderId="14" applyNumberFormat="0" applyAlignment="0" applyProtection="0"/>
    <xf numFmtId="0" fontId="74" fillId="16" borderId="14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69" fillId="6" borderId="5" applyNumberForma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</cellStyleXfs>
  <cellXfs count="554">
    <xf numFmtId="0" fontId="0" fillId="0" borderId="0" xfId="0" applyAlignment="1">
      <alignment/>
    </xf>
    <xf numFmtId="0" fontId="1" fillId="0" borderId="0" xfId="754" applyFont="1">
      <alignment vertical="center"/>
      <protection/>
    </xf>
    <xf numFmtId="0" fontId="2" fillId="0" borderId="0" xfId="754" applyFont="1">
      <alignment vertical="center"/>
      <protection/>
    </xf>
    <xf numFmtId="0" fontId="91" fillId="0" borderId="0" xfId="754" applyFont="1">
      <alignment vertical="center"/>
      <protection/>
    </xf>
    <xf numFmtId="0" fontId="91" fillId="0" borderId="0" xfId="754" applyFont="1" applyFill="1">
      <alignment vertical="center"/>
      <protection/>
    </xf>
    <xf numFmtId="0" fontId="91" fillId="0" borderId="0" xfId="754" applyFont="1" applyFill="1" applyAlignment="1">
      <alignment horizontal="center" vertical="center"/>
      <protection/>
    </xf>
    <xf numFmtId="0" fontId="4" fillId="0" borderId="0" xfId="754" applyFont="1">
      <alignment vertical="center"/>
      <protection/>
    </xf>
    <xf numFmtId="0" fontId="0" fillId="0" borderId="0" xfId="754">
      <alignment vertical="center"/>
      <protection/>
    </xf>
    <xf numFmtId="176" fontId="0" fillId="0" borderId="0" xfId="754" applyNumberFormat="1" applyAlignment="1">
      <alignment horizontal="center" vertical="center"/>
      <protection/>
    </xf>
    <xf numFmtId="177" fontId="0" fillId="0" borderId="0" xfId="754" applyNumberFormat="1" applyAlignment="1">
      <alignment horizontal="center" vertical="center"/>
      <protection/>
    </xf>
    <xf numFmtId="178" fontId="0" fillId="0" borderId="0" xfId="754" applyNumberFormat="1" applyAlignment="1">
      <alignment horizontal="center" vertical="center"/>
      <protection/>
    </xf>
    <xf numFmtId="176" fontId="0" fillId="0" borderId="0" xfId="754" applyNumberFormat="1" applyFill="1" applyAlignment="1">
      <alignment horizontal="center" vertical="center"/>
      <protection/>
    </xf>
    <xf numFmtId="177" fontId="4" fillId="0" borderId="0" xfId="754" applyNumberFormat="1" applyFont="1" applyAlignment="1">
      <alignment horizontal="center" vertical="center"/>
      <protection/>
    </xf>
    <xf numFmtId="177" fontId="4" fillId="0" borderId="0" xfId="754" applyNumberFormat="1" applyFont="1" applyFill="1" applyAlignment="1">
      <alignment horizontal="center" vertical="center"/>
      <protection/>
    </xf>
    <xf numFmtId="0" fontId="5" fillId="0" borderId="0" xfId="806" applyFont="1">
      <alignment/>
      <protection/>
    </xf>
    <xf numFmtId="0" fontId="6" fillId="0" borderId="0" xfId="754" applyFont="1" applyAlignment="1">
      <alignment horizontal="center" vertical="center"/>
      <protection/>
    </xf>
    <xf numFmtId="0" fontId="1" fillId="43" borderId="18" xfId="754" applyFont="1" applyFill="1" applyBorder="1" applyAlignment="1">
      <alignment horizontal="center" vertical="center" wrapText="1"/>
      <protection/>
    </xf>
    <xf numFmtId="0" fontId="1" fillId="43" borderId="19" xfId="754" applyFont="1" applyFill="1" applyBorder="1" applyAlignment="1">
      <alignment horizontal="center" vertical="center" wrapText="1"/>
      <protection/>
    </xf>
    <xf numFmtId="0" fontId="1" fillId="43" borderId="20" xfId="754" applyFont="1" applyFill="1" applyBorder="1" applyAlignment="1">
      <alignment horizontal="center" vertical="center" wrapText="1"/>
      <protection/>
    </xf>
    <xf numFmtId="179" fontId="1" fillId="43" borderId="21" xfId="754" applyNumberFormat="1" applyFont="1" applyFill="1" applyBorder="1" applyAlignment="1">
      <alignment horizontal="center" vertical="center" wrapText="1"/>
      <protection/>
    </xf>
    <xf numFmtId="179" fontId="1" fillId="43" borderId="22" xfId="754" applyNumberFormat="1" applyFont="1" applyFill="1" applyBorder="1" applyAlignment="1">
      <alignment horizontal="center" vertical="center" wrapText="1"/>
      <protection/>
    </xf>
    <xf numFmtId="0" fontId="1" fillId="43" borderId="21" xfId="754" applyFont="1" applyFill="1" applyBorder="1" applyAlignment="1">
      <alignment horizontal="center" vertical="center" wrapText="1"/>
      <protection/>
    </xf>
    <xf numFmtId="0" fontId="1" fillId="43" borderId="22" xfId="754" applyFont="1" applyFill="1" applyBorder="1" applyAlignment="1">
      <alignment horizontal="center" vertical="center" wrapText="1"/>
      <protection/>
    </xf>
    <xf numFmtId="0" fontId="1" fillId="43" borderId="21" xfId="754" applyFont="1" applyFill="1" applyBorder="1" applyAlignment="1">
      <alignment horizontal="center" vertical="center"/>
      <protection/>
    </xf>
    <xf numFmtId="0" fontId="1" fillId="43" borderId="23" xfId="754" applyFont="1" applyFill="1" applyBorder="1" applyAlignment="1">
      <alignment horizontal="center" vertical="center" wrapText="1"/>
      <protection/>
    </xf>
    <xf numFmtId="0" fontId="1" fillId="43" borderId="0" xfId="754" applyFont="1" applyFill="1" applyBorder="1" applyAlignment="1">
      <alignment horizontal="center" vertical="center" wrapText="1"/>
      <protection/>
    </xf>
    <xf numFmtId="0" fontId="1" fillId="43" borderId="24" xfId="754" applyFont="1" applyFill="1" applyBorder="1" applyAlignment="1">
      <alignment horizontal="center" vertical="center" wrapText="1"/>
      <protection/>
    </xf>
    <xf numFmtId="176" fontId="1" fillId="43" borderId="25" xfId="754" applyNumberFormat="1" applyFont="1" applyFill="1" applyBorder="1" applyAlignment="1">
      <alignment horizontal="center" vertical="center" wrapText="1"/>
      <protection/>
    </xf>
    <xf numFmtId="177" fontId="1" fillId="43" borderId="25" xfId="754" applyNumberFormat="1" applyFont="1" applyFill="1" applyBorder="1" applyAlignment="1">
      <alignment horizontal="center" vertical="center" wrapText="1"/>
      <protection/>
    </xf>
    <xf numFmtId="0" fontId="1" fillId="43" borderId="25" xfId="754" applyFont="1" applyFill="1" applyBorder="1" applyAlignment="1">
      <alignment horizontal="center" vertical="center" wrapText="1"/>
      <protection/>
    </xf>
    <xf numFmtId="176" fontId="1" fillId="43" borderId="26" xfId="754" applyNumberFormat="1" applyFont="1" applyFill="1" applyBorder="1" applyAlignment="1">
      <alignment horizontal="center" vertical="center" wrapText="1"/>
      <protection/>
    </xf>
    <xf numFmtId="177" fontId="1" fillId="43" borderId="26" xfId="754" applyNumberFormat="1" applyFont="1" applyFill="1" applyBorder="1" applyAlignment="1">
      <alignment horizontal="center" vertical="center" wrapText="1"/>
      <protection/>
    </xf>
    <xf numFmtId="0" fontId="1" fillId="43" borderId="26" xfId="754" applyFont="1" applyFill="1" applyBorder="1" applyAlignment="1">
      <alignment horizontal="center" vertical="center" wrapText="1"/>
      <protection/>
    </xf>
    <xf numFmtId="0" fontId="1" fillId="43" borderId="27" xfId="754" applyFont="1" applyFill="1" applyBorder="1" applyAlignment="1">
      <alignment horizontal="center" vertical="center" wrapText="1"/>
      <protection/>
    </xf>
    <xf numFmtId="0" fontId="1" fillId="43" borderId="28" xfId="754" applyFont="1" applyFill="1" applyBorder="1" applyAlignment="1">
      <alignment horizontal="center" vertical="center" wrapText="1"/>
      <protection/>
    </xf>
    <xf numFmtId="0" fontId="1" fillId="43" borderId="29" xfId="754" applyFont="1" applyFill="1" applyBorder="1" applyAlignment="1">
      <alignment horizontal="center" vertical="center" wrapText="1"/>
      <protection/>
    </xf>
    <xf numFmtId="176" fontId="1" fillId="43" borderId="30" xfId="754" applyNumberFormat="1" applyFont="1" applyFill="1" applyBorder="1" applyAlignment="1">
      <alignment horizontal="center" vertical="center" wrapText="1"/>
      <protection/>
    </xf>
    <xf numFmtId="177" fontId="1" fillId="43" borderId="30" xfId="754" applyNumberFormat="1" applyFont="1" applyFill="1" applyBorder="1" applyAlignment="1">
      <alignment horizontal="center" vertical="center" wrapText="1"/>
      <protection/>
    </xf>
    <xf numFmtId="0" fontId="1" fillId="43" borderId="30" xfId="754" applyFont="1" applyFill="1" applyBorder="1" applyAlignment="1">
      <alignment horizontal="center" vertical="center" wrapText="1"/>
      <protection/>
    </xf>
    <xf numFmtId="0" fontId="1" fillId="0" borderId="30" xfId="754" applyFont="1" applyBorder="1" applyAlignment="1">
      <alignment horizontal="center" vertical="center" wrapText="1"/>
      <protection/>
    </xf>
    <xf numFmtId="176" fontId="1" fillId="0" borderId="30" xfId="754" applyNumberFormat="1" applyFont="1" applyFill="1" applyBorder="1" applyAlignment="1">
      <alignment horizontal="center" vertical="center" wrapText="1"/>
      <protection/>
    </xf>
    <xf numFmtId="177" fontId="1" fillId="0" borderId="30" xfId="754" applyNumberFormat="1" applyFont="1" applyFill="1" applyBorder="1" applyAlignment="1">
      <alignment horizontal="center" vertical="center" wrapText="1"/>
      <protection/>
    </xf>
    <xf numFmtId="176" fontId="1" fillId="0" borderId="31" xfId="754" applyNumberFormat="1" applyFont="1" applyFill="1" applyBorder="1" applyAlignment="1">
      <alignment horizontal="center" vertical="center" wrapText="1"/>
      <protection/>
    </xf>
    <xf numFmtId="177" fontId="1" fillId="0" borderId="31" xfId="754" applyNumberFormat="1" applyFont="1" applyFill="1" applyBorder="1" applyAlignment="1">
      <alignment horizontal="center" vertical="center" wrapText="1"/>
      <protection/>
    </xf>
    <xf numFmtId="0" fontId="1" fillId="0" borderId="30" xfId="754" applyFont="1" applyFill="1" applyBorder="1" applyAlignment="1">
      <alignment horizontal="center" vertical="center" wrapText="1"/>
      <protection/>
    </xf>
    <xf numFmtId="177" fontId="1" fillId="55" borderId="30" xfId="754" applyNumberFormat="1" applyFont="1" applyFill="1" applyBorder="1" applyAlignment="1">
      <alignment horizontal="center" vertical="center" wrapText="1"/>
      <protection/>
    </xf>
    <xf numFmtId="0" fontId="7" fillId="0" borderId="32" xfId="754" applyFont="1" applyFill="1" applyBorder="1" applyAlignment="1">
      <alignment horizontal="center" vertical="center" wrapText="1"/>
      <protection/>
    </xf>
    <xf numFmtId="0" fontId="7" fillId="0" borderId="22" xfId="754" applyFont="1" applyFill="1" applyBorder="1" applyAlignment="1">
      <alignment horizontal="center" vertical="center" wrapText="1"/>
      <protection/>
    </xf>
    <xf numFmtId="177" fontId="8" fillId="0" borderId="31" xfId="806" applyNumberFormat="1" applyFont="1" applyFill="1" applyBorder="1" applyAlignment="1">
      <alignment horizontal="center" vertical="center" wrapText="1"/>
      <protection/>
    </xf>
    <xf numFmtId="0" fontId="7" fillId="0" borderId="25" xfId="754" applyFont="1" applyFill="1" applyBorder="1" applyAlignment="1">
      <alignment horizontal="center" vertical="center" wrapText="1"/>
      <protection/>
    </xf>
    <xf numFmtId="0" fontId="7" fillId="0" borderId="21" xfId="754" applyFont="1" applyFill="1" applyBorder="1" applyAlignment="1">
      <alignment horizontal="center" vertical="center" wrapText="1"/>
      <protection/>
    </xf>
    <xf numFmtId="0" fontId="7" fillId="0" borderId="26" xfId="754" applyFont="1" applyFill="1" applyBorder="1" applyAlignment="1">
      <alignment horizontal="center" vertical="center" wrapText="1"/>
      <protection/>
    </xf>
    <xf numFmtId="180" fontId="9" fillId="0" borderId="31" xfId="754" applyNumberFormat="1" applyFont="1" applyBorder="1" applyAlignment="1">
      <alignment horizontal="center" vertical="center"/>
      <protection/>
    </xf>
    <xf numFmtId="0" fontId="10" fillId="0" borderId="21" xfId="754" applyFont="1" applyFill="1" applyBorder="1" applyAlignment="1">
      <alignment horizontal="center" vertical="center" wrapText="1"/>
      <protection/>
    </xf>
    <xf numFmtId="0" fontId="10" fillId="0" borderId="22" xfId="754" applyFont="1" applyFill="1" applyBorder="1" applyAlignment="1">
      <alignment horizontal="center" vertical="center" wrapText="1"/>
      <protection/>
    </xf>
    <xf numFmtId="177" fontId="9" fillId="0" borderId="31" xfId="806" applyNumberFormat="1" applyFont="1" applyBorder="1" applyAlignment="1">
      <alignment horizontal="center" vertical="center"/>
      <protection/>
    </xf>
    <xf numFmtId="0" fontId="110" fillId="0" borderId="21" xfId="754" applyFont="1" applyFill="1" applyBorder="1" applyAlignment="1">
      <alignment horizontal="center" vertical="center" wrapText="1"/>
      <protection/>
    </xf>
    <xf numFmtId="0" fontId="110" fillId="0" borderId="22" xfId="754" applyFont="1" applyFill="1" applyBorder="1" applyAlignment="1">
      <alignment horizontal="center" vertical="center" wrapText="1"/>
      <protection/>
    </xf>
    <xf numFmtId="0" fontId="7" fillId="0" borderId="30" xfId="754" applyFont="1" applyFill="1" applyBorder="1" applyAlignment="1">
      <alignment horizontal="center" vertical="center" wrapText="1"/>
      <protection/>
    </xf>
    <xf numFmtId="0" fontId="7" fillId="0" borderId="31" xfId="754" applyFont="1" applyFill="1" applyBorder="1" applyAlignment="1">
      <alignment horizontal="center" vertical="center" wrapText="1"/>
      <protection/>
    </xf>
    <xf numFmtId="0" fontId="10" fillId="0" borderId="21" xfId="754" applyFont="1" applyFill="1" applyBorder="1" applyAlignment="1">
      <alignment horizontal="center" vertical="center"/>
      <protection/>
    </xf>
    <xf numFmtId="0" fontId="10" fillId="0" borderId="22" xfId="754" applyFont="1" applyFill="1" applyBorder="1" applyAlignment="1">
      <alignment horizontal="center" vertical="center"/>
      <protection/>
    </xf>
    <xf numFmtId="0" fontId="6" fillId="56" borderId="0" xfId="754" applyFont="1" applyFill="1" applyAlignment="1">
      <alignment horizontal="center" vertical="center"/>
      <protection/>
    </xf>
    <xf numFmtId="0" fontId="1" fillId="43" borderId="32" xfId="754" applyFont="1" applyFill="1" applyBorder="1" applyAlignment="1">
      <alignment horizontal="center" vertical="center"/>
      <protection/>
    </xf>
    <xf numFmtId="177" fontId="1" fillId="43" borderId="31" xfId="754" applyNumberFormat="1" applyFont="1" applyFill="1" applyBorder="1" applyAlignment="1">
      <alignment horizontal="center" vertical="center" wrapText="1"/>
      <protection/>
    </xf>
    <xf numFmtId="177" fontId="1" fillId="43" borderId="31" xfId="754" applyNumberFormat="1" applyFont="1" applyFill="1" applyBorder="1" applyAlignment="1">
      <alignment vertical="center" wrapText="1"/>
      <protection/>
    </xf>
    <xf numFmtId="0" fontId="12" fillId="0" borderId="0" xfId="754" applyFont="1" applyAlignment="1">
      <alignment horizontal="center" vertical="center"/>
      <protection/>
    </xf>
    <xf numFmtId="0" fontId="12" fillId="0" borderId="0" xfId="754" applyFont="1" applyFill="1" applyAlignment="1">
      <alignment horizontal="center" vertical="center"/>
      <protection/>
    </xf>
    <xf numFmtId="177" fontId="111" fillId="0" borderId="0" xfId="754" applyNumberFormat="1" applyFont="1" applyAlignment="1">
      <alignment horizontal="center" vertical="center"/>
      <protection/>
    </xf>
    <xf numFmtId="0" fontId="1" fillId="43" borderId="22" xfId="754" applyFont="1" applyFill="1" applyBorder="1" applyAlignment="1">
      <alignment horizontal="center" vertical="center"/>
      <protection/>
    </xf>
    <xf numFmtId="0" fontId="1" fillId="43" borderId="31" xfId="754" applyFont="1" applyFill="1" applyBorder="1" applyAlignment="1">
      <alignment horizontal="center" vertical="center" wrapText="1"/>
      <protection/>
    </xf>
    <xf numFmtId="177" fontId="1" fillId="43" borderId="21" xfId="754" applyNumberFormat="1" applyFont="1" applyFill="1" applyBorder="1" applyAlignment="1">
      <alignment horizontal="center" vertical="center" wrapText="1"/>
      <protection/>
    </xf>
    <xf numFmtId="177" fontId="1" fillId="43" borderId="32" xfId="754" applyNumberFormat="1" applyFont="1" applyFill="1" applyBorder="1" applyAlignment="1">
      <alignment horizontal="center" vertical="center" wrapText="1"/>
      <protection/>
    </xf>
    <xf numFmtId="177" fontId="1" fillId="43" borderId="22" xfId="754" applyNumberFormat="1" applyFont="1" applyFill="1" applyBorder="1" applyAlignment="1">
      <alignment horizontal="center" vertical="center" wrapText="1"/>
      <protection/>
    </xf>
    <xf numFmtId="177" fontId="9" fillId="0" borderId="31" xfId="806" applyNumberFormat="1" applyFont="1" applyFill="1" applyBorder="1" applyAlignment="1">
      <alignment horizontal="center" vertical="center"/>
      <protection/>
    </xf>
    <xf numFmtId="0" fontId="0" fillId="0" borderId="0" xfId="754" applyFill="1">
      <alignment vertical="center"/>
      <protection/>
    </xf>
    <xf numFmtId="0" fontId="10" fillId="0" borderId="0" xfId="754" applyFont="1" applyAlignment="1">
      <alignment vertical="center" wrapText="1"/>
      <protection/>
    </xf>
    <xf numFmtId="176" fontId="91" fillId="0" borderId="0" xfId="754" applyNumberFormat="1" applyFont="1" applyAlignment="1">
      <alignment horizontal="center" vertical="center"/>
      <protection/>
    </xf>
    <xf numFmtId="177" fontId="91" fillId="0" borderId="0" xfId="754" applyNumberFormat="1" applyFont="1" applyAlignment="1">
      <alignment horizontal="center" vertical="center"/>
      <protection/>
    </xf>
    <xf numFmtId="178" fontId="91" fillId="0" borderId="0" xfId="754" applyNumberFormat="1" applyFont="1" applyAlignment="1">
      <alignment horizontal="center" vertical="center"/>
      <protection/>
    </xf>
    <xf numFmtId="176" fontId="91" fillId="0" borderId="0" xfId="754" applyNumberFormat="1" applyFont="1" applyFill="1" applyAlignment="1">
      <alignment horizontal="center" vertical="center"/>
      <protection/>
    </xf>
    <xf numFmtId="177" fontId="9" fillId="0" borderId="19" xfId="806" applyNumberFormat="1" applyFont="1" applyBorder="1" applyAlignment="1">
      <alignment horizontal="center" vertical="center"/>
      <protection/>
    </xf>
    <xf numFmtId="177" fontId="9" fillId="0" borderId="19" xfId="806" applyNumberFormat="1" applyFont="1" applyFill="1" applyBorder="1" applyAlignment="1">
      <alignment horizontal="center" vertical="center"/>
      <protection/>
    </xf>
    <xf numFmtId="177" fontId="91" fillId="0" borderId="0" xfId="754" applyNumberFormat="1" applyFont="1" applyFill="1" applyAlignment="1">
      <alignment horizontal="center" vertical="center"/>
      <protection/>
    </xf>
    <xf numFmtId="0" fontId="1" fillId="0" borderId="0" xfId="754" applyFont="1" applyFill="1">
      <alignment vertical="center"/>
      <protection/>
    </xf>
    <xf numFmtId="0" fontId="2" fillId="0" borderId="0" xfId="754" applyFont="1" applyFill="1">
      <alignment vertical="center"/>
      <protection/>
    </xf>
    <xf numFmtId="0" fontId="91" fillId="0" borderId="0" xfId="743" applyFill="1">
      <alignment vertical="center"/>
      <protection/>
    </xf>
    <xf numFmtId="181" fontId="4" fillId="0" borderId="0" xfId="754" applyNumberFormat="1" applyFont="1" applyFill="1" applyAlignment="1">
      <alignment horizontal="center" vertical="center"/>
      <protection/>
    </xf>
    <xf numFmtId="177" fontId="112" fillId="0" borderId="0" xfId="754" applyNumberFormat="1" applyFont="1" applyFill="1" applyAlignment="1">
      <alignment horizontal="center" vertical="center"/>
      <protection/>
    </xf>
    <xf numFmtId="0" fontId="5" fillId="0" borderId="0" xfId="806" applyFont="1" applyFill="1">
      <alignment/>
      <protection/>
    </xf>
    <xf numFmtId="0" fontId="6" fillId="0" borderId="0" xfId="754" applyFont="1" applyFill="1" applyAlignment="1">
      <alignment horizontal="center" vertical="center"/>
      <protection/>
    </xf>
    <xf numFmtId="0" fontId="1" fillId="0" borderId="25" xfId="754" applyFont="1" applyFill="1" applyBorder="1" applyAlignment="1">
      <alignment horizontal="center" vertical="center"/>
      <protection/>
    </xf>
    <xf numFmtId="0" fontId="1" fillId="0" borderId="25" xfId="754" applyFont="1" applyFill="1" applyBorder="1" applyAlignment="1">
      <alignment horizontal="center" vertical="center" wrapText="1"/>
      <protection/>
    </xf>
    <xf numFmtId="0" fontId="1" fillId="0" borderId="18" xfId="754" applyFont="1" applyFill="1" applyBorder="1" applyAlignment="1">
      <alignment horizontal="center" vertical="center" wrapText="1"/>
      <protection/>
    </xf>
    <xf numFmtId="0" fontId="1" fillId="0" borderId="19" xfId="754" applyFont="1" applyFill="1" applyBorder="1" applyAlignment="1">
      <alignment horizontal="center" vertical="center" wrapText="1"/>
      <protection/>
    </xf>
    <xf numFmtId="0" fontId="1" fillId="0" borderId="20" xfId="754" applyFont="1" applyFill="1" applyBorder="1" applyAlignment="1">
      <alignment horizontal="center" vertical="center" wrapText="1"/>
      <protection/>
    </xf>
    <xf numFmtId="0" fontId="1" fillId="0" borderId="26" xfId="754" applyFont="1" applyFill="1" applyBorder="1" applyAlignment="1">
      <alignment horizontal="center" vertical="center"/>
      <protection/>
    </xf>
    <xf numFmtId="0" fontId="1" fillId="0" borderId="26" xfId="754" applyFont="1" applyFill="1" applyBorder="1" applyAlignment="1">
      <alignment horizontal="center" vertical="center" wrapText="1"/>
      <protection/>
    </xf>
    <xf numFmtId="0" fontId="1" fillId="0" borderId="27" xfId="754" applyFont="1" applyFill="1" applyBorder="1" applyAlignment="1">
      <alignment horizontal="center" vertical="center" wrapText="1"/>
      <protection/>
    </xf>
    <xf numFmtId="0" fontId="1" fillId="0" borderId="28" xfId="754" applyFont="1" applyFill="1" applyBorder="1" applyAlignment="1">
      <alignment horizontal="center" vertical="center" wrapText="1"/>
      <protection/>
    </xf>
    <xf numFmtId="0" fontId="1" fillId="0" borderId="29" xfId="754" applyFont="1" applyFill="1" applyBorder="1" applyAlignment="1">
      <alignment horizontal="center" vertical="center" wrapText="1"/>
      <protection/>
    </xf>
    <xf numFmtId="177" fontId="1" fillId="0" borderId="25" xfId="754" applyNumberFormat="1" applyFont="1" applyFill="1" applyBorder="1" applyAlignment="1">
      <alignment horizontal="center" vertical="center" wrapText="1"/>
      <protection/>
    </xf>
    <xf numFmtId="0" fontId="1" fillId="0" borderId="30" xfId="754" applyFont="1" applyFill="1" applyBorder="1" applyAlignment="1">
      <alignment horizontal="center" vertical="center"/>
      <protection/>
    </xf>
    <xf numFmtId="0" fontId="7" fillId="0" borderId="22" xfId="754" applyFont="1" applyFill="1" applyBorder="1" applyAlignment="1">
      <alignment vertical="center" wrapText="1"/>
      <protection/>
    </xf>
    <xf numFmtId="181" fontId="15" fillId="0" borderId="31" xfId="806" applyNumberFormat="1" applyFont="1" applyFill="1" applyBorder="1" applyAlignment="1">
      <alignment horizontal="center" vertical="center" wrapText="1"/>
      <protection/>
    </xf>
    <xf numFmtId="181" fontId="15" fillId="0" borderId="31" xfId="806" applyNumberFormat="1" applyFont="1" applyFill="1" applyBorder="1" applyAlignment="1">
      <alignment horizontal="center" vertical="center"/>
      <protection/>
    </xf>
    <xf numFmtId="0" fontId="110" fillId="0" borderId="31" xfId="754" applyFont="1" applyFill="1" applyBorder="1" applyAlignment="1">
      <alignment vertical="center" wrapText="1"/>
      <protection/>
    </xf>
    <xf numFmtId="0" fontId="10" fillId="0" borderId="31" xfId="754" applyFont="1" applyFill="1" applyBorder="1" applyAlignment="1">
      <alignment horizontal="center" vertical="center" wrapText="1"/>
      <protection/>
    </xf>
    <xf numFmtId="181" fontId="8" fillId="0" borderId="31" xfId="806" applyNumberFormat="1" applyFont="1" applyFill="1" applyBorder="1" applyAlignment="1">
      <alignment horizontal="center" vertical="center"/>
      <protection/>
    </xf>
    <xf numFmtId="181" fontId="16" fillId="0" borderId="31" xfId="806" applyNumberFormat="1" applyFont="1" applyFill="1" applyBorder="1" applyAlignment="1">
      <alignment horizontal="center" vertical="center"/>
      <protection/>
    </xf>
    <xf numFmtId="0" fontId="10" fillId="0" borderId="31" xfId="754" applyFont="1" applyFill="1" applyBorder="1" applyAlignment="1">
      <alignment vertical="center" wrapText="1"/>
      <protection/>
    </xf>
    <xf numFmtId="0" fontId="113" fillId="0" borderId="31" xfId="754" applyFont="1" applyFill="1" applyBorder="1" applyAlignment="1">
      <alignment vertical="center" wrapText="1"/>
      <protection/>
    </xf>
    <xf numFmtId="0" fontId="10" fillId="0" borderId="31" xfId="754" applyFont="1" applyFill="1" applyBorder="1" applyAlignment="1">
      <alignment vertical="center"/>
      <protection/>
    </xf>
    <xf numFmtId="0" fontId="10" fillId="0" borderId="0" xfId="754" applyFont="1" applyFill="1" applyAlignment="1">
      <alignment vertical="center" wrapText="1"/>
      <protection/>
    </xf>
    <xf numFmtId="0" fontId="10" fillId="0" borderId="0" xfId="754" applyFont="1" applyFill="1" applyAlignment="1">
      <alignment horizontal="center" vertical="center" wrapText="1"/>
      <protection/>
    </xf>
    <xf numFmtId="181" fontId="16" fillId="0" borderId="19" xfId="806" applyNumberFormat="1" applyFont="1" applyFill="1" applyBorder="1" applyAlignment="1">
      <alignment horizontal="center" vertical="center"/>
      <protection/>
    </xf>
    <xf numFmtId="0" fontId="1" fillId="0" borderId="31" xfId="754" applyFont="1" applyFill="1" applyBorder="1" applyAlignment="1">
      <alignment horizontal="center" vertical="center" wrapText="1"/>
      <protection/>
    </xf>
    <xf numFmtId="0" fontId="114" fillId="0" borderId="25" xfId="806" applyFont="1" applyFill="1" applyBorder="1" applyAlignment="1">
      <alignment horizontal="center" vertical="center" wrapText="1"/>
      <protection/>
    </xf>
    <xf numFmtId="181" fontId="1" fillId="0" borderId="31" xfId="754" applyNumberFormat="1" applyFont="1" applyFill="1" applyBorder="1" applyAlignment="1">
      <alignment horizontal="center" vertical="center" wrapText="1"/>
      <protection/>
    </xf>
    <xf numFmtId="177" fontId="115" fillId="0" borderId="31" xfId="754" applyNumberFormat="1" applyFont="1" applyFill="1" applyBorder="1" applyAlignment="1">
      <alignment horizontal="center" vertical="center" wrapText="1"/>
      <protection/>
    </xf>
    <xf numFmtId="0" fontId="114" fillId="0" borderId="30" xfId="806" applyFont="1" applyFill="1" applyBorder="1" applyAlignment="1">
      <alignment horizontal="center" vertical="center" wrapText="1"/>
      <protection/>
    </xf>
    <xf numFmtId="181" fontId="15" fillId="0" borderId="21" xfId="806" applyNumberFormat="1" applyFont="1" applyFill="1" applyBorder="1" applyAlignment="1">
      <alignment horizontal="center" vertical="center" wrapText="1"/>
      <protection/>
    </xf>
    <xf numFmtId="179" fontId="116" fillId="0" borderId="33" xfId="806" applyNumberFormat="1" applyFont="1" applyFill="1" applyBorder="1" applyAlignment="1">
      <alignment horizontal="center" vertical="center" wrapText="1"/>
      <protection/>
    </xf>
    <xf numFmtId="181" fontId="9" fillId="0" borderId="31" xfId="806" applyNumberFormat="1" applyFont="1" applyFill="1" applyBorder="1" applyAlignment="1">
      <alignment horizontal="center" vertical="center"/>
      <protection/>
    </xf>
    <xf numFmtId="0" fontId="0" fillId="0" borderId="0" xfId="806" applyFont="1" applyFill="1" applyAlignment="1">
      <alignment vertical="center"/>
      <protection/>
    </xf>
    <xf numFmtId="181" fontId="16" fillId="0" borderId="0" xfId="806" applyNumberFormat="1" applyFont="1" applyFill="1" applyBorder="1" applyAlignment="1">
      <alignment horizontal="center" vertical="center"/>
      <protection/>
    </xf>
    <xf numFmtId="181" fontId="0" fillId="0" borderId="0" xfId="806" applyNumberFormat="1" applyFont="1" applyFill="1" applyAlignment="1">
      <alignment vertical="center"/>
      <protection/>
    </xf>
    <xf numFmtId="0" fontId="117" fillId="0" borderId="0" xfId="780" applyFont="1">
      <alignment vertical="center"/>
      <protection/>
    </xf>
    <xf numFmtId="0" fontId="91" fillId="0" borderId="0" xfId="780">
      <alignment vertical="center"/>
      <protection/>
    </xf>
    <xf numFmtId="0" fontId="91" fillId="0" borderId="0" xfId="780" applyAlignment="1">
      <alignment horizontal="center" vertical="center"/>
      <protection/>
    </xf>
    <xf numFmtId="179" fontId="91" fillId="0" borderId="0" xfId="780" applyNumberFormat="1" applyAlignment="1">
      <alignment horizontal="center" vertical="center"/>
      <protection/>
    </xf>
    <xf numFmtId="176" fontId="117" fillId="0" borderId="0" xfId="780" applyNumberFormat="1" applyFont="1" applyAlignment="1">
      <alignment horizontal="center" vertical="center"/>
      <protection/>
    </xf>
    <xf numFmtId="179" fontId="117" fillId="0" borderId="0" xfId="780" applyNumberFormat="1" applyFont="1" applyAlignment="1">
      <alignment horizontal="center" vertical="center"/>
      <protection/>
    </xf>
    <xf numFmtId="0" fontId="118" fillId="0" borderId="0" xfId="780" applyFont="1">
      <alignment vertical="center"/>
      <protection/>
    </xf>
    <xf numFmtId="0" fontId="119" fillId="0" borderId="0" xfId="780" applyFont="1" applyAlignment="1">
      <alignment horizontal="center" vertical="center"/>
      <protection/>
    </xf>
    <xf numFmtId="179" fontId="119" fillId="0" borderId="0" xfId="780" applyNumberFormat="1" applyFont="1" applyAlignment="1">
      <alignment horizontal="center" vertical="center"/>
      <protection/>
    </xf>
    <xf numFmtId="0" fontId="120" fillId="0" borderId="0" xfId="0" applyFont="1" applyAlignment="1">
      <alignment vertical="center"/>
    </xf>
    <xf numFmtId="0" fontId="24" fillId="0" borderId="18" xfId="51" applyFont="1" applyFill="1" applyBorder="1" applyAlignment="1">
      <alignment horizontal="center" vertical="center" wrapText="1"/>
      <protection/>
    </xf>
    <xf numFmtId="0" fontId="24" fillId="0" borderId="20" xfId="51" applyFont="1" applyFill="1" applyBorder="1" applyAlignment="1">
      <alignment horizontal="center" vertical="center" wrapText="1"/>
      <protection/>
    </xf>
    <xf numFmtId="179" fontId="24" fillId="0" borderId="20" xfId="51" applyNumberFormat="1" applyFont="1" applyFill="1" applyBorder="1" applyAlignment="1">
      <alignment horizontal="center" vertical="center" wrapText="1"/>
      <protection/>
    </xf>
    <xf numFmtId="179" fontId="121" fillId="0" borderId="21" xfId="780" applyNumberFormat="1" applyFont="1" applyBorder="1" applyAlignment="1">
      <alignment horizontal="center" vertical="center" wrapText="1"/>
      <protection/>
    </xf>
    <xf numFmtId="179" fontId="121" fillId="0" borderId="32" xfId="780" applyNumberFormat="1" applyFont="1" applyBorder="1" applyAlignment="1">
      <alignment horizontal="center" vertical="center" wrapText="1"/>
      <protection/>
    </xf>
    <xf numFmtId="0" fontId="24" fillId="0" borderId="23" xfId="51" applyFont="1" applyFill="1" applyBorder="1" applyAlignment="1">
      <alignment horizontal="center" vertical="center" wrapText="1"/>
      <protection/>
    </xf>
    <xf numFmtId="0" fontId="24" fillId="0" borderId="24" xfId="51" applyFont="1" applyFill="1" applyBorder="1" applyAlignment="1">
      <alignment horizontal="center" vertical="center" wrapText="1"/>
      <protection/>
    </xf>
    <xf numFmtId="176" fontId="121" fillId="0" borderId="25" xfId="780" applyNumberFormat="1" applyFont="1" applyBorder="1" applyAlignment="1">
      <alignment horizontal="center" vertical="center" wrapText="1"/>
      <protection/>
    </xf>
    <xf numFmtId="179" fontId="121" fillId="0" borderId="25" xfId="780" applyNumberFormat="1" applyFont="1" applyBorder="1" applyAlignment="1">
      <alignment horizontal="center" vertical="center" wrapText="1"/>
      <protection/>
    </xf>
    <xf numFmtId="0" fontId="24" fillId="0" borderId="27" xfId="51" applyFont="1" applyFill="1" applyBorder="1" applyAlignment="1">
      <alignment horizontal="center" vertical="center" wrapText="1"/>
      <protection/>
    </xf>
    <xf numFmtId="0" fontId="24" fillId="0" borderId="29" xfId="51" applyFont="1" applyFill="1" applyBorder="1" applyAlignment="1">
      <alignment horizontal="center" vertical="center" wrapText="1"/>
      <protection/>
    </xf>
    <xf numFmtId="176" fontId="121" fillId="0" borderId="30" xfId="780" applyNumberFormat="1" applyFont="1" applyBorder="1" applyAlignment="1">
      <alignment horizontal="center" vertical="center" wrapText="1"/>
      <protection/>
    </xf>
    <xf numFmtId="179" fontId="121" fillId="0" borderId="30" xfId="780" applyNumberFormat="1" applyFont="1" applyBorder="1" applyAlignment="1">
      <alignment horizontal="center" vertical="center" wrapText="1"/>
      <protection/>
    </xf>
    <xf numFmtId="177" fontId="122" fillId="0" borderId="21" xfId="51" applyNumberFormat="1" applyFont="1" applyBorder="1" applyAlignment="1">
      <alignment horizontal="center" vertical="center" wrapText="1"/>
      <protection/>
    </xf>
    <xf numFmtId="177" fontId="122" fillId="0" borderId="22" xfId="51" applyNumberFormat="1" applyFont="1" applyBorder="1" applyAlignment="1">
      <alignment horizontal="center" vertical="center" wrapText="1"/>
      <protection/>
    </xf>
    <xf numFmtId="176" fontId="123" fillId="0" borderId="31" xfId="51" applyNumberFormat="1" applyFont="1" applyFill="1" applyBorder="1" applyAlignment="1">
      <alignment horizontal="center" vertical="center" wrapText="1"/>
      <protection/>
    </xf>
    <xf numFmtId="179" fontId="123" fillId="0" borderId="31" xfId="51" applyNumberFormat="1" applyFont="1" applyFill="1" applyBorder="1" applyAlignment="1">
      <alignment horizontal="center" vertical="center" wrapText="1"/>
      <protection/>
    </xf>
    <xf numFmtId="176" fontId="15" fillId="0" borderId="31" xfId="51" applyNumberFormat="1" applyFont="1" applyFill="1" applyBorder="1" applyAlignment="1">
      <alignment horizontal="center" vertical="center" wrapText="1"/>
      <protection/>
    </xf>
    <xf numFmtId="179" fontId="15" fillId="0" borderId="31" xfId="51" applyNumberFormat="1" applyFont="1" applyFill="1" applyBorder="1" applyAlignment="1">
      <alignment horizontal="center" vertical="center" wrapText="1"/>
      <protection/>
    </xf>
    <xf numFmtId="177" fontId="124" fillId="0" borderId="25" xfId="51" applyNumberFormat="1" applyFont="1" applyBorder="1" applyAlignment="1">
      <alignment horizontal="center" vertical="center" wrapText="1"/>
      <protection/>
    </xf>
    <xf numFmtId="177" fontId="122" fillId="0" borderId="31" xfId="51" applyNumberFormat="1" applyFont="1" applyBorder="1" applyAlignment="1">
      <alignment horizontal="center" vertical="center" wrapText="1"/>
      <protection/>
    </xf>
    <xf numFmtId="177" fontId="124" fillId="0" borderId="26" xfId="51" applyNumberFormat="1" applyFont="1" applyBorder="1" applyAlignment="1">
      <alignment horizontal="center" vertical="center" wrapText="1"/>
      <protection/>
    </xf>
    <xf numFmtId="0" fontId="123" fillId="0" borderId="31" xfId="51" applyFont="1" applyFill="1" applyBorder="1" applyAlignment="1">
      <alignment horizontal="left" vertical="center" wrapText="1"/>
      <protection/>
    </xf>
    <xf numFmtId="176" fontId="117" fillId="0" borderId="31" xfId="780" applyNumberFormat="1" applyFont="1" applyBorder="1" applyAlignment="1">
      <alignment horizontal="center" vertical="center"/>
      <protection/>
    </xf>
    <xf numFmtId="179" fontId="117" fillId="0" borderId="31" xfId="780" applyNumberFormat="1" applyFont="1" applyBorder="1" applyAlignment="1">
      <alignment horizontal="center" vertical="center"/>
      <protection/>
    </xf>
    <xf numFmtId="177" fontId="124" fillId="0" borderId="30" xfId="51" applyNumberFormat="1" applyFont="1" applyBorder="1" applyAlignment="1">
      <alignment horizontal="center" vertical="center" wrapText="1"/>
      <protection/>
    </xf>
    <xf numFmtId="179" fontId="125" fillId="0" borderId="31" xfId="780" applyNumberFormat="1" applyFont="1" applyBorder="1" applyAlignment="1">
      <alignment horizontal="center" vertical="center"/>
      <protection/>
    </xf>
    <xf numFmtId="0" fontId="123" fillId="0" borderId="31" xfId="51" applyFont="1" applyFill="1" applyBorder="1" applyAlignment="1">
      <alignment vertical="center" wrapText="1"/>
      <protection/>
    </xf>
    <xf numFmtId="0" fontId="123" fillId="57" borderId="31" xfId="51" applyFont="1" applyFill="1" applyBorder="1" applyAlignment="1">
      <alignment horizontal="left" vertical="center" wrapText="1"/>
      <protection/>
    </xf>
    <xf numFmtId="179" fontId="120" fillId="0" borderId="0" xfId="0" applyNumberFormat="1" applyFont="1" applyAlignment="1">
      <alignment vertical="center"/>
    </xf>
    <xf numFmtId="179" fontId="121" fillId="0" borderId="31" xfId="780" applyNumberFormat="1" applyFont="1" applyBorder="1" applyAlignment="1">
      <alignment horizontal="center" vertical="center" wrapText="1"/>
      <protection/>
    </xf>
    <xf numFmtId="176" fontId="121" fillId="0" borderId="31" xfId="780" applyNumberFormat="1" applyFont="1" applyBorder="1" applyAlignment="1">
      <alignment horizontal="center" vertical="center" wrapText="1"/>
      <protection/>
    </xf>
    <xf numFmtId="0" fontId="117" fillId="0" borderId="31" xfId="780" applyFont="1" applyBorder="1" applyAlignment="1">
      <alignment horizontal="center" vertical="center"/>
      <protection/>
    </xf>
    <xf numFmtId="49" fontId="124" fillId="0" borderId="25" xfId="51" applyNumberFormat="1" applyFont="1" applyBorder="1" applyAlignment="1">
      <alignment horizontal="center" vertical="center" wrapText="1"/>
      <protection/>
    </xf>
    <xf numFmtId="0" fontId="122" fillId="0" borderId="31" xfId="51" applyFont="1" applyBorder="1" applyAlignment="1">
      <alignment horizontal="center" vertical="center" wrapText="1"/>
      <protection/>
    </xf>
    <xf numFmtId="49" fontId="124" fillId="0" borderId="26" xfId="51" applyNumberFormat="1" applyFont="1" applyBorder="1" applyAlignment="1">
      <alignment horizontal="center" vertical="center" wrapText="1"/>
      <protection/>
    </xf>
    <xf numFmtId="49" fontId="124" fillId="0" borderId="30" xfId="51" applyNumberFormat="1" applyFont="1" applyBorder="1" applyAlignment="1">
      <alignment horizontal="center" vertical="center" wrapText="1"/>
      <protection/>
    </xf>
    <xf numFmtId="176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81" fontId="0" fillId="0" borderId="0" xfId="0" applyNumberFormat="1" applyAlignment="1">
      <alignment/>
    </xf>
    <xf numFmtId="0" fontId="24" fillId="0" borderId="0" xfId="0" applyFont="1" applyFill="1" applyAlignment="1">
      <alignment vertical="center" wrapText="1"/>
    </xf>
    <xf numFmtId="176" fontId="126" fillId="0" borderId="0" xfId="0" applyNumberFormat="1" applyFont="1" applyFill="1" applyAlignment="1">
      <alignment vertical="center" wrapText="1"/>
    </xf>
    <xf numFmtId="9" fontId="126" fillId="0" borderId="0" xfId="0" applyNumberFormat="1" applyFont="1" applyFill="1" applyAlignment="1">
      <alignment vertical="center"/>
    </xf>
    <xf numFmtId="9" fontId="29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79" fontId="31" fillId="0" borderId="0" xfId="0" applyNumberFormat="1" applyFont="1" applyFill="1" applyBorder="1" applyAlignment="1">
      <alignment horizontal="center" vertical="center" wrapText="1"/>
    </xf>
    <xf numFmtId="176" fontId="126" fillId="0" borderId="0" xfId="0" applyNumberFormat="1" applyFont="1" applyFill="1" applyBorder="1" applyAlignment="1">
      <alignment horizontal="center" vertical="center" wrapText="1"/>
    </xf>
    <xf numFmtId="9" fontId="126" fillId="0" borderId="0" xfId="0" applyNumberFormat="1" applyFont="1" applyFill="1" applyBorder="1" applyAlignment="1">
      <alignment horizontal="center" vertical="center" wrapText="1"/>
    </xf>
    <xf numFmtId="9" fontId="29" fillId="0" borderId="0" xfId="0" applyNumberFormat="1" applyFont="1" applyFill="1" applyBorder="1" applyAlignment="1">
      <alignment horizontal="center" vertical="center" wrapText="1"/>
    </xf>
    <xf numFmtId="0" fontId="32" fillId="0" borderId="31" xfId="51" applyFont="1" applyFill="1" applyBorder="1" applyAlignment="1">
      <alignment horizontal="center" vertical="center" wrapText="1"/>
      <protection/>
    </xf>
    <xf numFmtId="176" fontId="9" fillId="0" borderId="31" xfId="51" applyNumberFormat="1" applyFont="1" applyFill="1" applyBorder="1" applyAlignment="1">
      <alignment horizontal="center" vertical="center" wrapText="1"/>
      <protection/>
    </xf>
    <xf numFmtId="9" fontId="32" fillId="0" borderId="21" xfId="51" applyNumberFormat="1" applyFont="1" applyFill="1" applyBorder="1" applyAlignment="1">
      <alignment horizontal="center" vertical="center" wrapText="1"/>
      <protection/>
    </xf>
    <xf numFmtId="9" fontId="32" fillId="0" borderId="32" xfId="51" applyNumberFormat="1" applyFont="1" applyFill="1" applyBorder="1" applyAlignment="1">
      <alignment horizontal="center" vertical="center" wrapText="1"/>
      <protection/>
    </xf>
    <xf numFmtId="0" fontId="9" fillId="0" borderId="31" xfId="51" applyFont="1" applyFill="1" applyBorder="1" applyAlignment="1">
      <alignment horizontal="center" vertical="center" wrapText="1"/>
      <protection/>
    </xf>
    <xf numFmtId="176" fontId="32" fillId="0" borderId="31" xfId="51" applyNumberFormat="1" applyFont="1" applyFill="1" applyBorder="1" applyAlignment="1">
      <alignment horizontal="center" vertical="center" wrapText="1"/>
      <protection/>
    </xf>
    <xf numFmtId="9" fontId="32" fillId="0" borderId="31" xfId="51" applyNumberFormat="1" applyFont="1" applyFill="1" applyBorder="1" applyAlignment="1">
      <alignment horizontal="center" vertical="center" wrapText="1"/>
      <protection/>
    </xf>
    <xf numFmtId="176" fontId="127" fillId="0" borderId="31" xfId="51" applyNumberFormat="1" applyFont="1" applyFill="1" applyBorder="1" applyAlignment="1">
      <alignment horizontal="center" vertical="center" wrapText="1"/>
      <protection/>
    </xf>
    <xf numFmtId="0" fontId="34" fillId="0" borderId="31" xfId="51" applyFont="1" applyFill="1" applyBorder="1" applyAlignment="1">
      <alignment vertical="center" wrapText="1"/>
      <protection/>
    </xf>
    <xf numFmtId="176" fontId="9" fillId="0" borderId="31" xfId="0" applyNumberFormat="1" applyFont="1" applyFill="1" applyBorder="1" applyAlignment="1">
      <alignment horizontal="center" vertical="center"/>
    </xf>
    <xf numFmtId="181" fontId="9" fillId="0" borderId="31" xfId="0" applyNumberFormat="1" applyFont="1" applyFill="1" applyBorder="1" applyAlignment="1">
      <alignment horizontal="center" vertical="center"/>
    </xf>
    <xf numFmtId="9" fontId="9" fillId="0" borderId="31" xfId="51" applyNumberFormat="1" applyFont="1" applyFill="1" applyBorder="1" applyAlignment="1">
      <alignment horizontal="center" vertical="center" wrapText="1"/>
      <protection/>
    </xf>
    <xf numFmtId="9" fontId="9" fillId="0" borderId="31" xfId="0" applyNumberFormat="1" applyFont="1" applyFill="1" applyBorder="1" applyAlignment="1">
      <alignment horizontal="center" vertical="center"/>
    </xf>
    <xf numFmtId="0" fontId="32" fillId="0" borderId="31" xfId="51" applyFont="1" applyFill="1" applyBorder="1" applyAlignment="1">
      <alignment vertical="center" wrapText="1"/>
      <protection/>
    </xf>
    <xf numFmtId="177" fontId="124" fillId="0" borderId="31" xfId="51" applyNumberFormat="1" applyFont="1" applyBorder="1" applyAlignment="1">
      <alignment horizontal="center" vertical="center" wrapText="1"/>
      <protection/>
    </xf>
    <xf numFmtId="176" fontId="8" fillId="0" borderId="31" xfId="0" applyNumberFormat="1" applyFont="1" applyFill="1" applyBorder="1" applyAlignment="1">
      <alignment horizontal="center" vertical="center"/>
    </xf>
    <xf numFmtId="181" fontId="8" fillId="0" borderId="31" xfId="0" applyNumberFormat="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181" fontId="8" fillId="0" borderId="31" xfId="51" applyNumberFormat="1" applyFont="1" applyFill="1" applyBorder="1" applyAlignment="1">
      <alignment horizontal="center" vertical="center" wrapText="1"/>
      <protection/>
    </xf>
    <xf numFmtId="9" fontId="29" fillId="0" borderId="0" xfId="0" applyNumberFormat="1" applyFont="1" applyFill="1" applyAlignment="1">
      <alignment horizontal="center" vertical="center"/>
    </xf>
    <xf numFmtId="176" fontId="126" fillId="0" borderId="0" xfId="0" applyNumberFormat="1" applyFont="1" applyFill="1" applyAlignment="1">
      <alignment vertical="center"/>
    </xf>
    <xf numFmtId="0" fontId="128" fillId="0" borderId="0" xfId="0" applyFont="1" applyFill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9" fontId="32" fillId="0" borderId="22" xfId="51" applyNumberFormat="1" applyFont="1" applyFill="1" applyBorder="1" applyAlignment="1">
      <alignment horizontal="center" vertical="center" wrapText="1"/>
      <protection/>
    </xf>
    <xf numFmtId="176" fontId="9" fillId="0" borderId="21" xfId="51" applyNumberFormat="1" applyFont="1" applyFill="1" applyBorder="1" applyAlignment="1">
      <alignment horizontal="center" vertical="center" wrapText="1"/>
      <protection/>
    </xf>
    <xf numFmtId="176" fontId="9" fillId="0" borderId="32" xfId="51" applyNumberFormat="1" applyFont="1" applyFill="1" applyBorder="1" applyAlignment="1">
      <alignment horizontal="center" vertical="center" wrapText="1"/>
      <protection/>
    </xf>
    <xf numFmtId="176" fontId="9" fillId="0" borderId="22" xfId="51" applyNumberFormat="1" applyFont="1" applyFill="1" applyBorder="1" applyAlignment="1">
      <alignment horizontal="center" vertical="center" wrapText="1"/>
      <protection/>
    </xf>
    <xf numFmtId="0" fontId="32" fillId="0" borderId="25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181" fontId="9" fillId="0" borderId="31" xfId="51" applyNumberFormat="1" applyFont="1" applyFill="1" applyBorder="1" applyAlignment="1">
      <alignment horizontal="center" vertical="center" wrapText="1"/>
      <protection/>
    </xf>
    <xf numFmtId="181" fontId="32" fillId="0" borderId="31" xfId="0" applyNumberFormat="1" applyFont="1" applyFill="1" applyBorder="1" applyAlignment="1">
      <alignment horizontal="center" vertical="center"/>
    </xf>
    <xf numFmtId="9" fontId="9" fillId="0" borderId="31" xfId="0" applyNumberFormat="1" applyFont="1" applyFill="1" applyBorder="1" applyAlignment="1">
      <alignment vertical="center"/>
    </xf>
    <xf numFmtId="181" fontId="128" fillId="0" borderId="0" xfId="0" applyNumberFormat="1" applyFont="1" applyFill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181" fontId="129" fillId="57" borderId="21" xfId="806" applyNumberFormat="1" applyFont="1" applyFill="1" applyBorder="1" applyAlignment="1">
      <alignment horizontal="center" vertical="center" wrapText="1"/>
      <protection/>
    </xf>
    <xf numFmtId="181" fontId="129" fillId="57" borderId="32" xfId="806" applyNumberFormat="1" applyFont="1" applyFill="1" applyBorder="1" applyAlignment="1">
      <alignment horizontal="center" vertical="center" wrapText="1"/>
      <protection/>
    </xf>
    <xf numFmtId="181" fontId="32" fillId="0" borderId="31" xfId="716" applyNumberFormat="1" applyFont="1" applyBorder="1" applyAlignment="1">
      <alignment horizontal="center" vertical="center"/>
      <protection/>
    </xf>
    <xf numFmtId="181" fontId="32" fillId="0" borderId="31" xfId="51" applyNumberFormat="1" applyFont="1" applyFill="1" applyBorder="1" applyAlignment="1">
      <alignment horizontal="center" vertical="center"/>
      <protection/>
    </xf>
    <xf numFmtId="181" fontId="129" fillId="57" borderId="22" xfId="806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vertical="center"/>
    </xf>
    <xf numFmtId="181" fontId="130" fillId="0" borderId="31" xfId="51" applyNumberFormat="1" applyFont="1" applyFill="1" applyBorder="1" applyAlignment="1">
      <alignment horizontal="center" vertical="center" wrapText="1"/>
      <protection/>
    </xf>
    <xf numFmtId="49" fontId="124" fillId="0" borderId="31" xfId="51" applyNumberFormat="1" applyFont="1" applyBorder="1" applyAlignment="1">
      <alignment horizontal="center" vertical="center" wrapText="1"/>
      <protection/>
    </xf>
    <xf numFmtId="49" fontId="124" fillId="0" borderId="30" xfId="51" applyNumberFormat="1" applyFont="1" applyBorder="1" applyAlignment="1">
      <alignment vertical="center" wrapText="1"/>
      <protection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81" fontId="38" fillId="0" borderId="0" xfId="0" applyNumberFormat="1" applyFont="1" applyAlignment="1">
      <alignment horizontal="center" vertical="center"/>
    </xf>
    <xf numFmtId="49" fontId="24" fillId="0" borderId="0" xfId="716" applyNumberFormat="1" applyFont="1" applyFill="1" applyBorder="1" applyAlignment="1">
      <alignment horizontal="left" vertical="center" wrapText="1"/>
      <protection/>
    </xf>
    <xf numFmtId="0" fontId="32" fillId="0" borderId="0" xfId="51" applyFont="1" applyBorder="1" applyAlignment="1">
      <alignment horizontal="center" vertical="center" wrapText="1"/>
      <protection/>
    </xf>
    <xf numFmtId="0" fontId="129" fillId="0" borderId="0" xfId="51" applyFont="1" applyBorder="1" applyAlignment="1">
      <alignment horizontal="center" vertical="center" wrapText="1"/>
      <protection/>
    </xf>
    <xf numFmtId="9" fontId="129" fillId="0" borderId="0" xfId="51" applyNumberFormat="1" applyFont="1" applyBorder="1" applyAlignment="1">
      <alignment horizontal="center" vertical="center" wrapText="1"/>
      <protection/>
    </xf>
    <xf numFmtId="9" fontId="32" fillId="0" borderId="0" xfId="51" applyNumberFormat="1" applyFont="1" applyBorder="1" applyAlignment="1">
      <alignment horizontal="center" vertical="center" wrapText="1"/>
      <protection/>
    </xf>
    <xf numFmtId="0" fontId="30" fillId="0" borderId="0" xfId="716" applyFont="1" applyFill="1" applyAlignment="1">
      <alignment horizontal="center" vertical="center" wrapText="1"/>
      <protection/>
    </xf>
    <xf numFmtId="178" fontId="31" fillId="0" borderId="28" xfId="716" applyNumberFormat="1" applyFont="1" applyFill="1" applyBorder="1" applyAlignment="1">
      <alignment horizontal="right" vertical="center" wrapText="1"/>
      <protection/>
    </xf>
    <xf numFmtId="178" fontId="32" fillId="0" borderId="28" xfId="716" applyNumberFormat="1" applyFont="1" applyFill="1" applyBorder="1" applyAlignment="1">
      <alignment horizontal="right" vertical="center" wrapText="1"/>
      <protection/>
    </xf>
    <xf numFmtId="178" fontId="129" fillId="0" borderId="28" xfId="716" applyNumberFormat="1" applyFont="1" applyFill="1" applyBorder="1" applyAlignment="1">
      <alignment horizontal="right" vertical="center" wrapText="1"/>
      <protection/>
    </xf>
    <xf numFmtId="9" fontId="129" fillId="0" borderId="28" xfId="716" applyNumberFormat="1" applyFont="1" applyFill="1" applyBorder="1" applyAlignment="1">
      <alignment horizontal="right" vertical="center" wrapText="1"/>
      <protection/>
    </xf>
    <xf numFmtId="0" fontId="32" fillId="0" borderId="18" xfId="51" applyFont="1" applyFill="1" applyBorder="1" applyAlignment="1">
      <alignment horizontal="center" vertical="center" wrapText="1"/>
      <protection/>
    </xf>
    <xf numFmtId="0" fontId="32" fillId="0" borderId="20" xfId="51" applyFont="1" applyFill="1" applyBorder="1" applyAlignment="1">
      <alignment horizontal="center" vertical="center" wrapText="1"/>
      <protection/>
    </xf>
    <xf numFmtId="178" fontId="32" fillId="0" borderId="21" xfId="716" applyNumberFormat="1" applyFont="1" applyBorder="1" applyAlignment="1">
      <alignment horizontal="center" vertical="center" wrapText="1"/>
      <protection/>
    </xf>
    <xf numFmtId="178" fontId="32" fillId="0" borderId="32" xfId="716" applyNumberFormat="1" applyFont="1" applyBorder="1" applyAlignment="1">
      <alignment horizontal="center" vertical="center" wrapText="1"/>
      <protection/>
    </xf>
    <xf numFmtId="178" fontId="32" fillId="0" borderId="22" xfId="716" applyNumberFormat="1" applyFont="1" applyBorder="1" applyAlignment="1">
      <alignment horizontal="center" vertical="center" wrapText="1"/>
      <protection/>
    </xf>
    <xf numFmtId="9" fontId="32" fillId="58" borderId="31" xfId="716" applyNumberFormat="1" applyFont="1" applyFill="1" applyBorder="1" applyAlignment="1">
      <alignment horizontal="center" vertical="center" wrapText="1"/>
      <protection/>
    </xf>
    <xf numFmtId="0" fontId="32" fillId="58" borderId="31" xfId="716" applyFont="1" applyFill="1" applyBorder="1" applyAlignment="1">
      <alignment horizontal="center" vertical="center" wrapText="1"/>
      <protection/>
    </xf>
    <xf numFmtId="0" fontId="32" fillId="0" borderId="27" xfId="51" applyFont="1" applyFill="1" applyBorder="1" applyAlignment="1">
      <alignment horizontal="center" vertical="center" wrapText="1"/>
      <protection/>
    </xf>
    <xf numFmtId="0" fontId="32" fillId="0" borderId="29" xfId="51" applyFont="1" applyFill="1" applyBorder="1" applyAlignment="1">
      <alignment horizontal="center" vertical="center" wrapText="1"/>
      <protection/>
    </xf>
    <xf numFmtId="0" fontId="32" fillId="0" borderId="31" xfId="51" applyFont="1" applyBorder="1" applyAlignment="1">
      <alignment horizontal="center" vertical="center" wrapText="1"/>
      <protection/>
    </xf>
    <xf numFmtId="0" fontId="129" fillId="0" borderId="31" xfId="51" applyFont="1" applyBorder="1" applyAlignment="1">
      <alignment horizontal="center" vertical="center" wrapText="1"/>
      <protection/>
    </xf>
    <xf numFmtId="9" fontId="129" fillId="0" borderId="31" xfId="51" applyNumberFormat="1" applyFont="1" applyBorder="1" applyAlignment="1">
      <alignment horizontal="center" vertical="center" wrapText="1"/>
      <protection/>
    </xf>
    <xf numFmtId="0" fontId="32" fillId="58" borderId="31" xfId="1203" applyFont="1" applyFill="1" applyBorder="1" applyAlignment="1">
      <alignment horizontal="center" vertical="center" wrapText="1"/>
      <protection/>
    </xf>
    <xf numFmtId="177" fontId="8" fillId="0" borderId="21" xfId="51" applyNumberFormat="1" applyFont="1" applyBorder="1" applyAlignment="1">
      <alignment vertical="center" wrapText="1"/>
      <protection/>
    </xf>
    <xf numFmtId="177" fontId="8" fillId="0" borderId="21" xfId="51" applyNumberFormat="1" applyFont="1" applyFill="1" applyBorder="1" applyAlignment="1">
      <alignment vertical="center" wrapText="1"/>
      <protection/>
    </xf>
    <xf numFmtId="176" fontId="8" fillId="0" borderId="31" xfId="51" applyNumberFormat="1" applyFont="1" applyFill="1" applyBorder="1" applyAlignment="1">
      <alignment horizontal="center" vertical="center" wrapText="1"/>
      <protection/>
    </xf>
    <xf numFmtId="176" fontId="131" fillId="0" borderId="31" xfId="51" applyNumberFormat="1" applyFont="1" applyFill="1" applyBorder="1" applyAlignment="1">
      <alignment horizontal="center" vertical="center" wrapText="1"/>
      <protection/>
    </xf>
    <xf numFmtId="9" fontId="15" fillId="0" borderId="31" xfId="51" applyNumberFormat="1" applyFont="1" applyFill="1" applyBorder="1" applyAlignment="1">
      <alignment horizontal="center" vertical="center" wrapText="1"/>
      <protection/>
    </xf>
    <xf numFmtId="177" fontId="40" fillId="0" borderId="25" xfId="51" applyNumberFormat="1" applyFont="1" applyBorder="1" applyAlignment="1">
      <alignment horizontal="center" vertical="center" wrapText="1"/>
      <protection/>
    </xf>
    <xf numFmtId="177" fontId="8" fillId="0" borderId="31" xfId="51" applyNumberFormat="1" applyFont="1" applyFill="1" applyBorder="1" applyAlignment="1">
      <alignment horizontal="center" vertical="center" wrapText="1"/>
      <protection/>
    </xf>
    <xf numFmtId="177" fontId="41" fillId="0" borderId="26" xfId="51" applyNumberFormat="1" applyFont="1" applyBorder="1" applyAlignment="1">
      <alignment horizontal="center" vertical="center" wrapText="1"/>
      <protection/>
    </xf>
    <xf numFmtId="180" fontId="132" fillId="0" borderId="31" xfId="51" applyNumberFormat="1" applyFont="1" applyFill="1" applyBorder="1" applyAlignment="1">
      <alignment horizontal="center" vertical="center" wrapText="1"/>
      <protection/>
    </xf>
    <xf numFmtId="9" fontId="132" fillId="0" borderId="31" xfId="51" applyNumberFormat="1" applyFont="1" applyFill="1" applyBorder="1" applyAlignment="1">
      <alignment horizontal="center" vertical="center" wrapText="1"/>
      <protection/>
    </xf>
    <xf numFmtId="9" fontId="132" fillId="0" borderId="31" xfId="51" applyNumberFormat="1" applyFont="1" applyBorder="1" applyAlignment="1">
      <alignment horizontal="center" vertical="center" wrapText="1"/>
      <protection/>
    </xf>
    <xf numFmtId="9" fontId="16" fillId="0" borderId="31" xfId="51" applyNumberFormat="1" applyFont="1" applyFill="1" applyBorder="1" applyAlignment="1">
      <alignment horizontal="center" vertical="center" wrapText="1"/>
      <protection/>
    </xf>
    <xf numFmtId="0" fontId="9" fillId="0" borderId="31" xfId="51" applyFont="1" applyFill="1" applyBorder="1" applyAlignment="1">
      <alignment horizontal="left" vertical="center" wrapText="1"/>
      <protection/>
    </xf>
    <xf numFmtId="177" fontId="41" fillId="0" borderId="30" xfId="51" applyNumberFormat="1" applyFont="1" applyBorder="1" applyAlignment="1">
      <alignment horizontal="center" vertical="center" wrapText="1"/>
      <protection/>
    </xf>
    <xf numFmtId="0" fontId="32" fillId="0" borderId="31" xfId="51" applyFont="1" applyFill="1" applyBorder="1" applyAlignment="1">
      <alignment horizontal="left" vertical="center" wrapText="1"/>
      <protection/>
    </xf>
    <xf numFmtId="9" fontId="16" fillId="0" borderId="31" xfId="51" applyNumberFormat="1" applyFont="1" applyBorder="1" applyAlignment="1">
      <alignment horizontal="center" vertical="center" wrapText="1"/>
      <protection/>
    </xf>
    <xf numFmtId="177" fontId="8" fillId="0" borderId="31" xfId="51" applyNumberFormat="1" applyFont="1" applyBorder="1" applyAlignment="1">
      <alignment horizontal="center" vertical="center" wrapText="1"/>
      <protection/>
    </xf>
    <xf numFmtId="176" fontId="131" fillId="0" borderId="31" xfId="51" applyNumberFormat="1" applyFont="1" applyBorder="1" applyAlignment="1">
      <alignment horizontal="center" vertical="center" wrapText="1"/>
      <protection/>
    </xf>
    <xf numFmtId="9" fontId="15" fillId="0" borderId="31" xfId="51" applyNumberFormat="1" applyFont="1" applyBorder="1" applyAlignment="1">
      <alignment horizontal="center" vertical="center" wrapText="1"/>
      <protection/>
    </xf>
    <xf numFmtId="0" fontId="9" fillId="58" borderId="31" xfId="51" applyFont="1" applyFill="1" applyBorder="1" applyAlignment="1">
      <alignment horizontal="center" vertical="center" wrapText="1"/>
      <protection/>
    </xf>
    <xf numFmtId="181" fontId="32" fillId="0" borderId="0" xfId="51" applyNumberFormat="1" applyFont="1" applyFill="1" applyAlignment="1">
      <alignment horizontal="center" vertical="center" wrapText="1"/>
      <protection/>
    </xf>
    <xf numFmtId="181" fontId="5" fillId="0" borderId="0" xfId="716" applyNumberFormat="1" applyFont="1" applyAlignment="1">
      <alignment horizontal="center" vertical="center" wrapText="1"/>
      <protection/>
    </xf>
    <xf numFmtId="181" fontId="5" fillId="0" borderId="0" xfId="716" applyNumberFormat="1" applyFont="1" applyAlignment="1">
      <alignment horizontal="center" vertical="center"/>
      <protection/>
    </xf>
    <xf numFmtId="181" fontId="32" fillId="0" borderId="28" xfId="716" applyNumberFormat="1" applyFont="1" applyFill="1" applyBorder="1" applyAlignment="1">
      <alignment horizontal="right" vertical="center" wrapText="1"/>
      <protection/>
    </xf>
    <xf numFmtId="181" fontId="32" fillId="0" borderId="0" xfId="716" applyNumberFormat="1" applyFont="1" applyFill="1" applyBorder="1" applyAlignment="1">
      <alignment horizontal="right" vertical="center" wrapText="1"/>
      <protection/>
    </xf>
    <xf numFmtId="181" fontId="0" fillId="0" borderId="0" xfId="716" applyNumberFormat="1" applyFont="1" applyAlignment="1">
      <alignment horizontal="center" vertical="center" wrapText="1"/>
      <protection/>
    </xf>
    <xf numFmtId="181" fontId="0" fillId="0" borderId="0" xfId="716" applyNumberFormat="1" applyFont="1" applyAlignment="1">
      <alignment horizontal="center" vertical="center"/>
      <protection/>
    </xf>
    <xf numFmtId="181" fontId="32" fillId="0" borderId="21" xfId="716" applyNumberFormat="1" applyFont="1" applyFill="1" applyBorder="1" applyAlignment="1">
      <alignment horizontal="center" vertical="center" wrapText="1"/>
      <protection/>
    </xf>
    <xf numFmtId="181" fontId="32" fillId="0" borderId="32" xfId="716" applyNumberFormat="1" applyFont="1" applyFill="1" applyBorder="1" applyAlignment="1">
      <alignment horizontal="center" vertical="center" wrapText="1"/>
      <protection/>
    </xf>
    <xf numFmtId="181" fontId="32" fillId="0" borderId="22" xfId="716" applyNumberFormat="1" applyFont="1" applyFill="1" applyBorder="1" applyAlignment="1">
      <alignment horizontal="center" vertical="center" wrapText="1"/>
      <protection/>
    </xf>
    <xf numFmtId="181" fontId="32" fillId="0" borderId="25" xfId="0" applyNumberFormat="1" applyFont="1" applyFill="1" applyBorder="1" applyAlignment="1">
      <alignment horizontal="center" vertical="center" wrapText="1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31" xfId="51" applyNumberFormat="1" applyFont="1" applyFill="1" applyBorder="1" applyAlignment="1">
      <alignment horizontal="center" vertical="center" wrapText="1"/>
      <protection/>
    </xf>
    <xf numFmtId="181" fontId="32" fillId="0" borderId="30" xfId="0" applyNumberFormat="1" applyFont="1" applyFill="1" applyBorder="1" applyAlignment="1">
      <alignment horizontal="center" vertical="center" wrapText="1"/>
    </xf>
    <xf numFmtId="181" fontId="15" fillId="0" borderId="31" xfId="51" applyNumberFormat="1" applyFont="1" applyFill="1" applyBorder="1" applyAlignment="1">
      <alignment horizontal="center" vertical="center" wrapText="1"/>
      <protection/>
    </xf>
    <xf numFmtId="181" fontId="39" fillId="0" borderId="31" xfId="51" applyNumberFormat="1" applyFont="1" applyFill="1" applyBorder="1" applyAlignment="1">
      <alignment horizontal="center" vertical="center" wrapText="1"/>
      <protection/>
    </xf>
    <xf numFmtId="181" fontId="16" fillId="0" borderId="31" xfId="51" applyNumberFormat="1" applyFont="1" applyFill="1" applyBorder="1" applyAlignment="1">
      <alignment horizontal="center" vertical="center" wrapText="1"/>
      <protection/>
    </xf>
    <xf numFmtId="181" fontId="133" fillId="0" borderId="31" xfId="716" applyNumberFormat="1" applyFont="1" applyFill="1" applyBorder="1" applyAlignment="1">
      <alignment horizontal="center" vertical="center" wrapText="1"/>
      <protection/>
    </xf>
    <xf numFmtId="181" fontId="16" fillId="0" borderId="31" xfId="716" applyNumberFormat="1" applyFont="1" applyBorder="1" applyAlignment="1">
      <alignment horizontal="center" vertical="center"/>
      <protection/>
    </xf>
    <xf numFmtId="181" fontId="39" fillId="0" borderId="31" xfId="51" applyNumberFormat="1" applyFont="1" applyBorder="1" applyAlignment="1">
      <alignment horizontal="center" vertical="center" wrapText="1"/>
      <protection/>
    </xf>
    <xf numFmtId="181" fontId="15" fillId="0" borderId="31" xfId="51" applyNumberFormat="1" applyFont="1" applyBorder="1" applyAlignment="1">
      <alignment horizontal="center" vertical="center" wrapText="1"/>
      <protection/>
    </xf>
    <xf numFmtId="181" fontId="32" fillId="0" borderId="32" xfId="0" applyNumberFormat="1" applyFont="1" applyFill="1" applyBorder="1" applyAlignment="1">
      <alignment horizontal="center" vertical="center"/>
    </xf>
    <xf numFmtId="181" fontId="32" fillId="0" borderId="22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 wrapText="1"/>
    </xf>
    <xf numFmtId="181" fontId="32" fillId="0" borderId="32" xfId="0" applyNumberFormat="1" applyFont="1" applyFill="1" applyBorder="1" applyAlignment="1">
      <alignment horizontal="center" vertical="center" wrapText="1"/>
    </xf>
    <xf numFmtId="181" fontId="32" fillId="0" borderId="22" xfId="0" applyNumberFormat="1" applyFont="1" applyFill="1" applyBorder="1" applyAlignment="1">
      <alignment horizontal="center" vertical="center" wrapText="1"/>
    </xf>
    <xf numFmtId="181" fontId="15" fillId="0" borderId="30" xfId="51" applyNumberFormat="1" applyFont="1" applyBorder="1" applyAlignment="1">
      <alignment horizontal="center" vertical="center" wrapText="1"/>
      <protection/>
    </xf>
    <xf numFmtId="181" fontId="16" fillId="0" borderId="31" xfId="716" applyNumberFormat="1" applyFont="1" applyFill="1" applyBorder="1" applyAlignment="1">
      <alignment horizontal="center" vertical="center"/>
      <protection/>
    </xf>
    <xf numFmtId="181" fontId="16" fillId="0" borderId="31" xfId="0" applyNumberFormat="1" applyFont="1" applyBorder="1" applyAlignment="1">
      <alignment horizontal="center" vertical="center"/>
    </xf>
    <xf numFmtId="181" fontId="38" fillId="0" borderId="31" xfId="0" applyNumberFormat="1" applyFont="1" applyBorder="1" applyAlignment="1">
      <alignment horizontal="center" vertical="center"/>
    </xf>
    <xf numFmtId="181" fontId="133" fillId="0" borderId="31" xfId="716" applyNumberFormat="1" applyFont="1" applyFill="1" applyBorder="1" applyAlignment="1">
      <alignment horizontal="center" vertical="center"/>
      <protection/>
    </xf>
    <xf numFmtId="181" fontId="133" fillId="0" borderId="31" xfId="716" applyNumberFormat="1" applyFont="1" applyBorder="1" applyAlignment="1">
      <alignment horizontal="center" vertical="center"/>
      <protection/>
    </xf>
    <xf numFmtId="0" fontId="9" fillId="0" borderId="31" xfId="51" applyFont="1" applyFill="1" applyBorder="1" applyAlignment="1">
      <alignment vertical="center" wrapText="1"/>
      <protection/>
    </xf>
    <xf numFmtId="0" fontId="9" fillId="57" borderId="31" xfId="51" applyFont="1" applyFill="1" applyBorder="1" applyAlignment="1">
      <alignment horizontal="left" vertical="center" wrapText="1"/>
      <protection/>
    </xf>
    <xf numFmtId="9" fontId="43" fillId="0" borderId="31" xfId="51" applyNumberFormat="1" applyFont="1" applyBorder="1" applyAlignment="1">
      <alignment horizontal="center" vertical="center" wrapText="1"/>
      <protection/>
    </xf>
    <xf numFmtId="0" fontId="8" fillId="0" borderId="31" xfId="5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58" borderId="0" xfId="0" applyFont="1" applyFill="1" applyAlignment="1">
      <alignment horizontal="center" vertical="center" wrapText="1"/>
    </xf>
    <xf numFmtId="0" fontId="6" fillId="58" borderId="28" xfId="0" applyFont="1" applyFill="1" applyBorder="1" applyAlignment="1">
      <alignment horizontal="center" vertical="center" wrapText="1"/>
    </xf>
    <xf numFmtId="0" fontId="24" fillId="58" borderId="31" xfId="1203" applyFont="1" applyFill="1" applyBorder="1" applyAlignment="1">
      <alignment horizontal="center" vertical="center" wrapText="1"/>
      <protection/>
    </xf>
    <xf numFmtId="0" fontId="24" fillId="58" borderId="25" xfId="1203" applyFont="1" applyFill="1" applyBorder="1" applyAlignment="1">
      <alignment horizontal="center" vertical="center" wrapText="1"/>
      <protection/>
    </xf>
    <xf numFmtId="177" fontId="24" fillId="58" borderId="25" xfId="1203" applyNumberFormat="1" applyFont="1" applyFill="1" applyBorder="1" applyAlignment="1">
      <alignment horizontal="center" vertical="center" wrapText="1"/>
      <protection/>
    </xf>
    <xf numFmtId="0" fontId="24" fillId="0" borderId="31" xfId="0" applyFont="1" applyFill="1" applyBorder="1" applyAlignment="1">
      <alignment horizontal="center" vertical="center" wrapText="1"/>
    </xf>
    <xf numFmtId="0" fontId="129" fillId="57" borderId="31" xfId="806" applyNumberFormat="1" applyFont="1" applyFill="1" applyBorder="1" applyAlignment="1">
      <alignment horizontal="center" vertical="center" wrapText="1"/>
      <protection/>
    </xf>
    <xf numFmtId="0" fontId="26" fillId="58" borderId="31" xfId="1203" applyFont="1" applyFill="1" applyBorder="1" applyAlignment="1">
      <alignment horizontal="center" vertical="center" wrapText="1"/>
      <protection/>
    </xf>
    <xf numFmtId="176" fontId="26" fillId="58" borderId="31" xfId="0" applyNumberFormat="1" applyFont="1" applyFill="1" applyBorder="1" applyAlignment="1">
      <alignment horizontal="center" vertical="center"/>
    </xf>
    <xf numFmtId="177" fontId="26" fillId="58" borderId="31" xfId="0" applyNumberFormat="1" applyFont="1" applyFill="1" applyBorder="1" applyAlignment="1">
      <alignment horizontal="center" vertical="center"/>
    </xf>
    <xf numFmtId="176" fontId="26" fillId="58" borderId="31" xfId="1203" applyNumberFormat="1" applyFont="1" applyFill="1" applyBorder="1" applyAlignment="1">
      <alignment horizontal="center" vertical="center" wrapText="1"/>
      <protection/>
    </xf>
    <xf numFmtId="177" fontId="26" fillId="58" borderId="31" xfId="1203" applyNumberFormat="1" applyFont="1" applyFill="1" applyBorder="1" applyAlignment="1">
      <alignment horizontal="center" vertical="center" wrapText="1"/>
      <protection/>
    </xf>
    <xf numFmtId="0" fontId="27" fillId="58" borderId="31" xfId="1203" applyFont="1" applyFill="1" applyBorder="1" applyAlignment="1">
      <alignment horizontal="center" vertical="center" wrapText="1"/>
      <protection/>
    </xf>
    <xf numFmtId="176" fontId="27" fillId="58" borderId="31" xfId="0" applyNumberFormat="1" applyFont="1" applyFill="1" applyBorder="1" applyAlignment="1">
      <alignment horizontal="center" vertical="center"/>
    </xf>
    <xf numFmtId="177" fontId="27" fillId="58" borderId="31" xfId="0" applyNumberFormat="1" applyFont="1" applyFill="1" applyBorder="1" applyAlignment="1">
      <alignment horizontal="center" vertical="center"/>
    </xf>
    <xf numFmtId="177" fontId="27" fillId="0" borderId="31" xfId="0" applyNumberFormat="1" applyFont="1" applyFill="1" applyBorder="1" applyAlignment="1">
      <alignment horizontal="center" vertical="center"/>
    </xf>
    <xf numFmtId="177" fontId="27" fillId="0" borderId="31" xfId="0" applyNumberFormat="1" applyFont="1" applyBorder="1" applyAlignment="1">
      <alignment horizontal="center" vertical="center"/>
    </xf>
    <xf numFmtId="176" fontId="26" fillId="0" borderId="31" xfId="0" applyNumberFormat="1" applyFont="1" applyFill="1" applyBorder="1" applyAlignment="1">
      <alignment horizontal="center" vertical="center"/>
    </xf>
    <xf numFmtId="177" fontId="26" fillId="0" borderId="31" xfId="0" applyNumberFormat="1" applyFont="1" applyFill="1" applyBorder="1" applyAlignment="1">
      <alignment horizontal="center" vertical="center"/>
    </xf>
    <xf numFmtId="0" fontId="134" fillId="58" borderId="31" xfId="1203" applyFont="1" applyFill="1" applyBorder="1" applyAlignment="1">
      <alignment horizontal="center" vertical="center" wrapText="1"/>
      <protection/>
    </xf>
    <xf numFmtId="0" fontId="135" fillId="58" borderId="31" xfId="1203" applyFont="1" applyFill="1" applyBorder="1" applyAlignment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177" fontId="136" fillId="0" borderId="3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8" borderId="0" xfId="0" applyFont="1" applyFill="1" applyAlignment="1">
      <alignment horizontal="center" vertical="center" wrapText="1"/>
    </xf>
    <xf numFmtId="0" fontId="0" fillId="58" borderId="0" xfId="0" applyFont="1" applyFill="1" applyAlignment="1">
      <alignment vertical="center"/>
    </xf>
    <xf numFmtId="0" fontId="0" fillId="58" borderId="0" xfId="0" applyNumberFormat="1" applyFont="1" applyFill="1" applyAlignment="1">
      <alignment vertical="center"/>
    </xf>
    <xf numFmtId="0" fontId="0" fillId="58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58" borderId="0" xfId="0" applyNumberFormat="1" applyFont="1" applyFill="1" applyAlignment="1">
      <alignment vertical="center"/>
    </xf>
    <xf numFmtId="181" fontId="0" fillId="0" borderId="0" xfId="0" applyNumberFormat="1" applyFont="1" applyAlignment="1">
      <alignment vertical="center"/>
    </xf>
    <xf numFmtId="0" fontId="45" fillId="58" borderId="0" xfId="0" applyFont="1" applyFill="1" applyAlignment="1">
      <alignment vertical="center" wrapText="1"/>
    </xf>
    <xf numFmtId="0" fontId="46" fillId="58" borderId="0" xfId="0" applyNumberFormat="1" applyFont="1" applyFill="1" applyAlignment="1">
      <alignment horizontal="center" vertical="center"/>
    </xf>
    <xf numFmtId="0" fontId="38" fillId="58" borderId="0" xfId="0" applyFont="1" applyFill="1" applyAlignment="1">
      <alignment vertical="center"/>
    </xf>
    <xf numFmtId="0" fontId="24" fillId="59" borderId="31" xfId="1203" applyFont="1" applyFill="1" applyBorder="1" applyAlignment="1">
      <alignment horizontal="center" vertical="center" wrapText="1"/>
      <protection/>
    </xf>
    <xf numFmtId="0" fontId="24" fillId="58" borderId="31" xfId="1203" applyNumberFormat="1" applyFont="1" applyFill="1" applyBorder="1" applyAlignment="1">
      <alignment horizontal="center" vertical="center" wrapText="1"/>
      <protection/>
    </xf>
    <xf numFmtId="0" fontId="24" fillId="58" borderId="31" xfId="0" applyFont="1" applyFill="1" applyBorder="1" applyAlignment="1">
      <alignment horizontal="center" vertical="center" wrapText="1"/>
    </xf>
    <xf numFmtId="0" fontId="0" fillId="58" borderId="31" xfId="0" applyFont="1" applyFill="1" applyBorder="1" applyAlignment="1">
      <alignment horizontal="center" vertical="center" wrapText="1"/>
    </xf>
    <xf numFmtId="180" fontId="26" fillId="58" borderId="31" xfId="0" applyNumberFormat="1" applyFont="1" applyFill="1" applyBorder="1" applyAlignment="1">
      <alignment horizontal="center" vertical="center"/>
    </xf>
    <xf numFmtId="0" fontId="26" fillId="58" borderId="31" xfId="1203" applyNumberFormat="1" applyFont="1" applyFill="1" applyBorder="1" applyAlignment="1">
      <alignment horizontal="center" vertical="center" wrapText="1"/>
      <protection/>
    </xf>
    <xf numFmtId="180" fontId="27" fillId="58" borderId="31" xfId="0" applyNumberFormat="1" applyFont="1" applyFill="1" applyBorder="1" applyAlignment="1">
      <alignment horizontal="center" vertical="center"/>
    </xf>
    <xf numFmtId="179" fontId="9" fillId="58" borderId="31" xfId="1203" applyNumberFormat="1" applyFont="1" applyFill="1" applyBorder="1" applyAlignment="1">
      <alignment horizontal="center" vertical="center" wrapText="1"/>
      <protection/>
    </xf>
    <xf numFmtId="179" fontId="37" fillId="58" borderId="31" xfId="806" applyNumberFormat="1" applyFont="1" applyFill="1" applyBorder="1" applyAlignment="1">
      <alignment horizontal="center" vertical="center" wrapText="1"/>
      <protection/>
    </xf>
    <xf numFmtId="179" fontId="9" fillId="58" borderId="31" xfId="806" applyNumberFormat="1" applyFont="1" applyFill="1" applyBorder="1" applyAlignment="1">
      <alignment horizontal="center" vertical="center" wrapText="1"/>
      <protection/>
    </xf>
    <xf numFmtId="180" fontId="26" fillId="58" borderId="31" xfId="1203" applyNumberFormat="1" applyFont="1" applyFill="1" applyBorder="1" applyAlignment="1">
      <alignment horizontal="center" vertical="center" wrapText="1"/>
      <protection/>
    </xf>
    <xf numFmtId="179" fontId="8" fillId="58" borderId="31" xfId="1203" applyNumberFormat="1" applyFont="1" applyFill="1" applyBorder="1" applyAlignment="1">
      <alignment horizontal="center" vertical="center" wrapText="1"/>
      <protection/>
    </xf>
    <xf numFmtId="179" fontId="8" fillId="58" borderId="31" xfId="806" applyNumberFormat="1" applyFont="1" applyFill="1" applyBorder="1" applyAlignment="1">
      <alignment horizontal="center" vertical="center"/>
      <protection/>
    </xf>
    <xf numFmtId="179" fontId="130" fillId="55" borderId="31" xfId="806" applyNumberFormat="1" applyFont="1" applyFill="1" applyBorder="1" applyAlignment="1">
      <alignment horizontal="center" vertical="center" wrapText="1"/>
      <protection/>
    </xf>
    <xf numFmtId="179" fontId="9" fillId="55" borderId="31" xfId="806" applyNumberFormat="1" applyFont="1" applyFill="1" applyBorder="1" applyAlignment="1">
      <alignment horizontal="center" vertical="center" wrapText="1"/>
      <protection/>
    </xf>
    <xf numFmtId="0" fontId="0" fillId="58" borderId="0" xfId="0" applyNumberFormat="1" applyFont="1" applyFill="1" applyAlignment="1">
      <alignment horizontal="center" vertical="center"/>
    </xf>
    <xf numFmtId="0" fontId="24" fillId="58" borderId="21" xfId="1203" applyFont="1" applyFill="1" applyBorder="1" applyAlignment="1">
      <alignment horizontal="center" vertical="center" wrapText="1"/>
      <protection/>
    </xf>
    <xf numFmtId="0" fontId="24" fillId="58" borderId="32" xfId="1203" applyFont="1" applyFill="1" applyBorder="1" applyAlignment="1">
      <alignment horizontal="center" vertical="center" wrapText="1"/>
      <protection/>
    </xf>
    <xf numFmtId="0" fontId="24" fillId="58" borderId="22" xfId="1203" applyFont="1" applyFill="1" applyBorder="1" applyAlignment="1">
      <alignment horizontal="center" vertical="center" wrapText="1"/>
      <protection/>
    </xf>
    <xf numFmtId="177" fontId="24" fillId="0" borderId="25" xfId="1203" applyNumberFormat="1" applyFont="1" applyFill="1" applyBorder="1" applyAlignment="1">
      <alignment horizontal="center" vertical="center" wrapText="1"/>
      <protection/>
    </xf>
    <xf numFmtId="177" fontId="24" fillId="0" borderId="31" xfId="1203" applyNumberFormat="1" applyFont="1" applyFill="1" applyBorder="1" applyAlignment="1">
      <alignment horizontal="center" vertical="center" wrapText="1"/>
      <protection/>
    </xf>
    <xf numFmtId="0" fontId="24" fillId="58" borderId="25" xfId="1203" applyNumberFormat="1" applyFont="1" applyFill="1" applyBorder="1" applyAlignment="1">
      <alignment horizontal="center" vertical="center" wrapText="1"/>
      <protection/>
    </xf>
    <xf numFmtId="177" fontId="24" fillId="0" borderId="26" xfId="1203" applyNumberFormat="1" applyFont="1" applyFill="1" applyBorder="1" applyAlignment="1">
      <alignment horizontal="center" vertical="center" wrapText="1"/>
      <protection/>
    </xf>
    <xf numFmtId="0" fontId="24" fillId="58" borderId="30" xfId="1203" applyNumberFormat="1" applyFont="1" applyFill="1" applyBorder="1" applyAlignment="1">
      <alignment horizontal="center" vertical="center" wrapText="1"/>
      <protection/>
    </xf>
    <xf numFmtId="177" fontId="24" fillId="0" borderId="30" xfId="1203" applyNumberFormat="1" applyFont="1" applyFill="1" applyBorder="1" applyAlignment="1">
      <alignment horizontal="center" vertical="center" wrapText="1"/>
      <protection/>
    </xf>
    <xf numFmtId="179" fontId="26" fillId="58" borderId="31" xfId="1203" applyNumberFormat="1" applyFont="1" applyFill="1" applyBorder="1" applyAlignment="1">
      <alignment horizontal="center" vertical="center" wrapText="1"/>
      <protection/>
    </xf>
    <xf numFmtId="181" fontId="27" fillId="58" borderId="31" xfId="0" applyNumberFormat="1" applyFont="1" applyFill="1" applyBorder="1" applyAlignment="1">
      <alignment horizontal="center" vertical="center"/>
    </xf>
    <xf numFmtId="179" fontId="26" fillId="58" borderId="31" xfId="0" applyNumberFormat="1" applyFont="1" applyFill="1" applyBorder="1" applyAlignment="1">
      <alignment horizontal="center" vertical="center"/>
    </xf>
    <xf numFmtId="181" fontId="129" fillId="57" borderId="31" xfId="806" applyNumberFormat="1" applyFont="1" applyFill="1" applyBorder="1" applyAlignment="1">
      <alignment horizontal="center" vertical="center" wrapText="1"/>
      <protection/>
    </xf>
    <xf numFmtId="181" fontId="24" fillId="0" borderId="25" xfId="0" applyNumberFormat="1" applyFont="1" applyBorder="1" applyAlignment="1">
      <alignment horizontal="center" vertical="center"/>
    </xf>
    <xf numFmtId="0" fontId="0" fillId="58" borderId="31" xfId="0" applyFill="1" applyBorder="1" applyAlignment="1">
      <alignment horizontal="center" vertical="center" wrapText="1"/>
    </xf>
    <xf numFmtId="181" fontId="24" fillId="0" borderId="30" xfId="0" applyNumberFormat="1" applyFont="1" applyBorder="1" applyAlignment="1">
      <alignment horizontal="center" vertical="center"/>
    </xf>
    <xf numFmtId="181" fontId="33" fillId="58" borderId="31" xfId="1203" applyNumberFormat="1" applyFont="1" applyFill="1" applyBorder="1" applyAlignment="1">
      <alignment horizontal="center" vertical="center" wrapText="1"/>
      <protection/>
    </xf>
    <xf numFmtId="181" fontId="33" fillId="58" borderId="31" xfId="0" applyNumberFormat="1" applyFont="1" applyFill="1" applyBorder="1" applyAlignment="1">
      <alignment horizontal="center" vertical="center"/>
    </xf>
    <xf numFmtId="0" fontId="28" fillId="58" borderId="31" xfId="1203" applyFont="1" applyFill="1" applyBorder="1" applyAlignment="1">
      <alignment horizontal="center" vertical="center" wrapText="1"/>
      <protection/>
    </xf>
    <xf numFmtId="0" fontId="20" fillId="58" borderId="31" xfId="1203" applyFont="1" applyFill="1" applyBorder="1" applyAlignment="1">
      <alignment horizontal="center" vertical="center" wrapText="1"/>
      <protection/>
    </xf>
    <xf numFmtId="0" fontId="27" fillId="58" borderId="31" xfId="0" applyFont="1" applyFill="1" applyBorder="1" applyAlignment="1">
      <alignment horizontal="center" vertical="center" wrapText="1"/>
    </xf>
    <xf numFmtId="181" fontId="0" fillId="58" borderId="0" xfId="0" applyNumberFormat="1" applyFont="1" applyFill="1" applyAlignment="1">
      <alignment horizontal="center" vertical="center"/>
    </xf>
    <xf numFmtId="0" fontId="137" fillId="0" borderId="0" xfId="0" applyFont="1" applyAlignment="1">
      <alignment/>
    </xf>
    <xf numFmtId="0" fontId="14" fillId="57" borderId="0" xfId="0" applyFont="1" applyFill="1" applyAlignment="1">
      <alignment/>
    </xf>
    <xf numFmtId="0" fontId="112" fillId="58" borderId="0" xfId="0" applyFont="1" applyFill="1" applyAlignment="1">
      <alignment/>
    </xf>
    <xf numFmtId="176" fontId="112" fillId="58" borderId="0" xfId="0" applyNumberFormat="1" applyFont="1" applyFill="1" applyAlignment="1">
      <alignment/>
    </xf>
    <xf numFmtId="176" fontId="138" fillId="58" borderId="0" xfId="0" applyNumberFormat="1" applyFont="1" applyFill="1" applyAlignment="1">
      <alignment/>
    </xf>
    <xf numFmtId="0" fontId="112" fillId="0" borderId="0" xfId="0" applyNumberFormat="1" applyFont="1" applyAlignment="1">
      <alignment/>
    </xf>
    <xf numFmtId="181" fontId="112" fillId="57" borderId="0" xfId="0" applyNumberFormat="1" applyFont="1" applyFill="1" applyAlignment="1">
      <alignment/>
    </xf>
    <xf numFmtId="0" fontId="139" fillId="58" borderId="0" xfId="0" applyFont="1" applyFill="1" applyBorder="1" applyAlignment="1">
      <alignment horizontal="center" vertical="center"/>
    </xf>
    <xf numFmtId="0" fontId="139" fillId="58" borderId="28" xfId="0" applyFont="1" applyFill="1" applyBorder="1" applyAlignment="1">
      <alignment horizontal="center" vertical="center"/>
    </xf>
    <xf numFmtId="0" fontId="138" fillId="58" borderId="28" xfId="0" applyFont="1" applyFill="1" applyBorder="1" applyAlignment="1">
      <alignment horizontal="center" vertical="center"/>
    </xf>
    <xf numFmtId="0" fontId="121" fillId="58" borderId="25" xfId="1203" applyFont="1" applyFill="1" applyBorder="1" applyAlignment="1">
      <alignment horizontal="center" vertical="center" wrapText="1"/>
      <protection/>
    </xf>
    <xf numFmtId="176" fontId="129" fillId="58" borderId="25" xfId="1203" applyNumberFormat="1" applyFont="1" applyFill="1" applyBorder="1" applyAlignment="1">
      <alignment horizontal="center" vertical="center" wrapText="1"/>
      <protection/>
    </xf>
    <xf numFmtId="10" fontId="129" fillId="58" borderId="25" xfId="1203" applyNumberFormat="1" applyFont="1" applyFill="1" applyBorder="1" applyAlignment="1">
      <alignment horizontal="center" vertical="center" wrapText="1"/>
      <protection/>
    </xf>
    <xf numFmtId="0" fontId="129" fillId="58" borderId="21" xfId="806" applyFont="1" applyFill="1" applyBorder="1" applyAlignment="1">
      <alignment horizontal="center" vertical="center" wrapText="1"/>
      <protection/>
    </xf>
    <xf numFmtId="0" fontId="129" fillId="58" borderId="32" xfId="806" applyFont="1" applyFill="1" applyBorder="1" applyAlignment="1">
      <alignment horizontal="center" vertical="center" wrapText="1"/>
      <protection/>
    </xf>
    <xf numFmtId="0" fontId="129" fillId="58" borderId="22" xfId="806" applyFont="1" applyFill="1" applyBorder="1" applyAlignment="1">
      <alignment horizontal="center" vertical="center" wrapText="1"/>
      <protection/>
    </xf>
    <xf numFmtId="0" fontId="121" fillId="58" borderId="26" xfId="1203" applyFont="1" applyFill="1" applyBorder="1" applyAlignment="1">
      <alignment horizontal="center" vertical="center" wrapText="1"/>
      <protection/>
    </xf>
    <xf numFmtId="176" fontId="129" fillId="58" borderId="26" xfId="1203" applyNumberFormat="1" applyFont="1" applyFill="1" applyBorder="1" applyAlignment="1">
      <alignment horizontal="center" vertical="center" wrapText="1"/>
      <protection/>
    </xf>
    <xf numFmtId="10" fontId="129" fillId="58" borderId="26" xfId="1203" applyNumberFormat="1" applyFont="1" applyFill="1" applyBorder="1" applyAlignment="1">
      <alignment horizontal="center" vertical="center" wrapText="1"/>
      <protection/>
    </xf>
    <xf numFmtId="176" fontId="138" fillId="58" borderId="21" xfId="0" applyNumberFormat="1" applyFont="1" applyFill="1" applyBorder="1" applyAlignment="1">
      <alignment horizontal="center" vertical="center"/>
    </xf>
    <xf numFmtId="176" fontId="138" fillId="58" borderId="22" xfId="0" applyNumberFormat="1" applyFont="1" applyFill="1" applyBorder="1" applyAlignment="1">
      <alignment horizontal="center" vertical="center"/>
    </xf>
    <xf numFmtId="0" fontId="121" fillId="58" borderId="30" xfId="1203" applyFont="1" applyFill="1" applyBorder="1" applyAlignment="1">
      <alignment horizontal="center" vertical="center" wrapText="1"/>
      <protection/>
    </xf>
    <xf numFmtId="176" fontId="112" fillId="58" borderId="30" xfId="0" applyNumberFormat="1" applyFont="1" applyFill="1" applyBorder="1" applyAlignment="1">
      <alignment vertical="center" wrapText="1"/>
    </xf>
    <xf numFmtId="10" fontId="112" fillId="58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176" fontId="138" fillId="58" borderId="31" xfId="0" applyNumberFormat="1" applyFont="1" applyFill="1" applyBorder="1" applyAlignment="1">
      <alignment horizontal="center" vertical="center" wrapText="1"/>
    </xf>
    <xf numFmtId="0" fontId="112" fillId="58" borderId="29" xfId="0" applyFont="1" applyFill="1" applyBorder="1" applyAlignment="1">
      <alignment vertical="center" wrapText="1"/>
    </xf>
    <xf numFmtId="176" fontId="121" fillId="58" borderId="30" xfId="1203" applyNumberFormat="1" applyFont="1" applyFill="1" applyBorder="1" applyAlignment="1">
      <alignment horizontal="center" vertical="center" wrapText="1"/>
      <protection/>
    </xf>
    <xf numFmtId="10" fontId="121" fillId="58" borderId="30" xfId="1203" applyNumberFormat="1" applyFont="1" applyFill="1" applyBorder="1" applyAlignment="1">
      <alignment horizontal="center" vertical="center" wrapText="1"/>
      <protection/>
    </xf>
    <xf numFmtId="176" fontId="121" fillId="58" borderId="31" xfId="1203" applyNumberFormat="1" applyFont="1" applyFill="1" applyBorder="1" applyAlignment="1">
      <alignment horizontal="center" vertical="center" wrapText="1"/>
      <protection/>
    </xf>
    <xf numFmtId="176" fontId="140" fillId="58" borderId="31" xfId="0" applyNumberFormat="1" applyFont="1" applyFill="1" applyBorder="1" applyAlignment="1">
      <alignment vertical="center"/>
    </xf>
    <xf numFmtId="176" fontId="138" fillId="58" borderId="31" xfId="1203" applyNumberFormat="1" applyFont="1" applyFill="1" applyBorder="1" applyAlignment="1">
      <alignment horizontal="center" vertical="center" wrapText="1"/>
      <protection/>
    </xf>
    <xf numFmtId="0" fontId="141" fillId="58" borderId="31" xfId="1203" applyFont="1" applyFill="1" applyBorder="1" applyAlignment="1">
      <alignment vertical="center" wrapText="1"/>
      <protection/>
    </xf>
    <xf numFmtId="176" fontId="142" fillId="58" borderId="31" xfId="806" applyNumberFormat="1" applyFont="1" applyFill="1" applyBorder="1" applyAlignment="1">
      <alignment horizontal="center" vertical="center"/>
      <protection/>
    </xf>
    <xf numFmtId="10" fontId="142" fillId="58" borderId="31" xfId="806" applyNumberFormat="1" applyFont="1" applyFill="1" applyBorder="1" applyAlignment="1">
      <alignment horizontal="center" vertical="center"/>
      <protection/>
    </xf>
    <xf numFmtId="0" fontId="141" fillId="58" borderId="31" xfId="1203" applyFont="1" applyFill="1" applyBorder="1" applyAlignment="1">
      <alignment horizontal="center" vertical="center" wrapText="1"/>
      <protection/>
    </xf>
    <xf numFmtId="176" fontId="142" fillId="58" borderId="31" xfId="1203" applyNumberFormat="1" applyFont="1" applyFill="1" applyBorder="1" applyAlignment="1">
      <alignment horizontal="center" vertical="center" wrapText="1"/>
      <protection/>
    </xf>
    <xf numFmtId="10" fontId="142" fillId="58" borderId="31" xfId="1203" applyNumberFormat="1" applyFont="1" applyFill="1" applyBorder="1" applyAlignment="1">
      <alignment horizontal="center" vertical="center" wrapText="1"/>
      <protection/>
    </xf>
    <xf numFmtId="0" fontId="143" fillId="58" borderId="31" xfId="1203" applyFont="1" applyFill="1" applyBorder="1" applyAlignment="1">
      <alignment horizontal="center" vertical="center" wrapText="1"/>
      <protection/>
    </xf>
    <xf numFmtId="176" fontId="138" fillId="58" borderId="31" xfId="806" applyNumberFormat="1" applyFont="1" applyFill="1" applyBorder="1" applyAlignment="1">
      <alignment horizontal="center" vertical="center"/>
      <protection/>
    </xf>
    <xf numFmtId="10" fontId="132" fillId="58" borderId="31" xfId="806" applyNumberFormat="1" applyFont="1" applyFill="1" applyBorder="1" applyAlignment="1">
      <alignment horizontal="center" vertical="center"/>
      <protection/>
    </xf>
    <xf numFmtId="176" fontId="132" fillId="58" borderId="31" xfId="806" applyNumberFormat="1" applyFont="1" applyFill="1" applyBorder="1" applyAlignment="1">
      <alignment horizontal="center" vertical="center"/>
      <protection/>
    </xf>
    <xf numFmtId="176" fontId="138" fillId="58" borderId="31" xfId="0" applyNumberFormat="1" applyFont="1" applyFill="1" applyBorder="1" applyAlignment="1">
      <alignment horizontal="center" vertical="center"/>
    </xf>
    <xf numFmtId="176" fontId="138" fillId="58" borderId="31" xfId="0" applyNumberFormat="1" applyFont="1" applyFill="1" applyBorder="1" applyAlignment="1">
      <alignment horizontal="center"/>
    </xf>
    <xf numFmtId="0" fontId="143" fillId="58" borderId="31" xfId="1203" applyFont="1" applyFill="1" applyBorder="1" applyAlignment="1">
      <alignment horizontal="left" vertical="center" wrapText="1"/>
      <protection/>
    </xf>
    <xf numFmtId="0" fontId="141" fillId="58" borderId="31" xfId="1203" applyNumberFormat="1" applyFont="1" applyFill="1" applyBorder="1" applyAlignment="1">
      <alignment horizontal="center" vertical="center" wrapText="1"/>
      <protection/>
    </xf>
    <xf numFmtId="0" fontId="142" fillId="58" borderId="31" xfId="1203" applyNumberFormat="1" applyFont="1" applyFill="1" applyBorder="1" applyAlignment="1">
      <alignment horizontal="center" vertical="center" wrapText="1"/>
      <protection/>
    </xf>
    <xf numFmtId="0" fontId="143" fillId="57" borderId="31" xfId="1203" applyFont="1" applyFill="1" applyBorder="1" applyAlignment="1">
      <alignment horizontal="left" vertical="center" wrapText="1"/>
      <protection/>
    </xf>
    <xf numFmtId="176" fontId="138" fillId="57" borderId="31" xfId="806" applyNumberFormat="1" applyFont="1" applyFill="1" applyBorder="1" applyAlignment="1">
      <alignment horizontal="center" vertical="center"/>
      <protection/>
    </xf>
    <xf numFmtId="10" fontId="132" fillId="57" borderId="31" xfId="806" applyNumberFormat="1" applyFont="1" applyFill="1" applyBorder="1" applyAlignment="1">
      <alignment horizontal="center" vertical="center"/>
      <protection/>
    </xf>
    <xf numFmtId="176" fontId="132" fillId="57" borderId="31" xfId="806" applyNumberFormat="1" applyFont="1" applyFill="1" applyBorder="1" applyAlignment="1">
      <alignment horizontal="center" vertical="center"/>
      <protection/>
    </xf>
    <xf numFmtId="176" fontId="138" fillId="57" borderId="31" xfId="0" applyNumberFormat="1" applyFont="1" applyFill="1" applyBorder="1" applyAlignment="1">
      <alignment horizontal="center"/>
    </xf>
    <xf numFmtId="0" fontId="143" fillId="58" borderId="31" xfId="1203" applyFont="1" applyFill="1" applyBorder="1" applyAlignment="1">
      <alignment horizontal="center" vertical="center"/>
      <protection/>
    </xf>
    <xf numFmtId="0" fontId="143" fillId="58" borderId="31" xfId="1203" applyFont="1" applyFill="1" applyBorder="1" applyAlignment="1">
      <alignment horizontal="left" vertical="center"/>
      <protection/>
    </xf>
    <xf numFmtId="0" fontId="112" fillId="0" borderId="28" xfId="0" applyFont="1" applyBorder="1" applyAlignment="1">
      <alignment/>
    </xf>
    <xf numFmtId="0" fontId="129" fillId="58" borderId="21" xfId="806" applyNumberFormat="1" applyFont="1" applyFill="1" applyBorder="1" applyAlignment="1">
      <alignment horizontal="center" vertical="center" wrapText="1"/>
      <protection/>
    </xf>
    <xf numFmtId="0" fontId="129" fillId="58" borderId="32" xfId="806" applyNumberFormat="1" applyFont="1" applyFill="1" applyBorder="1" applyAlignment="1">
      <alignment horizontal="center" vertical="center" wrapText="1"/>
      <protection/>
    </xf>
    <xf numFmtId="0" fontId="129" fillId="58" borderId="31" xfId="1203" applyFont="1" applyFill="1" applyBorder="1" applyAlignment="1">
      <alignment horizontal="center" vertical="center" wrapText="1"/>
      <protection/>
    </xf>
    <xf numFmtId="0" fontId="121" fillId="58" borderId="30" xfId="1203" applyNumberFormat="1" applyFont="1" applyFill="1" applyBorder="1" applyAlignment="1">
      <alignment horizontal="center" vertical="center" wrapText="1"/>
      <protection/>
    </xf>
    <xf numFmtId="0" fontId="144" fillId="58" borderId="30" xfId="1203" applyFont="1" applyFill="1" applyBorder="1" applyAlignment="1">
      <alignment horizontal="center" vertical="center" wrapText="1"/>
      <protection/>
    </xf>
    <xf numFmtId="179" fontId="142" fillId="58" borderId="31" xfId="806" applyNumberFormat="1" applyFont="1" applyFill="1" applyBorder="1" applyAlignment="1">
      <alignment horizontal="center" vertical="center"/>
      <protection/>
    </xf>
    <xf numFmtId="0" fontId="142" fillId="58" borderId="31" xfId="806" applyNumberFormat="1" applyFont="1" applyFill="1" applyBorder="1" applyAlignment="1">
      <alignment horizontal="center" vertical="center"/>
      <protection/>
    </xf>
    <xf numFmtId="179" fontId="142" fillId="58" borderId="31" xfId="1203" applyNumberFormat="1" applyFont="1" applyFill="1" applyBorder="1" applyAlignment="1">
      <alignment horizontal="center" vertical="center" wrapText="1"/>
      <protection/>
    </xf>
    <xf numFmtId="179" fontId="138" fillId="58" borderId="31" xfId="1203" applyNumberFormat="1" applyFont="1" applyFill="1" applyBorder="1" applyAlignment="1">
      <alignment horizontal="center" vertical="center" wrapText="1"/>
      <protection/>
    </xf>
    <xf numFmtId="179" fontId="138" fillId="58" borderId="31" xfId="806" applyNumberFormat="1" applyFont="1" applyFill="1" applyBorder="1" applyAlignment="1">
      <alignment horizontal="center" vertical="center" wrapText="1"/>
      <protection/>
    </xf>
    <xf numFmtId="0" fontId="130" fillId="58" borderId="31" xfId="806" applyNumberFormat="1" applyFont="1" applyFill="1" applyBorder="1" applyAlignment="1">
      <alignment horizontal="center" vertical="center"/>
      <protection/>
    </xf>
    <xf numFmtId="0" fontId="130" fillId="58" borderId="31" xfId="806" applyNumberFormat="1" applyFont="1" applyFill="1" applyBorder="1" applyAlignment="1">
      <alignment horizontal="center" vertical="center" wrapText="1"/>
      <protection/>
    </xf>
    <xf numFmtId="0" fontId="9" fillId="58" borderId="31" xfId="806" applyNumberFormat="1" applyFont="1" applyFill="1" applyBorder="1" applyAlignment="1">
      <alignment horizontal="center" vertical="center" wrapText="1"/>
      <protection/>
    </xf>
    <xf numFmtId="0" fontId="138" fillId="58" borderId="31" xfId="806" applyNumberFormat="1" applyFont="1" applyFill="1" applyBorder="1" applyAlignment="1">
      <alignment horizontal="center" vertical="center"/>
      <protection/>
    </xf>
    <xf numFmtId="0" fontId="138" fillId="58" borderId="31" xfId="806" applyNumberFormat="1" applyFont="1" applyFill="1" applyBorder="1" applyAlignment="1">
      <alignment horizontal="center" vertical="center" wrapText="1"/>
      <protection/>
    </xf>
    <xf numFmtId="179" fontId="130" fillId="58" borderId="31" xfId="806" applyNumberFormat="1" applyFont="1" applyFill="1" applyBorder="1" applyAlignment="1">
      <alignment horizontal="center" vertical="center" wrapText="1"/>
      <protection/>
    </xf>
    <xf numFmtId="179" fontId="138" fillId="57" borderId="31" xfId="1203" applyNumberFormat="1" applyFont="1" applyFill="1" applyBorder="1" applyAlignment="1">
      <alignment horizontal="center" vertical="center" wrapText="1"/>
      <protection/>
    </xf>
    <xf numFmtId="179" fontId="138" fillId="57" borderId="31" xfId="806" applyNumberFormat="1" applyFont="1" applyFill="1" applyBorder="1" applyAlignment="1">
      <alignment horizontal="center" vertical="center" wrapText="1"/>
      <protection/>
    </xf>
    <xf numFmtId="0" fontId="138" fillId="57" borderId="31" xfId="806" applyNumberFormat="1" applyFont="1" applyFill="1" applyBorder="1" applyAlignment="1">
      <alignment horizontal="center" vertical="center"/>
      <protection/>
    </xf>
    <xf numFmtId="0" fontId="138" fillId="57" borderId="31" xfId="806" applyNumberFormat="1" applyFont="1" applyFill="1" applyBorder="1" applyAlignment="1">
      <alignment horizontal="center" vertical="center" wrapText="1"/>
      <protection/>
    </xf>
    <xf numFmtId="181" fontId="112" fillId="0" borderId="0" xfId="0" applyNumberFormat="1" applyFont="1" applyBorder="1" applyAlignment="1">
      <alignment/>
    </xf>
    <xf numFmtId="0" fontId="129" fillId="58" borderId="22" xfId="806" applyNumberFormat="1" applyFont="1" applyFill="1" applyBorder="1" applyAlignment="1">
      <alignment horizontal="center" vertical="center" wrapText="1"/>
      <protection/>
    </xf>
    <xf numFmtId="181" fontId="129" fillId="58" borderId="25" xfId="1203" applyNumberFormat="1" applyFont="1" applyFill="1" applyBorder="1" applyAlignment="1">
      <alignment horizontal="center" vertical="center" wrapText="1"/>
      <protection/>
    </xf>
    <xf numFmtId="176" fontId="129" fillId="58" borderId="30" xfId="1203" applyNumberFormat="1" applyFont="1" applyFill="1" applyBorder="1" applyAlignment="1">
      <alignment horizontal="center" vertical="center" wrapText="1"/>
      <protection/>
    </xf>
    <xf numFmtId="181" fontId="129" fillId="58" borderId="30" xfId="1203" applyNumberFormat="1" applyFont="1" applyFill="1" applyBorder="1" applyAlignment="1">
      <alignment horizontal="center" vertical="center" wrapText="1"/>
      <protection/>
    </xf>
    <xf numFmtId="181" fontId="121" fillId="57" borderId="31" xfId="1203" applyNumberFormat="1" applyFont="1" applyFill="1" applyBorder="1" applyAlignment="1">
      <alignment horizontal="center" vertical="center" wrapText="1"/>
      <protection/>
    </xf>
    <xf numFmtId="181" fontId="142" fillId="57" borderId="31" xfId="806" applyNumberFormat="1" applyFont="1" applyFill="1" applyBorder="1" applyAlignment="1">
      <alignment horizontal="center" vertical="center"/>
      <protection/>
    </xf>
    <xf numFmtId="181" fontId="142" fillId="57" borderId="31" xfId="1203" applyNumberFormat="1" applyFont="1" applyFill="1" applyBorder="1" applyAlignment="1">
      <alignment horizontal="center" vertical="center" wrapText="1"/>
      <protection/>
    </xf>
    <xf numFmtId="0" fontId="142" fillId="57" borderId="26" xfId="1203" applyNumberFormat="1" applyFont="1" applyFill="1" applyBorder="1" applyAlignment="1">
      <alignment horizontal="center" vertical="center" wrapText="1"/>
      <protection/>
    </xf>
    <xf numFmtId="181" fontId="138" fillId="57" borderId="31" xfId="806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vertical="center" wrapText="1"/>
    </xf>
    <xf numFmtId="181" fontId="142" fillId="58" borderId="31" xfId="1203" applyNumberFormat="1" applyFont="1" applyFill="1" applyBorder="1" applyAlignment="1">
      <alignment horizontal="center" vertical="center" wrapText="1"/>
      <protection/>
    </xf>
    <xf numFmtId="0" fontId="145" fillId="58" borderId="31" xfId="806" applyFont="1" applyFill="1" applyBorder="1" applyAlignment="1">
      <alignment horizontal="right" vertical="center"/>
      <protection/>
    </xf>
    <xf numFmtId="0" fontId="51" fillId="58" borderId="0" xfId="0" applyFont="1" applyFill="1" applyAlignment="1">
      <alignment horizontal="center" vertical="center"/>
    </xf>
    <xf numFmtId="0" fontId="52" fillId="58" borderId="0" xfId="0" applyFont="1" applyFill="1" applyAlignment="1">
      <alignment horizontal="center" vertical="center"/>
    </xf>
    <xf numFmtId="0" fontId="53" fillId="58" borderId="28" xfId="0" applyFont="1" applyFill="1" applyBorder="1" applyAlignment="1">
      <alignment horizontal="center" vertical="center"/>
    </xf>
    <xf numFmtId="0" fontId="15" fillId="58" borderId="31" xfId="1203" applyFont="1" applyFill="1" applyBorder="1" applyAlignment="1">
      <alignment horizontal="center" vertical="center" wrapText="1"/>
      <protection/>
    </xf>
    <xf numFmtId="0" fontId="15" fillId="58" borderId="3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4" fillId="57" borderId="31" xfId="1203" applyFont="1" applyFill="1" applyBorder="1" applyAlignment="1">
      <alignment horizontal="center" vertical="center" wrapText="1"/>
      <protection/>
    </xf>
    <xf numFmtId="0" fontId="15" fillId="0" borderId="31" xfId="0" applyFont="1" applyFill="1" applyBorder="1" applyAlignment="1">
      <alignment horizontal="center" vertical="center"/>
    </xf>
    <xf numFmtId="0" fontId="15" fillId="0" borderId="31" xfId="1203" applyFont="1" applyFill="1" applyBorder="1" applyAlignment="1">
      <alignment horizontal="center" vertical="center" wrapText="1"/>
      <protection/>
    </xf>
    <xf numFmtId="0" fontId="54" fillId="0" borderId="31" xfId="0" applyFont="1" applyFill="1" applyBorder="1" applyAlignment="1">
      <alignment horizontal="center" vertical="center"/>
    </xf>
    <xf numFmtId="0" fontId="16" fillId="0" borderId="31" xfId="1203" applyFont="1" applyFill="1" applyBorder="1" applyAlignment="1">
      <alignment horizontal="center" vertical="center" wrapText="1"/>
      <protection/>
    </xf>
    <xf numFmtId="0" fontId="55" fillId="0" borderId="31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16" fillId="0" borderId="31" xfId="1203" applyFont="1" applyFill="1" applyBorder="1" applyAlignment="1">
      <alignment horizontal="left" vertical="center" wrapText="1"/>
      <protection/>
    </xf>
    <xf numFmtId="0" fontId="27" fillId="0" borderId="31" xfId="1203" applyFont="1" applyFill="1" applyBorder="1" applyAlignment="1">
      <alignment horizontal="left" vertical="center" wrapText="1"/>
      <protection/>
    </xf>
    <xf numFmtId="0" fontId="146" fillId="0" borderId="31" xfId="0" applyFont="1" applyFill="1" applyBorder="1" applyAlignment="1">
      <alignment horizontal="center" vertical="center"/>
    </xf>
    <xf numFmtId="0" fontId="147" fillId="0" borderId="31" xfId="1203" applyFont="1" applyFill="1" applyBorder="1" applyAlignment="1">
      <alignment horizontal="right" vertical="center" wrapText="1"/>
      <protection/>
    </xf>
    <xf numFmtId="0" fontId="15" fillId="58" borderId="21" xfId="0" applyFont="1" applyFill="1" applyBorder="1" applyAlignment="1">
      <alignment horizontal="center" vertical="center" wrapText="1"/>
    </xf>
    <xf numFmtId="0" fontId="15" fillId="58" borderId="32" xfId="0" applyFont="1" applyFill="1" applyBorder="1" applyAlignment="1">
      <alignment horizontal="center" vertical="center" wrapText="1"/>
    </xf>
    <xf numFmtId="0" fontId="15" fillId="58" borderId="22" xfId="0" applyFont="1" applyFill="1" applyBorder="1" applyAlignment="1">
      <alignment horizontal="center" vertical="center" wrapText="1"/>
    </xf>
    <xf numFmtId="0" fontId="58" fillId="58" borderId="25" xfId="0" applyFont="1" applyFill="1" applyBorder="1" applyAlignment="1">
      <alignment horizontal="center" vertical="center" wrapText="1"/>
    </xf>
    <xf numFmtId="0" fontId="15" fillId="58" borderId="30" xfId="0" applyFont="1" applyFill="1" applyBorder="1" applyAlignment="1">
      <alignment horizontal="center" vertical="center" wrapText="1"/>
    </xf>
    <xf numFmtId="182" fontId="55" fillId="0" borderId="31" xfId="0" applyNumberFormat="1" applyFont="1" applyFill="1" applyBorder="1" applyAlignment="1">
      <alignment horizontal="center"/>
    </xf>
    <xf numFmtId="182" fontId="54" fillId="0" borderId="31" xfId="0" applyNumberFormat="1" applyFont="1" applyFill="1" applyBorder="1" applyAlignment="1">
      <alignment horizontal="center" vertical="center"/>
    </xf>
    <xf numFmtId="182" fontId="54" fillId="0" borderId="30" xfId="0" applyNumberFormat="1" applyFont="1" applyFill="1" applyBorder="1" applyAlignment="1">
      <alignment horizontal="center" vertical="center"/>
    </xf>
    <xf numFmtId="0" fontId="43" fillId="0" borderId="31" xfId="1203" applyFont="1" applyFill="1" applyBorder="1" applyAlignment="1">
      <alignment horizontal="right" vertical="center" wrapText="1"/>
      <protection/>
    </xf>
    <xf numFmtId="0" fontId="16" fillId="55" borderId="31" xfId="1203" applyFont="1" applyFill="1" applyBorder="1" applyAlignment="1">
      <alignment horizontal="center" vertical="center" wrapText="1"/>
      <protection/>
    </xf>
    <xf numFmtId="0" fontId="55" fillId="55" borderId="31" xfId="0" applyFont="1" applyFill="1" applyBorder="1" applyAlignment="1">
      <alignment horizontal="center" vertical="center"/>
    </xf>
    <xf numFmtId="0" fontId="148" fillId="55" borderId="34" xfId="0" applyFont="1" applyFill="1" applyBorder="1" applyAlignment="1">
      <alignment horizontal="center" vertical="center" wrapText="1"/>
    </xf>
    <xf numFmtId="0" fontId="149" fillId="0" borderId="31" xfId="1203" applyFont="1" applyFill="1" applyBorder="1" applyAlignment="1">
      <alignment horizontal="right" vertical="center" wrapText="1"/>
      <protection/>
    </xf>
    <xf numFmtId="0" fontId="15" fillId="0" borderId="31" xfId="0" applyFont="1" applyFill="1" applyBorder="1" applyAlignment="1">
      <alignment horizontal="center" vertical="center" wrapText="1"/>
    </xf>
    <xf numFmtId="0" fontId="133" fillId="0" borderId="31" xfId="1203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181" fontId="112" fillId="0" borderId="0" xfId="754" applyNumberFormat="1" applyFont="1" applyFill="1" applyAlignment="1">
      <alignment horizontal="center" vertical="center"/>
      <protection/>
    </xf>
    <xf numFmtId="181" fontId="4" fillId="0" borderId="0" xfId="754" applyNumberFormat="1" applyFont="1" applyFill="1" applyBorder="1" applyAlignment="1">
      <alignment horizontal="center" vertical="center"/>
      <protection/>
    </xf>
    <xf numFmtId="0" fontId="5" fillId="0" borderId="0" xfId="792" applyFont="1" applyFill="1" applyAlignment="1">
      <alignment/>
      <protection/>
    </xf>
    <xf numFmtId="177" fontId="6" fillId="0" borderId="0" xfId="754" applyNumberFormat="1" applyFont="1" applyFill="1" applyAlignment="1">
      <alignment horizontal="center" vertical="center"/>
      <protection/>
    </xf>
    <xf numFmtId="177" fontId="115" fillId="0" borderId="18" xfId="754" applyNumberFormat="1" applyFont="1" applyFill="1" applyBorder="1" applyAlignment="1">
      <alignment horizontal="center" vertical="center" wrapText="1"/>
      <protection/>
    </xf>
    <xf numFmtId="177" fontId="115" fillId="0" borderId="19" xfId="754" applyNumberFormat="1" applyFont="1" applyFill="1" applyBorder="1" applyAlignment="1">
      <alignment horizontal="center" vertical="center" wrapText="1"/>
      <protection/>
    </xf>
    <xf numFmtId="177" fontId="115" fillId="0" borderId="20" xfId="754" applyNumberFormat="1" applyFont="1" applyFill="1" applyBorder="1" applyAlignment="1">
      <alignment horizontal="center" vertical="center" wrapText="1"/>
      <protection/>
    </xf>
    <xf numFmtId="0" fontId="1" fillId="0" borderId="23" xfId="754" applyFont="1" applyFill="1" applyBorder="1" applyAlignment="1">
      <alignment horizontal="center" vertical="center" wrapText="1"/>
      <protection/>
    </xf>
    <xf numFmtId="0" fontId="1" fillId="0" borderId="24" xfId="754" applyFont="1" applyFill="1" applyBorder="1" applyAlignment="1">
      <alignment horizontal="center" vertical="center" wrapText="1"/>
      <protection/>
    </xf>
    <xf numFmtId="177" fontId="115" fillId="0" borderId="23" xfId="754" applyNumberFormat="1" applyFont="1" applyFill="1" applyBorder="1" applyAlignment="1">
      <alignment horizontal="center" vertical="center" wrapText="1"/>
      <protection/>
    </xf>
    <xf numFmtId="177" fontId="115" fillId="0" borderId="0" xfId="754" applyNumberFormat="1" applyFont="1" applyFill="1" applyBorder="1" applyAlignment="1">
      <alignment horizontal="center" vertical="center" wrapText="1"/>
      <protection/>
    </xf>
    <xf numFmtId="177" fontId="115" fillId="0" borderId="24" xfId="754" applyNumberFormat="1" applyFont="1" applyFill="1" applyBorder="1" applyAlignment="1">
      <alignment horizontal="center" vertical="center" wrapText="1"/>
      <protection/>
    </xf>
    <xf numFmtId="177" fontId="115" fillId="0" borderId="25" xfId="754" applyNumberFormat="1" applyFont="1" applyFill="1" applyBorder="1" applyAlignment="1">
      <alignment horizontal="center" vertical="center" wrapText="1"/>
      <protection/>
    </xf>
    <xf numFmtId="0" fontId="1" fillId="0" borderId="31" xfId="754" applyFont="1" applyFill="1" applyBorder="1" applyAlignment="1">
      <alignment horizontal="center" vertical="center"/>
      <protection/>
    </xf>
    <xf numFmtId="177" fontId="1" fillId="0" borderId="31" xfId="754" applyNumberFormat="1" applyFont="1" applyFill="1" applyBorder="1" applyAlignment="1">
      <alignment horizontal="center" vertical="center"/>
      <protection/>
    </xf>
    <xf numFmtId="177" fontId="115" fillId="0" borderId="30" xfId="754" applyNumberFormat="1" applyFont="1" applyFill="1" applyBorder="1" applyAlignment="1">
      <alignment horizontal="center" vertical="center" wrapText="1"/>
      <protection/>
    </xf>
    <xf numFmtId="177" fontId="8" fillId="0" borderId="22" xfId="792" applyNumberFormat="1" applyFont="1" applyFill="1" applyBorder="1" applyAlignment="1">
      <alignment horizontal="center" vertical="center"/>
      <protection/>
    </xf>
    <xf numFmtId="177" fontId="10" fillId="0" borderId="31" xfId="754" applyNumberFormat="1" applyFont="1" applyFill="1" applyBorder="1" applyAlignment="1">
      <alignment horizontal="center" vertical="center" wrapText="1"/>
      <protection/>
    </xf>
    <xf numFmtId="177" fontId="15" fillId="0" borderId="31" xfId="792" applyNumberFormat="1" applyFont="1" applyFill="1" applyBorder="1" applyAlignment="1">
      <alignment horizontal="center" vertical="center"/>
      <protection/>
    </xf>
    <xf numFmtId="181" fontId="115" fillId="0" borderId="25" xfId="754" applyNumberFormat="1" applyFont="1" applyFill="1" applyBorder="1" applyAlignment="1">
      <alignment horizontal="center" vertical="center" wrapText="1"/>
      <protection/>
    </xf>
    <xf numFmtId="181" fontId="115" fillId="0" borderId="31" xfId="754" applyNumberFormat="1" applyFont="1" applyFill="1" applyBorder="1" applyAlignment="1">
      <alignment horizontal="center" vertical="center" wrapText="1"/>
      <protection/>
    </xf>
    <xf numFmtId="181" fontId="115" fillId="0" borderId="21" xfId="754" applyNumberFormat="1" applyFont="1" applyFill="1" applyBorder="1" applyAlignment="1">
      <alignment horizontal="center" vertical="center" wrapText="1"/>
      <protection/>
    </xf>
    <xf numFmtId="181" fontId="115" fillId="0" borderId="30" xfId="754" applyNumberFormat="1" applyFont="1" applyFill="1" applyBorder="1" applyAlignment="1">
      <alignment horizontal="center" vertical="center" wrapText="1"/>
      <protection/>
    </xf>
    <xf numFmtId="181" fontId="15" fillId="0" borderId="31" xfId="792" applyNumberFormat="1" applyFont="1" applyFill="1" applyBorder="1" applyAlignment="1">
      <alignment horizontal="center" vertical="center"/>
      <protection/>
    </xf>
    <xf numFmtId="181" fontId="15" fillId="0" borderId="31" xfId="792" applyNumberFormat="1" applyFont="1" applyFill="1" applyBorder="1" applyAlignment="1">
      <alignment horizontal="center" vertical="center" wrapText="1"/>
      <protection/>
    </xf>
    <xf numFmtId="181" fontId="115" fillId="0" borderId="32" xfId="754" applyNumberFormat="1" applyFont="1" applyFill="1" applyBorder="1" applyAlignment="1">
      <alignment horizontal="center" vertical="center" wrapText="1"/>
      <protection/>
    </xf>
    <xf numFmtId="181" fontId="115" fillId="0" borderId="22" xfId="754" applyNumberFormat="1" applyFont="1" applyFill="1" applyBorder="1" applyAlignment="1">
      <alignment horizontal="center" vertical="center" wrapText="1"/>
      <protection/>
    </xf>
    <xf numFmtId="181" fontId="10" fillId="0" borderId="31" xfId="792" applyNumberFormat="1" applyFont="1" applyFill="1" applyBorder="1" applyAlignment="1">
      <alignment horizontal="center" vertical="center" wrapText="1"/>
      <protection/>
    </xf>
    <xf numFmtId="181" fontId="111" fillId="0" borderId="28" xfId="754" applyNumberFormat="1" applyFont="1" applyFill="1" applyBorder="1" applyAlignment="1">
      <alignment vertical="center"/>
      <protection/>
    </xf>
    <xf numFmtId="181" fontId="115" fillId="0" borderId="18" xfId="754" applyNumberFormat="1" applyFont="1" applyFill="1" applyBorder="1" applyAlignment="1">
      <alignment horizontal="center" vertical="center" wrapText="1"/>
      <protection/>
    </xf>
    <xf numFmtId="181" fontId="115" fillId="0" borderId="20" xfId="754" applyNumberFormat="1" applyFont="1" applyFill="1" applyBorder="1" applyAlignment="1">
      <alignment horizontal="center" vertical="center" wrapText="1"/>
      <protection/>
    </xf>
    <xf numFmtId="181" fontId="24" fillId="0" borderId="31" xfId="754" applyNumberFormat="1" applyFont="1" applyFill="1" applyBorder="1" applyAlignment="1">
      <alignment horizontal="center" vertical="center" wrapText="1"/>
      <protection/>
    </xf>
    <xf numFmtId="181" fontId="24" fillId="0" borderId="25" xfId="754" applyNumberFormat="1" applyFont="1" applyFill="1" applyBorder="1" applyAlignment="1">
      <alignment horizontal="center" vertical="center" wrapText="1"/>
      <protection/>
    </xf>
    <xf numFmtId="181" fontId="115" fillId="0" borderId="23" xfId="754" applyNumberFormat="1" applyFont="1" applyFill="1" applyBorder="1" applyAlignment="1">
      <alignment horizontal="center" vertical="center" wrapText="1"/>
      <protection/>
    </xf>
    <xf numFmtId="181" fontId="115" fillId="0" borderId="24" xfId="754" applyNumberFormat="1" applyFont="1" applyFill="1" applyBorder="1" applyAlignment="1">
      <alignment horizontal="center" vertical="center" wrapText="1"/>
      <protection/>
    </xf>
    <xf numFmtId="181" fontId="24" fillId="0" borderId="26" xfId="754" applyNumberFormat="1" applyFont="1" applyFill="1" applyBorder="1" applyAlignment="1">
      <alignment horizontal="center" vertical="center" wrapText="1"/>
      <protection/>
    </xf>
    <xf numFmtId="181" fontId="24" fillId="0" borderId="30" xfId="754" applyNumberFormat="1" applyFont="1" applyFill="1" applyBorder="1" applyAlignment="1">
      <alignment horizontal="center" vertical="center" wrapText="1"/>
      <protection/>
    </xf>
    <xf numFmtId="181" fontId="8" fillId="0" borderId="31" xfId="792" applyNumberFormat="1" applyFont="1" applyFill="1" applyBorder="1" applyAlignment="1">
      <alignment horizontal="center" vertical="center"/>
      <protection/>
    </xf>
    <xf numFmtId="177" fontId="91" fillId="0" borderId="0" xfId="754" applyNumberFormat="1" applyFont="1" applyFill="1">
      <alignment vertical="center"/>
      <protection/>
    </xf>
    <xf numFmtId="0" fontId="91" fillId="0" borderId="31" xfId="754" applyFont="1" applyFill="1" applyBorder="1">
      <alignment vertical="center"/>
      <protection/>
    </xf>
  </cellXfs>
  <cellStyles count="1522">
    <cellStyle name="Normal" xfId="0"/>
    <cellStyle name="Currency [0]" xfId="15"/>
    <cellStyle name="强调文字颜色 2 2 12" xfId="16"/>
    <cellStyle name="20% - 强调文字颜色 1 2" xfId="17"/>
    <cellStyle name="20% - 强调文字颜色 3" xfId="18"/>
    <cellStyle name="输入" xfId="19"/>
    <cellStyle name="20% - 强调文字颜色 6 2 12" xfId="20"/>
    <cellStyle name="Currency" xfId="21"/>
    <cellStyle name="20% - 强调文字颜色 4 2 14" xfId="22"/>
    <cellStyle name="标题 3 2 19" xfId="23"/>
    <cellStyle name="Comma [0]" xfId="24"/>
    <cellStyle name="40% - 强调文字颜色 3" xfId="25"/>
    <cellStyle name="标题 2 2 16" xfId="26"/>
    <cellStyle name="标题 2 2 21" xfId="27"/>
    <cellStyle name="40% - 强调文字颜色 1 2 13" xfId="28"/>
    <cellStyle name="差" xfId="29"/>
    <cellStyle name="Comma" xfId="30"/>
    <cellStyle name="警告文本 2 21" xfId="31"/>
    <cellStyle name="警告文本 2 16" xfId="32"/>
    <cellStyle name="60% - 强调文字颜色 3" xfId="33"/>
    <cellStyle name="标题 4 2 16" xfId="34"/>
    <cellStyle name="标题 4 2 21" xfId="35"/>
    <cellStyle name="Hyperlink" xfId="36"/>
    <cellStyle name="60% - 强调文字颜色 4 2 14" xfId="37"/>
    <cellStyle name="强调文字颜色 3 2 19" xfId="38"/>
    <cellStyle name="Percent" xfId="39"/>
    <cellStyle name="20% - 强调文字颜色 1 2 17" xfId="40"/>
    <cellStyle name="Followed Hyperlink" xfId="41"/>
    <cellStyle name="注释" xfId="42"/>
    <cellStyle name="警告文本 2 20" xfId="43"/>
    <cellStyle name="警告文本 2 15" xfId="44"/>
    <cellStyle name="60% - 强调文字颜色 2" xfId="45"/>
    <cellStyle name="标题 4" xfId="46"/>
    <cellStyle name="常规 6 5" xfId="47"/>
    <cellStyle name="警告文本" xfId="48"/>
    <cellStyle name="20% - 强调文字颜色 1 2 12" xfId="49"/>
    <cellStyle name="标题 4 2 2" xfId="50"/>
    <cellStyle name="_ET_STYLE_NoName_00_" xfId="51"/>
    <cellStyle name="计算 2 10" xfId="52"/>
    <cellStyle name="60% - 强调文字颜色 2 2 2" xfId="53"/>
    <cellStyle name="标题" xfId="54"/>
    <cellStyle name="解释性文本" xfId="55"/>
    <cellStyle name="标题 1" xfId="56"/>
    <cellStyle name="20% - 强调文字颜色 5 2 17" xfId="57"/>
    <cellStyle name="标题 2" xfId="58"/>
    <cellStyle name="20% - 强调文字颜色 5 2 18" xfId="59"/>
    <cellStyle name="警告文本 2 14" xfId="60"/>
    <cellStyle name="60% - 强调文字颜色 1" xfId="61"/>
    <cellStyle name="标题 3" xfId="62"/>
    <cellStyle name="20% - 强调文字颜色 5 2 19" xfId="63"/>
    <cellStyle name="警告文本 2 17" xfId="64"/>
    <cellStyle name="60% - 强调文字颜色 4" xfId="65"/>
    <cellStyle name="60% - 强调文字颜色 2 2 17" xfId="66"/>
    <cellStyle name="输出" xfId="67"/>
    <cellStyle name="60% - 强调文字颜色 4 2 10" xfId="68"/>
    <cellStyle name="20% - 强调文字颜色 1 2 13" xfId="69"/>
    <cellStyle name="计算" xfId="70"/>
    <cellStyle name="40% - 强调文字颜色 4 2" xfId="71"/>
    <cellStyle name="检查单元格" xfId="72"/>
    <cellStyle name="20% - 强调文字颜色 6" xfId="73"/>
    <cellStyle name="40% - 强调文字颜色 5 2 18" xfId="74"/>
    <cellStyle name="40% - 强调文字颜色 1 2 9" xfId="75"/>
    <cellStyle name="强调文字颜色 2" xfId="76"/>
    <cellStyle name="链接单元格" xfId="77"/>
    <cellStyle name="标题 2 2 7" xfId="78"/>
    <cellStyle name="60% - 强调文字颜色 4 2 3" xfId="79"/>
    <cellStyle name="适中 2 5" xfId="80"/>
    <cellStyle name="60% - 强调文字颜色 1 2 11" xfId="81"/>
    <cellStyle name="汇总" xfId="82"/>
    <cellStyle name="60% - 强调文字颜色 4 2 11" xfId="83"/>
    <cellStyle name="20% - 强调文字颜色 1 2 14" xfId="84"/>
    <cellStyle name="好" xfId="85"/>
    <cellStyle name="20% - 强调文字颜色 1 2 3" xfId="86"/>
    <cellStyle name="40% - 强调文字颜色 2 2 8" xfId="87"/>
    <cellStyle name="40% - 强调文字颜色 2 2" xfId="88"/>
    <cellStyle name="常规 11 18" xfId="89"/>
    <cellStyle name="适中" xfId="90"/>
    <cellStyle name="20% - 强调文字颜色 5" xfId="91"/>
    <cellStyle name="40% - 强调文字颜色 5 2 17" xfId="92"/>
    <cellStyle name="40% - 强调文字颜色 1 2 8" xfId="93"/>
    <cellStyle name="强调文字颜色 1" xfId="94"/>
    <cellStyle name="60% - 强调文字颜色 4 2 16" xfId="95"/>
    <cellStyle name="60% - 强调文字颜色 4 2 21" xfId="96"/>
    <cellStyle name="20% - 强调文字颜色 1 2 19" xfId="97"/>
    <cellStyle name="20% - 强调文字颜色 1" xfId="98"/>
    <cellStyle name="40% - 强调文字颜色 1" xfId="99"/>
    <cellStyle name="标题 2 2 14" xfId="100"/>
    <cellStyle name="20% - 强调文字颜色 2" xfId="101"/>
    <cellStyle name="40% - 强调文字颜色 2" xfId="102"/>
    <cellStyle name="标题 2 2 15" xfId="103"/>
    <cellStyle name="标题 2 2 20" xfId="104"/>
    <cellStyle name="40% - 强调文字颜色 5 2 19" xfId="105"/>
    <cellStyle name="强调文字颜色 3" xfId="106"/>
    <cellStyle name="强调文字颜色 4" xfId="107"/>
    <cellStyle name="20% - 强调文字颜色 4" xfId="108"/>
    <cellStyle name="40% - 强调文字颜色 4" xfId="109"/>
    <cellStyle name="标题 2 2 17" xfId="110"/>
    <cellStyle name="强调文字颜色 5" xfId="111"/>
    <cellStyle name="40% - 强调文字颜色 5" xfId="112"/>
    <cellStyle name="标题 2 2 18" xfId="113"/>
    <cellStyle name="警告文本 2 18" xfId="114"/>
    <cellStyle name="60% - 强调文字颜色 5" xfId="115"/>
    <cellStyle name="强调文字颜色 6" xfId="116"/>
    <cellStyle name="40% - 强调文字颜色 6" xfId="117"/>
    <cellStyle name="标题 2 2 19" xfId="118"/>
    <cellStyle name="警告文本 2 19" xfId="119"/>
    <cellStyle name="60% - 强调文字颜色 6" xfId="120"/>
    <cellStyle name="20% - 强调文字颜色 1 2 10" xfId="121"/>
    <cellStyle name="20% - 强调文字颜色 1 2 11" xfId="122"/>
    <cellStyle name="60% - 强调文字颜色 4 2 12" xfId="123"/>
    <cellStyle name="20% - 强调文字颜色 1 2 20" xfId="124"/>
    <cellStyle name="20% - 强调文字颜色 1 2 15" xfId="125"/>
    <cellStyle name="60% - 强调文字颜色 4 2 13" xfId="126"/>
    <cellStyle name="20% - 强调文字颜色 1 2 21" xfId="127"/>
    <cellStyle name="20% - 强调文字颜色 1 2 16" xfId="128"/>
    <cellStyle name="60% - 强调文字颜色 4 2 15" xfId="129"/>
    <cellStyle name="60% - 强调文字颜色 4 2 20" xfId="130"/>
    <cellStyle name="20% - 强调文字颜色 1 2 18" xfId="131"/>
    <cellStyle name="20% - 强调文字颜色 1 2 2" xfId="132"/>
    <cellStyle name="40% - 强调文字颜色 2 2 7" xfId="133"/>
    <cellStyle name="20% - 强调文字颜色 1 2 4" xfId="134"/>
    <cellStyle name="40% - 强调文字颜色 2 2 9" xfId="135"/>
    <cellStyle name="20% - 强调文字颜色 1 2 5" xfId="136"/>
    <cellStyle name="20% - 强调文字颜色 1 2 6" xfId="137"/>
    <cellStyle name="20% - 强调文字颜色 1 2 7" xfId="138"/>
    <cellStyle name="20% - 强调文字颜色 1 2 8" xfId="139"/>
    <cellStyle name="20% - 强调文字颜色 1 2 9" xfId="140"/>
    <cellStyle name="千位分隔 2 18" xfId="141"/>
    <cellStyle name="20% - 强调文字颜色 3 2 7" xfId="142"/>
    <cellStyle name="20% - 强调文字颜色 2 2" xfId="143"/>
    <cellStyle name="20% - 强调文字颜色 2 2 10" xfId="144"/>
    <cellStyle name="20% - 强调文字颜色 2 2 11" xfId="145"/>
    <cellStyle name="常规 2 2" xfId="146"/>
    <cellStyle name="20% - 强调文字颜色 2 2 12" xfId="147"/>
    <cellStyle name="60% - 强调文字颜色 5 2 10" xfId="148"/>
    <cellStyle name="常规 2 3" xfId="149"/>
    <cellStyle name="20% - 强调文字颜色 2 2 13" xfId="150"/>
    <cellStyle name="60% - 强调文字颜色 5 2 11" xfId="151"/>
    <cellStyle name="常规 2 4" xfId="152"/>
    <cellStyle name="20% - 强调文字颜色 2 2 14" xfId="153"/>
    <cellStyle name="60% - 强调文字颜色 5 2 12" xfId="154"/>
    <cellStyle name="常规 2 5" xfId="155"/>
    <cellStyle name="20% - 强调文字颜色 2 2 15" xfId="156"/>
    <cellStyle name="20% - 强调文字颜色 2 2 20" xfId="157"/>
    <cellStyle name="60% - 强调文字颜色 5 2 13" xfId="158"/>
    <cellStyle name="常规 2 6" xfId="159"/>
    <cellStyle name="20% - 强调文字颜色 2 2 16" xfId="160"/>
    <cellStyle name="20% - 强调文字颜色 2 2 21" xfId="161"/>
    <cellStyle name="60% - 强调文字颜色 5 2 14" xfId="162"/>
    <cellStyle name="常规 2 7" xfId="163"/>
    <cellStyle name="20% - 强调文字颜色 2 2 17" xfId="164"/>
    <cellStyle name="60% - 强调文字颜色 5 2 15" xfId="165"/>
    <cellStyle name="60% - 强调文字颜色 5 2 20" xfId="166"/>
    <cellStyle name="输入 2" xfId="167"/>
    <cellStyle name="常规 2 8" xfId="168"/>
    <cellStyle name="20% - 强调文字颜色 2 2 18" xfId="169"/>
    <cellStyle name="60% - 强调文字颜色 5 2 16" xfId="170"/>
    <cellStyle name="60% - 强调文字颜色 5 2 21" xfId="171"/>
    <cellStyle name="常规 2 9" xfId="172"/>
    <cellStyle name="20% - 强调文字颜色 2 2 19" xfId="173"/>
    <cellStyle name="20% - 强调文字颜色 2 2 2" xfId="174"/>
    <cellStyle name="40% - 强调文字颜色 3 2 7" xfId="175"/>
    <cellStyle name="20% - 强调文字颜色 2 2 3" xfId="176"/>
    <cellStyle name="40% - 强调文字颜色 3 2 8" xfId="177"/>
    <cellStyle name="20% - 强调文字颜色 2 2 4" xfId="178"/>
    <cellStyle name="40% - 强调文字颜色 3 2 9" xfId="179"/>
    <cellStyle name="20% - 强调文字颜色 2 2 5" xfId="180"/>
    <cellStyle name="20% - 强调文字颜色 2 2 6" xfId="181"/>
    <cellStyle name="20% - 强调文字颜色 2 2 7" xfId="182"/>
    <cellStyle name="20% - 强调文字颜色 2 2 8" xfId="183"/>
    <cellStyle name="20% - 强调文字颜色 2 2 9" xfId="184"/>
    <cellStyle name="20% - 强调文字颜色 3 2" xfId="185"/>
    <cellStyle name="20% - 强调文字颜色 3 2 10" xfId="186"/>
    <cellStyle name="20% - 强调文字颜色 3 2 11" xfId="187"/>
    <cellStyle name="20% - 强调文字颜色 3 2 12" xfId="188"/>
    <cellStyle name="60% - 强调文字颜色 6 2 10" xfId="189"/>
    <cellStyle name="20% - 强调文字颜色 3 2 13" xfId="190"/>
    <cellStyle name="60% - 强调文字颜色 6 2 11" xfId="191"/>
    <cellStyle name="20% - 强调文字颜色 3 2 14" xfId="192"/>
    <cellStyle name="60% - 强调文字颜色 6 2 12" xfId="193"/>
    <cellStyle name="20% - 强调文字颜色 3 2 15" xfId="194"/>
    <cellStyle name="20% - 强调文字颜色 3 2 20" xfId="195"/>
    <cellStyle name="60% - 强调文字颜色 6 2 13" xfId="196"/>
    <cellStyle name="20% - 强调文字颜色 3 2 16" xfId="197"/>
    <cellStyle name="20% - 强调文字颜色 3 2 21" xfId="198"/>
    <cellStyle name="60% - 强调文字颜色 6 2 14" xfId="199"/>
    <cellStyle name="20% - 强调文字颜色 3 2 17" xfId="200"/>
    <cellStyle name="60% - 强调文字颜色 6 2 15" xfId="201"/>
    <cellStyle name="60% - 强调文字颜色 6 2 20" xfId="202"/>
    <cellStyle name="20% - 强调文字颜色 3 2 18" xfId="203"/>
    <cellStyle name="60% - 强调文字颜色 6 2 16" xfId="204"/>
    <cellStyle name="60% - 强调文字颜色 6 2 21" xfId="205"/>
    <cellStyle name="20% - 强调文字颜色 3 2 19" xfId="206"/>
    <cellStyle name="千位分隔 2 13" xfId="207"/>
    <cellStyle name="20% - 强调文字颜色 3 2 2" xfId="208"/>
    <cellStyle name="40% - 强调文字颜色 4 2 7" xfId="209"/>
    <cellStyle name="千位分隔 2 14" xfId="210"/>
    <cellStyle name="20% - 强调文字颜色 3 2 3" xfId="211"/>
    <cellStyle name="40% - 强调文字颜色 4 2 8" xfId="212"/>
    <cellStyle name="千位分隔 2 20" xfId="213"/>
    <cellStyle name="千位分隔 2 15" xfId="214"/>
    <cellStyle name="20% - 强调文字颜色 3 2 4" xfId="215"/>
    <cellStyle name="40% - 强调文字颜色 4 2 9" xfId="216"/>
    <cellStyle name="千位分隔 2 21" xfId="217"/>
    <cellStyle name="千位分隔 2 16" xfId="218"/>
    <cellStyle name="20% - 强调文字颜色 3 2 5" xfId="219"/>
    <cellStyle name="千位分隔 2 17" xfId="220"/>
    <cellStyle name="20% - 强调文字颜色 3 2 6" xfId="221"/>
    <cellStyle name="千位分隔 2 19" xfId="222"/>
    <cellStyle name="20% - 强调文字颜色 3 2 8" xfId="223"/>
    <cellStyle name="20% - 强调文字颜色 3 2 9" xfId="224"/>
    <cellStyle name="60% - 强调文字颜色 1 2 7" xfId="225"/>
    <cellStyle name="20% - 强调文字颜色 4 2" xfId="226"/>
    <cellStyle name="20% - 强调文字颜色 4 2 10" xfId="227"/>
    <cellStyle name="20% - 强调文字颜色 4 2 11" xfId="228"/>
    <cellStyle name="20% - 强调文字颜色 4 2 12" xfId="229"/>
    <cellStyle name="20% - 强调文字颜色 4 2 13" xfId="230"/>
    <cellStyle name="20% - 强调文字颜色 4 2 15" xfId="231"/>
    <cellStyle name="20% - 强调文字颜色 4 2 20" xfId="232"/>
    <cellStyle name="20% - 强调文字颜色 4 2 16" xfId="233"/>
    <cellStyle name="20% - 强调文字颜色 4 2 21" xfId="234"/>
    <cellStyle name="20% - 强调文字颜色 4 2 17" xfId="235"/>
    <cellStyle name="20% - 强调文字颜色 4 2 18" xfId="236"/>
    <cellStyle name="20% - 强调文字颜色 4 2 19" xfId="237"/>
    <cellStyle name="汇总 2 14" xfId="238"/>
    <cellStyle name="20% - 强调文字颜色 4 2 2" xfId="239"/>
    <cellStyle name="40% - 强调文字颜色 5 2 7" xfId="240"/>
    <cellStyle name="汇总 2 20" xfId="241"/>
    <cellStyle name="汇总 2 15" xfId="242"/>
    <cellStyle name="20% - 强调文字颜色 4 2 3" xfId="243"/>
    <cellStyle name="40% - 强调文字颜色 5 2 8" xfId="244"/>
    <cellStyle name="40% - 强调文字颜色 4 2 10" xfId="245"/>
    <cellStyle name="汇总 2 21" xfId="246"/>
    <cellStyle name="汇总 2 16" xfId="247"/>
    <cellStyle name="20% - 强调文字颜色 4 2 4" xfId="248"/>
    <cellStyle name="40% - 强调文字颜色 5 2 9" xfId="249"/>
    <cellStyle name="40% - 强调文字颜色 4 2 11" xfId="250"/>
    <cellStyle name="40% - 强调文字颜色 4 2 12" xfId="251"/>
    <cellStyle name="汇总 2 17" xfId="252"/>
    <cellStyle name="20% - 强调文字颜色 4 2 5" xfId="253"/>
    <cellStyle name="40% - 强调文字颜色 4 2 13" xfId="254"/>
    <cellStyle name="汇总 2 18" xfId="255"/>
    <cellStyle name="20% - 强调文字颜色 4 2 6" xfId="256"/>
    <cellStyle name="40% - 强调文字颜色 4 2 14" xfId="257"/>
    <cellStyle name="汇总 2 19" xfId="258"/>
    <cellStyle name="常规 10 3 2" xfId="259"/>
    <cellStyle name="20% - 强调文字颜色 4 2 7" xfId="260"/>
    <cellStyle name="40% - 强调文字颜色 4 2 15" xfId="261"/>
    <cellStyle name="40% - 强调文字颜色 4 2 20" xfId="262"/>
    <cellStyle name="常规 10 3 3" xfId="263"/>
    <cellStyle name="20% - 强调文字颜色 4 2 8" xfId="264"/>
    <cellStyle name="40% - 强调文字颜色 4 2 16" xfId="265"/>
    <cellStyle name="40% - 强调文字颜色 4 2 21" xfId="266"/>
    <cellStyle name="常规 10 3 4" xfId="267"/>
    <cellStyle name="20% - 强调文字颜色 4 2 9" xfId="268"/>
    <cellStyle name="20% - 强调文字颜色 5 2" xfId="269"/>
    <cellStyle name="货币 4 5" xfId="270"/>
    <cellStyle name="20% - 强调文字颜色 5 2 10" xfId="271"/>
    <cellStyle name="货币 4 6" xfId="272"/>
    <cellStyle name="20% - 强调文字颜色 5 2 11" xfId="273"/>
    <cellStyle name="货币 4 7" xfId="274"/>
    <cellStyle name="20% - 强调文字颜色 5 2 12" xfId="275"/>
    <cellStyle name="货币 4 8" xfId="276"/>
    <cellStyle name="20% - 强调文字颜色 5 2 13" xfId="277"/>
    <cellStyle name="货币 4 9" xfId="278"/>
    <cellStyle name="20% - 强调文字颜色 5 2 14" xfId="279"/>
    <cellStyle name="20% - 强调文字颜色 5 2 15" xfId="280"/>
    <cellStyle name="20% - 强调文字颜色 5 2 20" xfId="281"/>
    <cellStyle name="20% - 强调文字颜色 5 2 16" xfId="282"/>
    <cellStyle name="20% - 强调文字颜色 5 2 21" xfId="283"/>
    <cellStyle name="常规 10 3 19" xfId="284"/>
    <cellStyle name="20% - 强调文字颜色 5 2 2" xfId="285"/>
    <cellStyle name="40% - 强调文字颜色 6 2 7" xfId="286"/>
    <cellStyle name="40% - 强调文字颜色 6 2 16" xfId="287"/>
    <cellStyle name="40% - 强调文字颜色 6 2 21" xfId="288"/>
    <cellStyle name="20% - 强调文字颜色 5 2 3" xfId="289"/>
    <cellStyle name="40% - 强调文字颜色 6 2 8" xfId="290"/>
    <cellStyle name="40% - 强调文字颜色 6 2 17" xfId="291"/>
    <cellStyle name="20% - 强调文字颜色 5 2 4" xfId="292"/>
    <cellStyle name="40% - 强调文字颜色 6 2 9" xfId="293"/>
    <cellStyle name="40% - 强调文字颜色 6 2 18" xfId="294"/>
    <cellStyle name="40% - 强调文字颜色 6 2 19" xfId="295"/>
    <cellStyle name="标题 5 10" xfId="296"/>
    <cellStyle name="20% - 强调文字颜色 5 2 5" xfId="297"/>
    <cellStyle name="标题 5 11" xfId="298"/>
    <cellStyle name="20% - 强调文字颜色 5 2 6" xfId="299"/>
    <cellStyle name="标题 5 12" xfId="300"/>
    <cellStyle name="20% - 强调文字颜色 5 2 7" xfId="301"/>
    <cellStyle name="标题 5 13" xfId="302"/>
    <cellStyle name="20% - 强调文字颜色 5 2 8" xfId="303"/>
    <cellStyle name="标题 5 14" xfId="304"/>
    <cellStyle name="20% - 强调文字颜色 5 2 9" xfId="305"/>
    <cellStyle name="标题 4 2 8" xfId="306"/>
    <cellStyle name="60% - 强调文字颜色 6 2 4" xfId="307"/>
    <cellStyle name="20% - 强调文字颜色 6 2" xfId="308"/>
    <cellStyle name="20% - 强调文字颜色 6 2 10" xfId="309"/>
    <cellStyle name="20% - 强调文字颜色 6 2 11" xfId="310"/>
    <cellStyle name="20% - 强调文字颜色 6 2 13" xfId="311"/>
    <cellStyle name="20% - 强调文字颜色 6 2 14" xfId="312"/>
    <cellStyle name="20% - 强调文字颜色 6 2 15" xfId="313"/>
    <cellStyle name="20% - 强调文字颜色 6 2 20" xfId="314"/>
    <cellStyle name="20% - 强调文字颜色 6 2 16" xfId="315"/>
    <cellStyle name="20% - 强调文字颜色 6 2 21" xfId="316"/>
    <cellStyle name="20% - 强调文字颜色 6 2 17" xfId="317"/>
    <cellStyle name="20% - 强调文字颜色 6 2 18" xfId="318"/>
    <cellStyle name="20% - 强调文字颜色 6 2 19" xfId="319"/>
    <cellStyle name="20% - 强调文字颜色 6 2 2" xfId="320"/>
    <cellStyle name="20% - 强调文字颜色 6 2 3" xfId="321"/>
    <cellStyle name="20% - 强调文字颜色 6 2 4" xfId="322"/>
    <cellStyle name="20% - 强调文字颜色 6 2 5" xfId="323"/>
    <cellStyle name="20% - 强调文字颜色 6 2 6" xfId="324"/>
    <cellStyle name="20% - 强调文字颜色 6 2 7" xfId="325"/>
    <cellStyle name="20% - 强调文字颜色 6 2 8" xfId="326"/>
    <cellStyle name="20% - 强调文字颜色 6 2 9" xfId="327"/>
    <cellStyle name="40% - 强调文字颜色 1 2" xfId="328"/>
    <cellStyle name="40% - 强调文字颜色 1 2 10" xfId="329"/>
    <cellStyle name="40% - 强调文字颜色 1 2 11" xfId="330"/>
    <cellStyle name="40% - 强调文字颜色 1 2 12" xfId="331"/>
    <cellStyle name="40% - 强调文字颜色 1 2 14" xfId="332"/>
    <cellStyle name="40% - 强调文字颜色 1 2 15" xfId="333"/>
    <cellStyle name="40% - 强调文字颜色 1 2 20" xfId="334"/>
    <cellStyle name="40% - 强调文字颜色 1 2 16" xfId="335"/>
    <cellStyle name="40% - 强调文字颜色 1 2 21" xfId="336"/>
    <cellStyle name="40% - 强调文字颜色 1 2 17" xfId="337"/>
    <cellStyle name="标题 1 2 10" xfId="338"/>
    <cellStyle name="40% - 强调文字颜色 1 2 18" xfId="339"/>
    <cellStyle name="标题 1 2 11" xfId="340"/>
    <cellStyle name="40% - 强调文字颜色 1 2 19" xfId="341"/>
    <cellStyle name="计算 2 20" xfId="342"/>
    <cellStyle name="计算 2 15" xfId="343"/>
    <cellStyle name="40% - 强调文字颜色 1 2 2" xfId="344"/>
    <cellStyle name="60% - 强调文字颜色 2 2 7" xfId="345"/>
    <cellStyle name="40% - 强调文字颜色 5 2 11" xfId="346"/>
    <cellStyle name="计算 2 21" xfId="347"/>
    <cellStyle name="计算 2 16" xfId="348"/>
    <cellStyle name="40% - 强调文字颜色 1 2 3" xfId="349"/>
    <cellStyle name="60% - 强调文字颜色 2 2 8" xfId="350"/>
    <cellStyle name="40% - 强调文字颜色 5 2 12" xfId="351"/>
    <cellStyle name="计算 2 17" xfId="352"/>
    <cellStyle name="40% - 强调文字颜色 1 2 4" xfId="353"/>
    <cellStyle name="60% - 强调文字颜色 2 2 9" xfId="354"/>
    <cellStyle name="40% - 强调文字颜色 5 2 13" xfId="355"/>
    <cellStyle name="40% - 强调文字颜色 5 2 14" xfId="356"/>
    <cellStyle name="计算 2 18" xfId="357"/>
    <cellStyle name="40% - 强调文字颜色 1 2 5" xfId="358"/>
    <cellStyle name="40% - 强调文字颜色 5 2 15" xfId="359"/>
    <cellStyle name="40% - 强调文字颜色 5 2 20" xfId="360"/>
    <cellStyle name="计算 2 19" xfId="361"/>
    <cellStyle name="40% - 强调文字颜色 1 2 6" xfId="362"/>
    <cellStyle name="40% - 强调文字颜色 5 2 16" xfId="363"/>
    <cellStyle name="40% - 强调文字颜色 5 2 21" xfId="364"/>
    <cellStyle name="40% - 强调文字颜色 1 2 7" xfId="365"/>
    <cellStyle name="40% - 强调文字颜色 2 2 10" xfId="366"/>
    <cellStyle name="40% - 强调文字颜色 2 2 11" xfId="367"/>
    <cellStyle name="40% - 强调文字颜色 2 2 12" xfId="368"/>
    <cellStyle name="40% - 强调文字颜色 2 2 13" xfId="369"/>
    <cellStyle name="40% - 强调文字颜色 2 2 14" xfId="370"/>
    <cellStyle name="40% - 强调文字颜色 2 2 15" xfId="371"/>
    <cellStyle name="40% - 强调文字颜色 2 2 20" xfId="372"/>
    <cellStyle name="40% - 强调文字颜色 2 2 16" xfId="373"/>
    <cellStyle name="40% - 强调文字颜色 2 2 21" xfId="374"/>
    <cellStyle name="40% - 强调文字颜色 2 2 17" xfId="375"/>
    <cellStyle name="标题 2 2 10" xfId="376"/>
    <cellStyle name="40% - 强调文字颜色 2 2 18" xfId="377"/>
    <cellStyle name="标题 2 2 11" xfId="378"/>
    <cellStyle name="40% - 强调文字颜色 2 2 19" xfId="379"/>
    <cellStyle name="40% - 强调文字颜色 2 2 2" xfId="380"/>
    <cellStyle name="60% - 强调文字颜色 3 2 7" xfId="381"/>
    <cellStyle name="40% - 强调文字颜色 2 2 3" xfId="382"/>
    <cellStyle name="60% - 强调文字颜色 3 2 8" xfId="383"/>
    <cellStyle name="40% - 强调文字颜色 2 2 4" xfId="384"/>
    <cellStyle name="60% - 强调文字颜色 3 2 9" xfId="385"/>
    <cellStyle name="40% - 强调文字颜色 2 2 5" xfId="386"/>
    <cellStyle name="40% - 强调文字颜色 2 2 6" xfId="387"/>
    <cellStyle name="40% - 强调文字颜色 3 2" xfId="388"/>
    <cellStyle name="40% - 强调文字颜色 3 2 10" xfId="389"/>
    <cellStyle name="40% - 强调文字颜色 3 2 11" xfId="390"/>
    <cellStyle name="40% - 强调文字颜色 3 2 12" xfId="391"/>
    <cellStyle name="40% - 强调文字颜色 3 2 13" xfId="392"/>
    <cellStyle name="40% - 强调文字颜色 3 2 14" xfId="393"/>
    <cellStyle name="40% - 强调文字颜色 3 2 15" xfId="394"/>
    <cellStyle name="40% - 强调文字颜色 3 2 20" xfId="395"/>
    <cellStyle name="40% - 强调文字颜色 3 2 16" xfId="396"/>
    <cellStyle name="40% - 强调文字颜色 3 2 21" xfId="397"/>
    <cellStyle name="40% - 强调文字颜色 3 2 17" xfId="398"/>
    <cellStyle name="标题 3 2 10" xfId="399"/>
    <cellStyle name="40% - 强调文字颜色 3 2 18" xfId="400"/>
    <cellStyle name="标题 3 2 11" xfId="401"/>
    <cellStyle name="40% - 强调文字颜色 3 2 19" xfId="402"/>
    <cellStyle name="40% - 强调文字颜色 3 2 2" xfId="403"/>
    <cellStyle name="60% - 强调文字颜色 4 2 7" xfId="404"/>
    <cellStyle name="适中 2 9" xfId="405"/>
    <cellStyle name="60% - 强调文字颜色 1 2 15" xfId="406"/>
    <cellStyle name="60% - 强调文字颜色 1 2 20" xfId="407"/>
    <cellStyle name="40% - 强调文字颜色 3 2 3" xfId="408"/>
    <cellStyle name="60% - 强调文字颜色 4 2 8" xfId="409"/>
    <cellStyle name="60% - 强调文字颜色 1 2 16" xfId="410"/>
    <cellStyle name="60% - 强调文字颜色 1 2 21" xfId="411"/>
    <cellStyle name="40% - 强调文字颜色 3 2 4" xfId="412"/>
    <cellStyle name="60% - 强调文字颜色 4 2 9" xfId="413"/>
    <cellStyle name="60% - 强调文字颜色 1 2 17" xfId="414"/>
    <cellStyle name="60% - 强调文字颜色 1 2 18" xfId="415"/>
    <cellStyle name="40% - 强调文字颜色 3 2 5" xfId="416"/>
    <cellStyle name="60% - 强调文字颜色 1 2 19" xfId="417"/>
    <cellStyle name="40% - 强调文字颜色 3 2 6" xfId="418"/>
    <cellStyle name="40% - 强调文字颜色 4 2 17" xfId="419"/>
    <cellStyle name="标题 4 2 10" xfId="420"/>
    <cellStyle name="常规 35 2" xfId="421"/>
    <cellStyle name="40% - 强调文字颜色 4 2 18" xfId="422"/>
    <cellStyle name="标题 4 2 11" xfId="423"/>
    <cellStyle name="常规 35 3" xfId="424"/>
    <cellStyle name="40% - 强调文字颜色 4 2 19" xfId="425"/>
    <cellStyle name="40% - 强调文字颜色 4 2 2" xfId="426"/>
    <cellStyle name="60% - 强调文字颜色 5 2 7" xfId="427"/>
    <cellStyle name="40% - 强调文字颜色 4 2 3" xfId="428"/>
    <cellStyle name="60% - 强调文字颜色 5 2 8" xfId="429"/>
    <cellStyle name="千位分隔 2 10" xfId="430"/>
    <cellStyle name="40% - 强调文字颜色 4 2 4" xfId="431"/>
    <cellStyle name="60% - 强调文字颜色 5 2 9" xfId="432"/>
    <cellStyle name="千位分隔 2 11" xfId="433"/>
    <cellStyle name="40% - 强调文字颜色 4 2 5" xfId="434"/>
    <cellStyle name="千位分隔 2 12" xfId="435"/>
    <cellStyle name="40% - 强调文字颜色 4 2 6" xfId="436"/>
    <cellStyle name="好 2 3" xfId="437"/>
    <cellStyle name="40% - 强调文字颜色 5 2" xfId="438"/>
    <cellStyle name="计算 2 14" xfId="439"/>
    <cellStyle name="60% - 强调文字颜色 2 2 6" xfId="440"/>
    <cellStyle name="40% - 强调文字颜色 5 2 10" xfId="441"/>
    <cellStyle name="40% - 强调文字颜色 5 2 2" xfId="442"/>
    <cellStyle name="60% - 强调文字颜色 6 2 7" xfId="443"/>
    <cellStyle name="汇总 2 10" xfId="444"/>
    <cellStyle name="40% - 强调文字颜色 5 2 3" xfId="445"/>
    <cellStyle name="60% - 强调文字颜色 6 2 8" xfId="446"/>
    <cellStyle name="汇总 2 11" xfId="447"/>
    <cellStyle name="40% - 强调文字颜色 5 2 4" xfId="448"/>
    <cellStyle name="60% - 强调文字颜色 6 2 9" xfId="449"/>
    <cellStyle name="汇总 2 12" xfId="450"/>
    <cellStyle name="40% - 强调文字颜色 5 2 5" xfId="451"/>
    <cellStyle name="汇总 2 13" xfId="452"/>
    <cellStyle name="40% - 强调文字颜色 5 2 6" xfId="453"/>
    <cellStyle name="标题 2 2 4" xfId="454"/>
    <cellStyle name="40% - 强调文字颜色 6 2" xfId="455"/>
    <cellStyle name="货币 3 5" xfId="456"/>
    <cellStyle name="40% - 强调文字颜色 6 2 10" xfId="457"/>
    <cellStyle name="常规 10 3 14" xfId="458"/>
    <cellStyle name="40% - 强调文字颜色 6 2 2" xfId="459"/>
    <cellStyle name="货币 3 6" xfId="460"/>
    <cellStyle name="40% - 强调文字颜色 6 2 11" xfId="461"/>
    <cellStyle name="常规 10 3 20" xfId="462"/>
    <cellStyle name="常规 10 3 15" xfId="463"/>
    <cellStyle name="40% - 强调文字颜色 6 2 3" xfId="464"/>
    <cellStyle name="货币 3 7" xfId="465"/>
    <cellStyle name="40% - 强调文字颜色 6 2 12" xfId="466"/>
    <cellStyle name="常规 10 3 21" xfId="467"/>
    <cellStyle name="常规 10 3 16" xfId="468"/>
    <cellStyle name="40% - 强调文字颜色 6 2 4" xfId="469"/>
    <cellStyle name="货币 3 8" xfId="470"/>
    <cellStyle name="40% - 强调文字颜色 6 2 13" xfId="471"/>
    <cellStyle name="常规 10 3 17" xfId="472"/>
    <cellStyle name="40% - 强调文字颜色 6 2 5" xfId="473"/>
    <cellStyle name="货币 3 9" xfId="474"/>
    <cellStyle name="40% - 强调文字颜色 6 2 14" xfId="475"/>
    <cellStyle name="常规 10 3 18" xfId="476"/>
    <cellStyle name="40% - 强调文字颜色 6 2 6" xfId="477"/>
    <cellStyle name="40% - 强调文字颜色 6 2 15" xfId="478"/>
    <cellStyle name="40% - 强调文字颜色 6 2 20" xfId="479"/>
    <cellStyle name="60% - 强调文字颜色 1 2" xfId="480"/>
    <cellStyle name="标题 2 2 6" xfId="481"/>
    <cellStyle name="60% - 强调文字颜色 4 2 2" xfId="482"/>
    <cellStyle name="适中 2 4" xfId="483"/>
    <cellStyle name="60% - 强调文字颜色 1 2 10" xfId="484"/>
    <cellStyle name="标题 2 2 8" xfId="485"/>
    <cellStyle name="60% - 强调文字颜色 4 2 4" xfId="486"/>
    <cellStyle name="适中 2 6" xfId="487"/>
    <cellStyle name="60% - 强调文字颜色 1 2 12" xfId="488"/>
    <cellStyle name="标题 2 2 9" xfId="489"/>
    <cellStyle name="60% - 强调文字颜色 4 2 5" xfId="490"/>
    <cellStyle name="适中 2 7" xfId="491"/>
    <cellStyle name="60% - 强调文字颜色 1 2 13" xfId="492"/>
    <cellStyle name="60% - 强调文字颜色 4 2 6" xfId="493"/>
    <cellStyle name="适中 2 8" xfId="494"/>
    <cellStyle name="60% - 强调文字颜色 1 2 14" xfId="495"/>
    <cellStyle name="60% - 强调文字颜色 1 2 2" xfId="496"/>
    <cellStyle name="60% - 强调文字颜色 1 2 3" xfId="497"/>
    <cellStyle name="60% - 强调文字颜色 1 2 4" xfId="498"/>
    <cellStyle name="60% - 强调文字颜色 1 2 5" xfId="499"/>
    <cellStyle name="60% - 强调文字颜色 1 2 6" xfId="500"/>
    <cellStyle name="60% - 强调文字颜色 1 2 8" xfId="501"/>
    <cellStyle name="60% - 强调文字颜色 2 2" xfId="502"/>
    <cellStyle name="60% - 强调文字颜色 1 2 9" xfId="503"/>
    <cellStyle name="60% - 强调文字颜色 2 2 10" xfId="504"/>
    <cellStyle name="60% - 强调文字颜色 2 2 11" xfId="505"/>
    <cellStyle name="60% - 强调文字颜色 2 2 12" xfId="506"/>
    <cellStyle name="60% - 强调文字颜色 2 2 13" xfId="507"/>
    <cellStyle name="60% - 强调文字颜色 2 2 14" xfId="508"/>
    <cellStyle name="60% - 强调文字颜色 2 2 15" xfId="509"/>
    <cellStyle name="60% - 强调文字颜色 2 2 20" xfId="510"/>
    <cellStyle name="60% - 强调文字颜色 2 2 16" xfId="511"/>
    <cellStyle name="60% - 强调文字颜色 2 2 21" xfId="512"/>
    <cellStyle name="60% - 强调文字颜色 2 2 18" xfId="513"/>
    <cellStyle name="60% - 强调文字颜色 2 2 19" xfId="514"/>
    <cellStyle name="计算 2 11" xfId="515"/>
    <cellStyle name="60% - 强调文字颜色 2 2 3" xfId="516"/>
    <cellStyle name="计算 2 12" xfId="517"/>
    <cellStyle name="60% - 强调文字颜色 2 2 4" xfId="518"/>
    <cellStyle name="计算 2 13" xfId="519"/>
    <cellStyle name="60% - 强调文字颜色 2 2 5" xfId="520"/>
    <cellStyle name="60% - 强调文字颜色 3 2" xfId="521"/>
    <cellStyle name="60% - 强调文字颜色 3 2 10" xfId="522"/>
    <cellStyle name="60% - 强调文字颜色 3 2 11" xfId="523"/>
    <cellStyle name="60% - 强调文字颜色 3 2 12" xfId="524"/>
    <cellStyle name="标题 3 2 2" xfId="525"/>
    <cellStyle name="60% - 强调文字颜色 3 2 13" xfId="526"/>
    <cellStyle name="标题 3 2 3" xfId="527"/>
    <cellStyle name="60% - 强调文字颜色 3 2 14" xfId="528"/>
    <cellStyle name="常规 35 3 10" xfId="529"/>
    <cellStyle name="标题 3 2 4" xfId="530"/>
    <cellStyle name="60% - 强调文字颜色 3 2 15" xfId="531"/>
    <cellStyle name="60% - 强调文字颜色 3 2 20" xfId="532"/>
    <cellStyle name="常规 35 3 11" xfId="533"/>
    <cellStyle name="标题 3 2 5" xfId="534"/>
    <cellStyle name="60% - 强调文字颜色 3 2 16" xfId="535"/>
    <cellStyle name="60% - 强调文字颜色 3 2 21" xfId="536"/>
    <cellStyle name="常规 35 3 12" xfId="537"/>
    <cellStyle name="标题 3 2 6" xfId="538"/>
    <cellStyle name="60% - 强调文字颜色 3 2 17" xfId="539"/>
    <cellStyle name="60% - 强调文字颜色 5 2 2" xfId="540"/>
    <cellStyle name="常规 35 3 13" xfId="541"/>
    <cellStyle name="标题 3 2 7" xfId="542"/>
    <cellStyle name="60% - 强调文字颜色 3 2 18" xfId="543"/>
    <cellStyle name="60% - 强调文字颜色 5 2 3" xfId="544"/>
    <cellStyle name="千位分隔 2" xfId="545"/>
    <cellStyle name="常规 35 3 14" xfId="546"/>
    <cellStyle name="标题 3 2 8" xfId="547"/>
    <cellStyle name="60% - 强调文字颜色 3 2 19" xfId="548"/>
    <cellStyle name="60% - 强调文字颜色 5 2 4" xfId="549"/>
    <cellStyle name="标题 1 2 6" xfId="550"/>
    <cellStyle name="60% - 强调文字颜色 3 2 2" xfId="551"/>
    <cellStyle name="常规 35 3 2" xfId="552"/>
    <cellStyle name="标题 1 2 7" xfId="553"/>
    <cellStyle name="60% - 强调文字颜色 3 2 3" xfId="554"/>
    <cellStyle name="常规 35 3 3" xfId="555"/>
    <cellStyle name="标题 1 2 8" xfId="556"/>
    <cellStyle name="60% - 强调文字颜色 3 2 4" xfId="557"/>
    <cellStyle name="常规 35 3 4" xfId="558"/>
    <cellStyle name="标题 1 2 9" xfId="559"/>
    <cellStyle name="60% - 强调文字颜色 3 2 5" xfId="560"/>
    <cellStyle name="60% - 强调文字颜色 3 2 6" xfId="561"/>
    <cellStyle name="60% - 强调文字颜色 6 2 6" xfId="562"/>
    <cellStyle name="60% - 强调文字颜色 4 2" xfId="563"/>
    <cellStyle name="60% - 强调文字颜色 4 2 17" xfId="564"/>
    <cellStyle name="60% - 强调文字颜色 4 2 18" xfId="565"/>
    <cellStyle name="60% - 强调文字颜色 4 2 19" xfId="566"/>
    <cellStyle name="60% - 强调文字颜色 5 2" xfId="567"/>
    <cellStyle name="60% - 强调文字颜色 5 2 17" xfId="568"/>
    <cellStyle name="60% - 强调文字颜色 5 2 18" xfId="569"/>
    <cellStyle name="60% - 强调文字颜色 5 2 19" xfId="570"/>
    <cellStyle name="常规 35 3 20" xfId="571"/>
    <cellStyle name="常规 35 3 15" xfId="572"/>
    <cellStyle name="标题 3 2 9" xfId="573"/>
    <cellStyle name="标题 4 2" xfId="574"/>
    <cellStyle name="60% - 强调文字颜色 5 2 5" xfId="575"/>
    <cellStyle name="60% - 强调文字颜色 5 2 6" xfId="576"/>
    <cellStyle name="60% - 强调文字颜色 6 2" xfId="577"/>
    <cellStyle name="60% - 强调文字颜色 6 2 17" xfId="578"/>
    <cellStyle name="60% - 强调文字颜色 6 2 18" xfId="579"/>
    <cellStyle name="60% - 强调文字颜色 6 2 19" xfId="580"/>
    <cellStyle name="标题 4 2 6" xfId="581"/>
    <cellStyle name="60% - 强调文字颜色 6 2 2" xfId="582"/>
    <cellStyle name="标题 4 2 7" xfId="583"/>
    <cellStyle name="60% - 强调文字颜色 6 2 3" xfId="584"/>
    <cellStyle name="标题 4 2 9" xfId="585"/>
    <cellStyle name="60% - 强调文字颜色 6 2 5" xfId="586"/>
    <cellStyle name="标题 1 2" xfId="587"/>
    <cellStyle name="标题 1 2 12" xfId="588"/>
    <cellStyle name="标题 1 2 13" xfId="589"/>
    <cellStyle name="标题 1 2 14" xfId="590"/>
    <cellStyle name="标题 1 2 15" xfId="591"/>
    <cellStyle name="标题 1 2 20" xfId="592"/>
    <cellStyle name="标题 3 2" xfId="593"/>
    <cellStyle name="标题 1 2 16" xfId="594"/>
    <cellStyle name="标题 1 2 21" xfId="595"/>
    <cellStyle name="标题 1 2 17" xfId="596"/>
    <cellStyle name="标题 1 2 18" xfId="597"/>
    <cellStyle name="标题 1 2 19" xfId="598"/>
    <cellStyle name="标题 1 2 2" xfId="599"/>
    <cellStyle name="标题 1 2 3" xfId="600"/>
    <cellStyle name="标题 1 2 4" xfId="601"/>
    <cellStyle name="标题 1 2 5" xfId="602"/>
    <cellStyle name="标题 2 2" xfId="603"/>
    <cellStyle name="标题 2 2 12" xfId="604"/>
    <cellStyle name="标题 2 2 13" xfId="605"/>
    <cellStyle name="标题 2 2 2" xfId="606"/>
    <cellStyle name="标题 2 2 3" xfId="607"/>
    <cellStyle name="标题 2 2 5" xfId="608"/>
    <cellStyle name="标题 3 2 12" xfId="609"/>
    <cellStyle name="标题 3 2 13" xfId="610"/>
    <cellStyle name="标题 3 2 14" xfId="611"/>
    <cellStyle name="标题 3 2 15" xfId="612"/>
    <cellStyle name="标题 3 2 20" xfId="613"/>
    <cellStyle name="标题 3 2 16" xfId="614"/>
    <cellStyle name="标题 3 2 21" xfId="615"/>
    <cellStyle name="标题 3 2 17" xfId="616"/>
    <cellStyle name="标题 3 2 18" xfId="617"/>
    <cellStyle name="标题 4 2 12" xfId="618"/>
    <cellStyle name="标题 4 2 13" xfId="619"/>
    <cellStyle name="标题 4 2 14" xfId="620"/>
    <cellStyle name="标题 4 2 15" xfId="621"/>
    <cellStyle name="标题 4 2 20" xfId="622"/>
    <cellStyle name="标题 4 2 17" xfId="623"/>
    <cellStyle name="标题 4 2 18" xfId="624"/>
    <cellStyle name="标题 4 2 19" xfId="625"/>
    <cellStyle name="标题 4 2 3" xfId="626"/>
    <cellStyle name="标题 4 2 4" xfId="627"/>
    <cellStyle name="标题 4 2 5" xfId="628"/>
    <cellStyle name="标题 5" xfId="629"/>
    <cellStyle name="标题 5 20" xfId="630"/>
    <cellStyle name="标题 5 15" xfId="631"/>
    <cellStyle name="标题 5 21" xfId="632"/>
    <cellStyle name="标题 5 16" xfId="633"/>
    <cellStyle name="标题 5 17" xfId="634"/>
    <cellStyle name="标题 5 18" xfId="635"/>
    <cellStyle name="标题 5 19" xfId="636"/>
    <cellStyle name="标题 5 2" xfId="637"/>
    <cellStyle name="标题 5 3" xfId="638"/>
    <cellStyle name="标题 5 4" xfId="639"/>
    <cellStyle name="标题 5 5" xfId="640"/>
    <cellStyle name="标题 5 6" xfId="641"/>
    <cellStyle name="常规 11 10" xfId="642"/>
    <cellStyle name="标题 5 7" xfId="643"/>
    <cellStyle name="常规 11 11" xfId="644"/>
    <cellStyle name="标题 5 8" xfId="645"/>
    <cellStyle name="常规 11 12" xfId="646"/>
    <cellStyle name="标题 5 9" xfId="647"/>
    <cellStyle name="差 2" xfId="648"/>
    <cellStyle name="差 2 10" xfId="649"/>
    <cellStyle name="差 2 11" xfId="650"/>
    <cellStyle name="差 2 12" xfId="651"/>
    <cellStyle name="差 2 13" xfId="652"/>
    <cellStyle name="差 2 14" xfId="653"/>
    <cellStyle name="差 2 20" xfId="654"/>
    <cellStyle name="差 2 15" xfId="655"/>
    <cellStyle name="差 2 21" xfId="656"/>
    <cellStyle name="差 2 16" xfId="657"/>
    <cellStyle name="差 2 17" xfId="658"/>
    <cellStyle name="差 2 18" xfId="659"/>
    <cellStyle name="差 2 19" xfId="660"/>
    <cellStyle name="差 2 2" xfId="661"/>
    <cellStyle name="差 2 3" xfId="662"/>
    <cellStyle name="差 2 4" xfId="663"/>
    <cellStyle name="差 2 5" xfId="664"/>
    <cellStyle name="差 2 6" xfId="665"/>
    <cellStyle name="差 2 7" xfId="666"/>
    <cellStyle name="差 2 8" xfId="667"/>
    <cellStyle name="差 2 9" xfId="668"/>
    <cellStyle name="常规 10" xfId="669"/>
    <cellStyle name="好 2 12" xfId="670"/>
    <cellStyle name="常规 10 10" xfId="671"/>
    <cellStyle name="好 2 13" xfId="672"/>
    <cellStyle name="常规 10 11" xfId="673"/>
    <cellStyle name="好 2 14" xfId="674"/>
    <cellStyle name="常规 10 12" xfId="675"/>
    <cellStyle name="好 2 20" xfId="676"/>
    <cellStyle name="好 2 15" xfId="677"/>
    <cellStyle name="常规 10 13" xfId="678"/>
    <cellStyle name="好 2 21" xfId="679"/>
    <cellStyle name="好 2 16" xfId="680"/>
    <cellStyle name="常规 10 14" xfId="681"/>
    <cellStyle name="常规 4 2 8" xfId="682"/>
    <cellStyle name="常规 10 14 2 2" xfId="683"/>
    <cellStyle name="常规 10 14 2 2 10" xfId="684"/>
    <cellStyle name="常规 10 14 2 2 11" xfId="685"/>
    <cellStyle name="常规 10 14 2 2 12" xfId="686"/>
    <cellStyle name="常规 10 14 2 2 13" xfId="687"/>
    <cellStyle name="常规 10 14 2 2 14" xfId="688"/>
    <cellStyle name="常规 10 14 2 2 20" xfId="689"/>
    <cellStyle name="常规 10 14 2 2 15" xfId="690"/>
    <cellStyle name="常规 10 14 2 2 21" xfId="691"/>
    <cellStyle name="常规 10 14 2 2 16" xfId="692"/>
    <cellStyle name="常规 10 14 2 2 17" xfId="693"/>
    <cellStyle name="常规 10 14 2 2 18" xfId="694"/>
    <cellStyle name="常规 10 14 2 2 19" xfId="695"/>
    <cellStyle name="常规 10 14 2 2 2" xfId="696"/>
    <cellStyle name="常规 10 14 2 2 3" xfId="697"/>
    <cellStyle name="常规 10 14 2 2 4" xfId="698"/>
    <cellStyle name="常规 10 14 2 2 5" xfId="699"/>
    <cellStyle name="常规 10 14 2 2 6" xfId="700"/>
    <cellStyle name="常规 10 14 2 2 7" xfId="701"/>
    <cellStyle name="常规 10 14 2 2 8" xfId="702"/>
    <cellStyle name="常规 10 14 2 2 9" xfId="703"/>
    <cellStyle name="好 2 17" xfId="704"/>
    <cellStyle name="常规 10 20" xfId="705"/>
    <cellStyle name="常规 10 15" xfId="706"/>
    <cellStyle name="好 2 18" xfId="707"/>
    <cellStyle name="常规 10 21" xfId="708"/>
    <cellStyle name="常规 10 16" xfId="709"/>
    <cellStyle name="好 2 19" xfId="710"/>
    <cellStyle name="常规 10 22" xfId="711"/>
    <cellStyle name="常规 10 17" xfId="712"/>
    <cellStyle name="常规 10 18" xfId="713"/>
    <cellStyle name="常规 10 19" xfId="714"/>
    <cellStyle name="常规 35 2 9" xfId="715"/>
    <cellStyle name="常规 10 2" xfId="716"/>
    <cellStyle name="强调文字颜色 4 2 19" xfId="717"/>
    <cellStyle name="常规 10 2 2" xfId="718"/>
    <cellStyle name="常规 10 2 2 10" xfId="719"/>
    <cellStyle name="常规 10 2 2 11" xfId="720"/>
    <cellStyle name="常规 10 2 2 12" xfId="721"/>
    <cellStyle name="常规 10 2 2 13" xfId="722"/>
    <cellStyle name="常规 10 2 2 14" xfId="723"/>
    <cellStyle name="常规 10 2 2 20" xfId="724"/>
    <cellStyle name="常规 10 2 2 15" xfId="725"/>
    <cellStyle name="常规 10 2 2 21" xfId="726"/>
    <cellStyle name="常规 10 2 2 16" xfId="727"/>
    <cellStyle name="常规 10 2 2 17" xfId="728"/>
    <cellStyle name="常规 10 2 2 18" xfId="729"/>
    <cellStyle name="常规 10 2 2 19" xfId="730"/>
    <cellStyle name="警告文本 2 6" xfId="731"/>
    <cellStyle name="常规 10 2 2 2" xfId="732"/>
    <cellStyle name="警告文本 2 7" xfId="733"/>
    <cellStyle name="常规 10 2 2 3" xfId="734"/>
    <cellStyle name="警告文本 2 8" xfId="735"/>
    <cellStyle name="常规 10 2 2 4" xfId="736"/>
    <cellStyle name="警告文本 2 9" xfId="737"/>
    <cellStyle name="常规 10 2 2 5" xfId="738"/>
    <cellStyle name="常规 10 2 2 6" xfId="739"/>
    <cellStyle name="常规 10 2 2 7" xfId="740"/>
    <cellStyle name="常规 10 2 2 8" xfId="741"/>
    <cellStyle name="常规 10 2 2 9" xfId="742"/>
    <cellStyle name="常规 10 3" xfId="743"/>
    <cellStyle name="常规 10 3 10" xfId="744"/>
    <cellStyle name="常规 10 3 11" xfId="745"/>
    <cellStyle name="常规 10 3 12" xfId="746"/>
    <cellStyle name="常规 10 3 13" xfId="747"/>
    <cellStyle name="常规 10 3 5" xfId="748"/>
    <cellStyle name="常规 10 3 6" xfId="749"/>
    <cellStyle name="常规 10 3 7" xfId="750"/>
    <cellStyle name="常规 10 3 8" xfId="751"/>
    <cellStyle name="常规 10 3 9" xfId="752"/>
    <cellStyle name="常规 10 4" xfId="753"/>
    <cellStyle name="常规_2009年国家奖助学金分配基础数据一览表 2 2" xfId="754"/>
    <cellStyle name="常规 10 5" xfId="755"/>
    <cellStyle name="常规 10 6" xfId="756"/>
    <cellStyle name="常规 10 7" xfId="757"/>
    <cellStyle name="常规 10 8" xfId="758"/>
    <cellStyle name="常规 10 9" xfId="759"/>
    <cellStyle name="常规 11" xfId="760"/>
    <cellStyle name="常规 11 13" xfId="761"/>
    <cellStyle name="常规 11 14" xfId="762"/>
    <cellStyle name="常规 11 20" xfId="763"/>
    <cellStyle name="常规 11 15" xfId="764"/>
    <cellStyle name="常规 11 21" xfId="765"/>
    <cellStyle name="常规 11 16" xfId="766"/>
    <cellStyle name="常规 11 17" xfId="767"/>
    <cellStyle name="常规 11 19" xfId="768"/>
    <cellStyle name="常规 35 3 9" xfId="769"/>
    <cellStyle name="常规 11 2" xfId="770"/>
    <cellStyle name="常规 11 3" xfId="771"/>
    <cellStyle name="常规 11 4" xfId="772"/>
    <cellStyle name="常规 11 5" xfId="773"/>
    <cellStyle name="常规 11 6" xfId="774"/>
    <cellStyle name="常规 11 7" xfId="775"/>
    <cellStyle name="常规 11 8" xfId="776"/>
    <cellStyle name="常规 11 9" xfId="777"/>
    <cellStyle name="常规 12" xfId="778"/>
    <cellStyle name="常规 13" xfId="779"/>
    <cellStyle name="常规 132" xfId="780"/>
    <cellStyle name="常规 14" xfId="781"/>
    <cellStyle name="常规 20" xfId="782"/>
    <cellStyle name="常规 15" xfId="783"/>
    <cellStyle name="常规 21" xfId="784"/>
    <cellStyle name="常规 16" xfId="785"/>
    <cellStyle name="常规 22" xfId="786"/>
    <cellStyle name="常规 17" xfId="787"/>
    <cellStyle name="常规 23" xfId="788"/>
    <cellStyle name="常规 18" xfId="789"/>
    <cellStyle name="常规 24" xfId="790"/>
    <cellStyle name="常规 19" xfId="791"/>
    <cellStyle name="常规 2" xfId="792"/>
    <cellStyle name="常规 2 10" xfId="793"/>
    <cellStyle name="常规 2 11" xfId="794"/>
    <cellStyle name="常规 2 12" xfId="795"/>
    <cellStyle name="常规 2 13" xfId="796"/>
    <cellStyle name="常规 2 14" xfId="797"/>
    <cellStyle name="常规 2 20" xfId="798"/>
    <cellStyle name="常规 2 15" xfId="799"/>
    <cellStyle name="常规 2 21" xfId="800"/>
    <cellStyle name="常规 2 16" xfId="801"/>
    <cellStyle name="常规 2 22" xfId="802"/>
    <cellStyle name="常规 2 17" xfId="803"/>
    <cellStyle name="常规 2 18" xfId="804"/>
    <cellStyle name="常规 2 19" xfId="805"/>
    <cellStyle name="常规 2 2 4" xfId="806"/>
    <cellStyle name="常规 2 2 4 10" xfId="807"/>
    <cellStyle name="常规 2 2 4 11" xfId="808"/>
    <cellStyle name="常规 2 2 4 12" xfId="809"/>
    <cellStyle name="常规 2 2 4 13" xfId="810"/>
    <cellStyle name="常规 2 2 4 14" xfId="811"/>
    <cellStyle name="常规 2 2 4 20" xfId="812"/>
    <cellStyle name="常规 2 2 4 15" xfId="813"/>
    <cellStyle name="常规 2 2 4 21" xfId="814"/>
    <cellStyle name="常规 2 2 4 16" xfId="815"/>
    <cellStyle name="常规 2 2 4 22" xfId="816"/>
    <cellStyle name="常规 2 2 4 17" xfId="817"/>
    <cellStyle name="常规 2 2 4 23" xfId="818"/>
    <cellStyle name="常规 2 2 4 18" xfId="819"/>
    <cellStyle name="常规 2 2 4 19" xfId="820"/>
    <cellStyle name="常规 2 2 4 2" xfId="821"/>
    <cellStyle name="千位分隔 2 3" xfId="822"/>
    <cellStyle name="常规 2 2 4 2 10" xfId="823"/>
    <cellStyle name="千位分隔 2 4" xfId="824"/>
    <cellStyle name="常规 2 2 4 2 11" xfId="825"/>
    <cellStyle name="千位分隔 2 5" xfId="826"/>
    <cellStyle name="常规 2 2 4 2 12" xfId="827"/>
    <cellStyle name="千位分隔 2 6" xfId="828"/>
    <cellStyle name="常规 2 2 4 2 13" xfId="829"/>
    <cellStyle name="千位分隔 2 7" xfId="830"/>
    <cellStyle name="常规 2 2 4 2 14" xfId="831"/>
    <cellStyle name="千位分隔 2 8" xfId="832"/>
    <cellStyle name="常规 2 2 4 2 20" xfId="833"/>
    <cellStyle name="常规 2 2 4 2 15" xfId="834"/>
    <cellStyle name="千位分隔 2 9" xfId="835"/>
    <cellStyle name="常规 2 2 4 2 21" xfId="836"/>
    <cellStyle name="常规 2 2 4 2 16" xfId="837"/>
    <cellStyle name="常规 2 2 4 2 17" xfId="838"/>
    <cellStyle name="常规 2 2 4 2 18" xfId="839"/>
    <cellStyle name="常规 2 2 4 2 19" xfId="840"/>
    <cellStyle name="强调文字颜色 6 2 12" xfId="841"/>
    <cellStyle name="常规 2 2 4 2 2" xfId="842"/>
    <cellStyle name="强调文字颜色 6 2 13" xfId="843"/>
    <cellStyle name="常规 2 2 4 2 3" xfId="844"/>
    <cellStyle name="强调文字颜色 6 2 14" xfId="845"/>
    <cellStyle name="常规 2 2 4 2 4" xfId="846"/>
    <cellStyle name="强调文字颜色 6 2 20" xfId="847"/>
    <cellStyle name="强调文字颜色 6 2 15" xfId="848"/>
    <cellStyle name="常规 2 2 4 2 5" xfId="849"/>
    <cellStyle name="强调文字颜色 6 2 21" xfId="850"/>
    <cellStyle name="强调文字颜色 6 2 16" xfId="851"/>
    <cellStyle name="常规 2 2 4 2 6" xfId="852"/>
    <cellStyle name="强调文字颜色 6 2 17" xfId="853"/>
    <cellStyle name="常规 2 2 4 2 7" xfId="854"/>
    <cellStyle name="强调文字颜色 6 2 18" xfId="855"/>
    <cellStyle name="常规 2 2 4 2 8" xfId="856"/>
    <cellStyle name="强调文字颜色 6 2 19" xfId="857"/>
    <cellStyle name="常规 2 2 4 2 9" xfId="858"/>
    <cellStyle name="常规 2 2 4 3" xfId="859"/>
    <cellStyle name="常规 2 2 4 3 10" xfId="860"/>
    <cellStyle name="常规 2 2 4 3 11" xfId="861"/>
    <cellStyle name="常规 2 2 4 3 12" xfId="862"/>
    <cellStyle name="常规 2 2 4 3 13" xfId="863"/>
    <cellStyle name="常规 2 2 4 3 14" xfId="864"/>
    <cellStyle name="常规 2 2 4 3 20" xfId="865"/>
    <cellStyle name="常规 2 2 4 3 15" xfId="866"/>
    <cellStyle name="常规 2 2 4 3 21" xfId="867"/>
    <cellStyle name="常规 2 2 4 3 16" xfId="868"/>
    <cellStyle name="常规 2 2 4 3 17" xfId="869"/>
    <cellStyle name="常规 2 2 4 3 18" xfId="870"/>
    <cellStyle name="常规 2 2 4 3 19" xfId="871"/>
    <cellStyle name="常规 2 2 4 3 2" xfId="872"/>
    <cellStyle name="常规 2 2 4 3 3" xfId="873"/>
    <cellStyle name="常规 2 2 4 3 4" xfId="874"/>
    <cellStyle name="常规 2 2 4 3 5" xfId="875"/>
    <cellStyle name="常规 2 2 4 3 6" xfId="876"/>
    <cellStyle name="常规 2 2 4 3 7" xfId="877"/>
    <cellStyle name="常规 2 2 4 3 8" xfId="878"/>
    <cellStyle name="常规 2 2 4 3 9" xfId="879"/>
    <cellStyle name="常规 2 2 4 4" xfId="880"/>
    <cellStyle name="常规 2 2 4 5" xfId="881"/>
    <cellStyle name="常规 2 2 4 6" xfId="882"/>
    <cellStyle name="常规 2 2 4 7" xfId="883"/>
    <cellStyle name="常规 2 2 4 8" xfId="884"/>
    <cellStyle name="常规 2 2 4 9" xfId="885"/>
    <cellStyle name="常规 2 3 10" xfId="886"/>
    <cellStyle name="常规 2 3 11" xfId="887"/>
    <cellStyle name="常规 2 3 12" xfId="888"/>
    <cellStyle name="常规 2 3 13" xfId="889"/>
    <cellStyle name="常规 2 3 14" xfId="890"/>
    <cellStyle name="常规 2 3 20" xfId="891"/>
    <cellStyle name="常规 2 3 15" xfId="892"/>
    <cellStyle name="常规 2 3 21" xfId="893"/>
    <cellStyle name="常规 2 3 16" xfId="894"/>
    <cellStyle name="常规 2 3 17" xfId="895"/>
    <cellStyle name="常规 2 3 18" xfId="896"/>
    <cellStyle name="常规 2 3 19" xfId="897"/>
    <cellStyle name="常规 5 19" xfId="898"/>
    <cellStyle name="常规 2 3 2" xfId="899"/>
    <cellStyle name="常规 2 3 3" xfId="900"/>
    <cellStyle name="常规 2 3 4" xfId="901"/>
    <cellStyle name="常规 2 3 5" xfId="902"/>
    <cellStyle name="常规 2 3 6" xfId="903"/>
    <cellStyle name="常规 2 3 7" xfId="904"/>
    <cellStyle name="常规 2 3 8" xfId="905"/>
    <cellStyle name="常规 2 3 9" xfId="906"/>
    <cellStyle name="常规 22 10" xfId="907"/>
    <cellStyle name="常规 22 11" xfId="908"/>
    <cellStyle name="常规 22 12" xfId="909"/>
    <cellStyle name="常规 22 13" xfId="910"/>
    <cellStyle name="常规 22 14" xfId="911"/>
    <cellStyle name="常规 22 20" xfId="912"/>
    <cellStyle name="常规 22 15" xfId="913"/>
    <cellStyle name="常规 22 16" xfId="914"/>
    <cellStyle name="常规 22 17" xfId="915"/>
    <cellStyle name="常规 22 18" xfId="916"/>
    <cellStyle name="常规 22 19" xfId="917"/>
    <cellStyle name="常规 22 2" xfId="918"/>
    <cellStyle name="常规 22 3" xfId="919"/>
    <cellStyle name="常规 22 4" xfId="920"/>
    <cellStyle name="常规 22 5" xfId="921"/>
    <cellStyle name="常规 22 6" xfId="922"/>
    <cellStyle name="常规 22 7" xfId="923"/>
    <cellStyle name="常规 22 8" xfId="924"/>
    <cellStyle name="常规 22 9" xfId="925"/>
    <cellStyle name="常规 30" xfId="926"/>
    <cellStyle name="常规 25" xfId="927"/>
    <cellStyle name="常规 31" xfId="928"/>
    <cellStyle name="常规 26" xfId="929"/>
    <cellStyle name="常规 32" xfId="930"/>
    <cellStyle name="常规 27" xfId="931"/>
    <cellStyle name="常规 28" xfId="932"/>
    <cellStyle name="常规 29" xfId="933"/>
    <cellStyle name="常规 3" xfId="934"/>
    <cellStyle name="常规 3 10" xfId="935"/>
    <cellStyle name="常规 3 11" xfId="936"/>
    <cellStyle name="常规 3 12" xfId="937"/>
    <cellStyle name="常规 3 13" xfId="938"/>
    <cellStyle name="常规 3 14" xfId="939"/>
    <cellStyle name="常规 3 20" xfId="940"/>
    <cellStyle name="常规 3 15" xfId="941"/>
    <cellStyle name="常规 3 21" xfId="942"/>
    <cellStyle name="常规 3 16" xfId="943"/>
    <cellStyle name="常规 3 17" xfId="944"/>
    <cellStyle name="常规 3 18" xfId="945"/>
    <cellStyle name="常规 3 19" xfId="946"/>
    <cellStyle name="常规 3 2" xfId="947"/>
    <cellStyle name="常规 3 3" xfId="948"/>
    <cellStyle name="常规 3 4" xfId="949"/>
    <cellStyle name="常规 3 5" xfId="950"/>
    <cellStyle name="常规 3 6" xfId="951"/>
    <cellStyle name="常规 3 7" xfId="952"/>
    <cellStyle name="常规 3 8" xfId="953"/>
    <cellStyle name="常规 3 9" xfId="954"/>
    <cellStyle name="常规 35" xfId="955"/>
    <cellStyle name="常规 35 10" xfId="956"/>
    <cellStyle name="常规 35 11" xfId="957"/>
    <cellStyle name="常规 35 12" xfId="958"/>
    <cellStyle name="常规 35 13" xfId="959"/>
    <cellStyle name="常规 35 14" xfId="960"/>
    <cellStyle name="常规 35 20" xfId="961"/>
    <cellStyle name="常规 35 15" xfId="962"/>
    <cellStyle name="常规 35 21" xfId="963"/>
    <cellStyle name="常规 35 16" xfId="964"/>
    <cellStyle name="常规 35 22" xfId="965"/>
    <cellStyle name="常规 35 17" xfId="966"/>
    <cellStyle name="常规 35 23" xfId="967"/>
    <cellStyle name="常规 35 18" xfId="968"/>
    <cellStyle name="常规 35 19" xfId="969"/>
    <cellStyle name="常规 35 2 10" xfId="970"/>
    <cellStyle name="常规 35 2 11" xfId="971"/>
    <cellStyle name="常规 35 2 12" xfId="972"/>
    <cellStyle name="常规 35 2 13" xfId="973"/>
    <cellStyle name="常规 35 2 14" xfId="974"/>
    <cellStyle name="常规 35 2 20" xfId="975"/>
    <cellStyle name="常规 35 2 15" xfId="976"/>
    <cellStyle name="常规 35 2 21" xfId="977"/>
    <cellStyle name="常规 35 2 16" xfId="978"/>
    <cellStyle name="常规 35 2 17" xfId="979"/>
    <cellStyle name="常规 35 2 18" xfId="980"/>
    <cellStyle name="常规 35 2 19" xfId="981"/>
    <cellStyle name="常规 35 2 2" xfId="982"/>
    <cellStyle name="常规 35 2 3" xfId="983"/>
    <cellStyle name="常规 35 2 4" xfId="984"/>
    <cellStyle name="常规 35 2 5" xfId="985"/>
    <cellStyle name="常规 35 2 6" xfId="986"/>
    <cellStyle name="常规 35 2 7" xfId="987"/>
    <cellStyle name="常规 35 2 8" xfId="988"/>
    <cellStyle name="常规 35 3 21" xfId="989"/>
    <cellStyle name="常规 35 3 16" xfId="990"/>
    <cellStyle name="常规 35 3 17" xfId="991"/>
    <cellStyle name="常规 35 3 18" xfId="992"/>
    <cellStyle name="常规 35 3 19" xfId="993"/>
    <cellStyle name="常规 35 3 5" xfId="994"/>
    <cellStyle name="常规 35 3 6" xfId="995"/>
    <cellStyle name="常规 35 3 7" xfId="996"/>
    <cellStyle name="常规 35 3 8" xfId="997"/>
    <cellStyle name="常规 35 4" xfId="998"/>
    <cellStyle name="常规 35 5" xfId="999"/>
    <cellStyle name="常规 35 6" xfId="1000"/>
    <cellStyle name="常规 35 7" xfId="1001"/>
    <cellStyle name="常规 35 8" xfId="1002"/>
    <cellStyle name="常规 35 9" xfId="1003"/>
    <cellStyle name="常规 4" xfId="1004"/>
    <cellStyle name="常规 4 10" xfId="1005"/>
    <cellStyle name="常规 4 11" xfId="1006"/>
    <cellStyle name="常规 4 12" xfId="1007"/>
    <cellStyle name="常规 4 13" xfId="1008"/>
    <cellStyle name="常规 4 14" xfId="1009"/>
    <cellStyle name="常规 4 20" xfId="1010"/>
    <cellStyle name="常规 4 15" xfId="1011"/>
    <cellStyle name="常规 4 21" xfId="1012"/>
    <cellStyle name="常规 4 16" xfId="1013"/>
    <cellStyle name="常规 4 22" xfId="1014"/>
    <cellStyle name="常规 4 17" xfId="1015"/>
    <cellStyle name="常规 4 18" xfId="1016"/>
    <cellStyle name="常规 4 19" xfId="1017"/>
    <cellStyle name="常规 4 2" xfId="1018"/>
    <cellStyle name="常规 4 2 10" xfId="1019"/>
    <cellStyle name="常规 4 2 11" xfId="1020"/>
    <cellStyle name="常规 4 2 12" xfId="1021"/>
    <cellStyle name="常规 4 2 13" xfId="1022"/>
    <cellStyle name="常规 4 2 14" xfId="1023"/>
    <cellStyle name="常规 4 2 20" xfId="1024"/>
    <cellStyle name="常规 4 2 15" xfId="1025"/>
    <cellStyle name="常规 4 2 21" xfId="1026"/>
    <cellStyle name="常规 4 2 16" xfId="1027"/>
    <cellStyle name="常规 4 2 17" xfId="1028"/>
    <cellStyle name="常规 4 2 18" xfId="1029"/>
    <cellStyle name="常规 4 2 19" xfId="1030"/>
    <cellStyle name="常规 4 4" xfId="1031"/>
    <cellStyle name="常规 4 2 2" xfId="1032"/>
    <cellStyle name="常规 4 5" xfId="1033"/>
    <cellStyle name="常规 4 2 3" xfId="1034"/>
    <cellStyle name="常规 4 6" xfId="1035"/>
    <cellStyle name="常规 4 2 4" xfId="1036"/>
    <cellStyle name="常规 4 7" xfId="1037"/>
    <cellStyle name="常规 4 2 5" xfId="1038"/>
    <cellStyle name="常规 4 8" xfId="1039"/>
    <cellStyle name="常规 4 2 6" xfId="1040"/>
    <cellStyle name="常规 4 9" xfId="1041"/>
    <cellStyle name="常规 4 2 7" xfId="1042"/>
    <cellStyle name="常规 4 2 9" xfId="1043"/>
    <cellStyle name="常规 4 3" xfId="1044"/>
    <cellStyle name="常规 5" xfId="1045"/>
    <cellStyle name="常规 5 10" xfId="1046"/>
    <cellStyle name="常规 5 11" xfId="1047"/>
    <cellStyle name="常规 5 12" xfId="1048"/>
    <cellStyle name="常规 5 13" xfId="1049"/>
    <cellStyle name="常规 5 14" xfId="1050"/>
    <cellStyle name="常规 5 20" xfId="1051"/>
    <cellStyle name="常规 5 15" xfId="1052"/>
    <cellStyle name="常规 5 21" xfId="1053"/>
    <cellStyle name="常规 5 16" xfId="1054"/>
    <cellStyle name="常规 5 17" xfId="1055"/>
    <cellStyle name="常规 5 18" xfId="1056"/>
    <cellStyle name="常规 5 2" xfId="1057"/>
    <cellStyle name="输出 2 10" xfId="1058"/>
    <cellStyle name="常规 5 3" xfId="1059"/>
    <cellStyle name="输出 2 11" xfId="1060"/>
    <cellStyle name="常规 5 4" xfId="1061"/>
    <cellStyle name="输出 2 12" xfId="1062"/>
    <cellStyle name="常规 5 5" xfId="1063"/>
    <cellStyle name="输出 2 13" xfId="1064"/>
    <cellStyle name="常规 5 6" xfId="1065"/>
    <cellStyle name="输出 2 14" xfId="1066"/>
    <cellStyle name="常规 5 7" xfId="1067"/>
    <cellStyle name="输出 2 20" xfId="1068"/>
    <cellStyle name="输出 2 15" xfId="1069"/>
    <cellStyle name="常规 5 8" xfId="1070"/>
    <cellStyle name="输出 2 21" xfId="1071"/>
    <cellStyle name="输出 2 16" xfId="1072"/>
    <cellStyle name="常规 5 9" xfId="1073"/>
    <cellStyle name="常规 6" xfId="1074"/>
    <cellStyle name="常规 6 10" xfId="1075"/>
    <cellStyle name="常规 6 11" xfId="1076"/>
    <cellStyle name="常规 6 12" xfId="1077"/>
    <cellStyle name="常规 6 13" xfId="1078"/>
    <cellStyle name="常规 6 14" xfId="1079"/>
    <cellStyle name="常规 6 20" xfId="1080"/>
    <cellStyle name="常规 6 15" xfId="1081"/>
    <cellStyle name="常规 6 21" xfId="1082"/>
    <cellStyle name="常规 6 16" xfId="1083"/>
    <cellStyle name="常规 6 17" xfId="1084"/>
    <cellStyle name="常规 6 18" xfId="1085"/>
    <cellStyle name="输入 2 2" xfId="1086"/>
    <cellStyle name="常规 6 19" xfId="1087"/>
    <cellStyle name="常规 6 2" xfId="1088"/>
    <cellStyle name="常规 6 3" xfId="1089"/>
    <cellStyle name="常规 6 4" xfId="1090"/>
    <cellStyle name="常规 6 6" xfId="1091"/>
    <cellStyle name="常规 6 7" xfId="1092"/>
    <cellStyle name="常规 6 8" xfId="1093"/>
    <cellStyle name="常规 6 9" xfId="1094"/>
    <cellStyle name="常规 7" xfId="1095"/>
    <cellStyle name="常规 7 10" xfId="1096"/>
    <cellStyle name="常规 7 11" xfId="1097"/>
    <cellStyle name="常规 7 12" xfId="1098"/>
    <cellStyle name="常规 7 13" xfId="1099"/>
    <cellStyle name="常规 7 14" xfId="1100"/>
    <cellStyle name="常规 7 20" xfId="1101"/>
    <cellStyle name="常规 7 15" xfId="1102"/>
    <cellStyle name="常规 7 21" xfId="1103"/>
    <cellStyle name="常规 7 16" xfId="1104"/>
    <cellStyle name="常规 7 22" xfId="1105"/>
    <cellStyle name="常规 7 17" xfId="1106"/>
    <cellStyle name="注释 2" xfId="1107"/>
    <cellStyle name="常规 7 18" xfId="1108"/>
    <cellStyle name="常规 7 19" xfId="1109"/>
    <cellStyle name="常规 7 2" xfId="1110"/>
    <cellStyle name="常规 7 2 10" xfId="1111"/>
    <cellStyle name="常规 7 2 11" xfId="1112"/>
    <cellStyle name="常规 7 2 12" xfId="1113"/>
    <cellStyle name="常规 7 2 13" xfId="1114"/>
    <cellStyle name="常规 7 2 14" xfId="1115"/>
    <cellStyle name="常规 7 2 20" xfId="1116"/>
    <cellStyle name="常规 7 2 15" xfId="1117"/>
    <cellStyle name="常规 7 2 21" xfId="1118"/>
    <cellStyle name="常规 7 2 16" xfId="1119"/>
    <cellStyle name="常规 7 2 17" xfId="1120"/>
    <cellStyle name="常规 7 2 18" xfId="1121"/>
    <cellStyle name="好 2" xfId="1122"/>
    <cellStyle name="常规 7 2 19" xfId="1123"/>
    <cellStyle name="常规 7 2 2" xfId="1124"/>
    <cellStyle name="常规 7 2 3" xfId="1125"/>
    <cellStyle name="常规 7 2 4" xfId="1126"/>
    <cellStyle name="常规 7 2 5" xfId="1127"/>
    <cellStyle name="常规 7 2 6" xfId="1128"/>
    <cellStyle name="常规 7 2 7" xfId="1129"/>
    <cellStyle name="常规 7 2 8" xfId="1130"/>
    <cellStyle name="常规 7 2 9" xfId="1131"/>
    <cellStyle name="常规 7 3" xfId="1132"/>
    <cellStyle name="常规 7 4" xfId="1133"/>
    <cellStyle name="常规 7 5" xfId="1134"/>
    <cellStyle name="常规 7 6" xfId="1135"/>
    <cellStyle name="常规 7 7" xfId="1136"/>
    <cellStyle name="常规 7 8" xfId="1137"/>
    <cellStyle name="常规 7 9" xfId="1138"/>
    <cellStyle name="常规 8" xfId="1139"/>
    <cellStyle name="常规 8 10" xfId="1140"/>
    <cellStyle name="常规 8 11" xfId="1141"/>
    <cellStyle name="常规 8 12" xfId="1142"/>
    <cellStyle name="常规 8 13" xfId="1143"/>
    <cellStyle name="常规 8 14" xfId="1144"/>
    <cellStyle name="常规 8 20" xfId="1145"/>
    <cellStyle name="常规 8 15" xfId="1146"/>
    <cellStyle name="常规 8 21" xfId="1147"/>
    <cellStyle name="常规 8 16" xfId="1148"/>
    <cellStyle name="常规 8 17" xfId="1149"/>
    <cellStyle name="常规 8 18" xfId="1150"/>
    <cellStyle name="常规 8 19" xfId="1151"/>
    <cellStyle name="常规 8 2" xfId="1152"/>
    <cellStyle name="常规 8 3" xfId="1153"/>
    <cellStyle name="常规 8 4" xfId="1154"/>
    <cellStyle name="常规 8 5" xfId="1155"/>
    <cellStyle name="常规 8 6" xfId="1156"/>
    <cellStyle name="常规 8 7" xfId="1157"/>
    <cellStyle name="常规 8 8" xfId="1158"/>
    <cellStyle name="常规 8 9" xfId="1159"/>
    <cellStyle name="常规 9" xfId="1160"/>
    <cellStyle name="常规 9 10" xfId="1161"/>
    <cellStyle name="常规 9 11" xfId="1162"/>
    <cellStyle name="常规 9 12" xfId="1163"/>
    <cellStyle name="常规 9 13" xfId="1164"/>
    <cellStyle name="常规 9 14" xfId="1165"/>
    <cellStyle name="常规 9 20" xfId="1166"/>
    <cellStyle name="常规 9 15" xfId="1167"/>
    <cellStyle name="常规 9 21" xfId="1168"/>
    <cellStyle name="常规 9 16" xfId="1169"/>
    <cellStyle name="常规 9 22" xfId="1170"/>
    <cellStyle name="常规 9 17" xfId="1171"/>
    <cellStyle name="常规 9 18" xfId="1172"/>
    <cellStyle name="常规 9 19" xfId="1173"/>
    <cellStyle name="常规 9 2" xfId="1174"/>
    <cellStyle name="常规 9 2 10" xfId="1175"/>
    <cellStyle name="常规 9 2 11" xfId="1176"/>
    <cellStyle name="常规 9 2 12" xfId="1177"/>
    <cellStyle name="常规 9 2 13" xfId="1178"/>
    <cellStyle name="常规 9 2 14" xfId="1179"/>
    <cellStyle name="常规 9 2 20" xfId="1180"/>
    <cellStyle name="常规 9 2 15" xfId="1181"/>
    <cellStyle name="常规 9 2 21" xfId="1182"/>
    <cellStyle name="常规 9 2 16" xfId="1183"/>
    <cellStyle name="常规 9 2 17" xfId="1184"/>
    <cellStyle name="常规 9 2 18" xfId="1185"/>
    <cellStyle name="常规 9 2 19" xfId="1186"/>
    <cellStyle name="常规 9 2 2" xfId="1187"/>
    <cellStyle name="常规 9 2 3" xfId="1188"/>
    <cellStyle name="常规 9 2 4" xfId="1189"/>
    <cellStyle name="常规 9 2 5" xfId="1190"/>
    <cellStyle name="常规 9 2 6" xfId="1191"/>
    <cellStyle name="常规 9 2 7" xfId="1192"/>
    <cellStyle name="常规 9 2 8" xfId="1193"/>
    <cellStyle name="常规 9 2 9" xfId="1194"/>
    <cellStyle name="常规 9 3" xfId="1195"/>
    <cellStyle name="常规 9 4" xfId="1196"/>
    <cellStyle name="常规 9 5" xfId="1197"/>
    <cellStyle name="常规 9 6" xfId="1198"/>
    <cellStyle name="常规 9 7" xfId="1199"/>
    <cellStyle name="常规 9 8" xfId="1200"/>
    <cellStyle name="常规 9 9" xfId="1201"/>
    <cellStyle name="常规 94" xfId="1202"/>
    <cellStyle name="常规_Sheet1" xfId="1203"/>
    <cellStyle name="好 2 10" xfId="1204"/>
    <cellStyle name="好 2 11" xfId="1205"/>
    <cellStyle name="好 2 2" xfId="1206"/>
    <cellStyle name="好 2 4" xfId="1207"/>
    <cellStyle name="好 2 5" xfId="1208"/>
    <cellStyle name="好 2 6" xfId="1209"/>
    <cellStyle name="注释 2 2" xfId="1210"/>
    <cellStyle name="好 2 7" xfId="1211"/>
    <cellStyle name="注释 2 3" xfId="1212"/>
    <cellStyle name="好 2 8" xfId="1213"/>
    <cellStyle name="注释 2 4" xfId="1214"/>
    <cellStyle name="好 2 9" xfId="1215"/>
    <cellStyle name="汇总 2" xfId="1216"/>
    <cellStyle name="强调文字颜色 4 2 7" xfId="1217"/>
    <cellStyle name="汇总 2 2" xfId="1218"/>
    <cellStyle name="强调文字颜色 4 2 8" xfId="1219"/>
    <cellStyle name="汇总 2 3" xfId="1220"/>
    <cellStyle name="强调文字颜色 4 2 9" xfId="1221"/>
    <cellStyle name="汇总 2 4" xfId="1222"/>
    <cellStyle name="汇总 2 5" xfId="1223"/>
    <cellStyle name="汇总 2 6" xfId="1224"/>
    <cellStyle name="汇总 2 7" xfId="1225"/>
    <cellStyle name="汇总 2 8" xfId="1226"/>
    <cellStyle name="汇总 2 9" xfId="1227"/>
    <cellStyle name="货币 2" xfId="1228"/>
    <cellStyle name="货币 2 10" xfId="1229"/>
    <cellStyle name="货币 2 11" xfId="1230"/>
    <cellStyle name="货币 2 12" xfId="1231"/>
    <cellStyle name="货币 2 13" xfId="1232"/>
    <cellStyle name="货币 2 14" xfId="1233"/>
    <cellStyle name="货币 2 20" xfId="1234"/>
    <cellStyle name="货币 2 15" xfId="1235"/>
    <cellStyle name="货币 2 21" xfId="1236"/>
    <cellStyle name="货币 2 16" xfId="1237"/>
    <cellStyle name="货币 2 17" xfId="1238"/>
    <cellStyle name="货币 2 18" xfId="1239"/>
    <cellStyle name="货币 2 19" xfId="1240"/>
    <cellStyle name="货币 2 2" xfId="1241"/>
    <cellStyle name="货币 2 3" xfId="1242"/>
    <cellStyle name="货币 2 4" xfId="1243"/>
    <cellStyle name="货币 2 5" xfId="1244"/>
    <cellStyle name="货币 2 6" xfId="1245"/>
    <cellStyle name="货币 2 7" xfId="1246"/>
    <cellStyle name="货币 2 8" xfId="1247"/>
    <cellStyle name="货币 2 9" xfId="1248"/>
    <cellStyle name="货币 3" xfId="1249"/>
    <cellStyle name="货币 3 10" xfId="1250"/>
    <cellStyle name="货币 3 11" xfId="1251"/>
    <cellStyle name="货币 3 12" xfId="1252"/>
    <cellStyle name="货币 3 13" xfId="1253"/>
    <cellStyle name="货币 3 14" xfId="1254"/>
    <cellStyle name="货币 3 20" xfId="1255"/>
    <cellStyle name="货币 3 15" xfId="1256"/>
    <cellStyle name="货币 3 21" xfId="1257"/>
    <cellStyle name="货币 3 16" xfId="1258"/>
    <cellStyle name="货币 3 17" xfId="1259"/>
    <cellStyle name="货币 3 18" xfId="1260"/>
    <cellStyle name="货币 3 19" xfId="1261"/>
    <cellStyle name="货币 3 2" xfId="1262"/>
    <cellStyle name="货币 3 3" xfId="1263"/>
    <cellStyle name="货币 3 4" xfId="1264"/>
    <cellStyle name="货币 4" xfId="1265"/>
    <cellStyle name="货币 4 10" xfId="1266"/>
    <cellStyle name="货币 4 11" xfId="1267"/>
    <cellStyle name="货币 4 12" xfId="1268"/>
    <cellStyle name="货币 4 13" xfId="1269"/>
    <cellStyle name="货币 4 14" xfId="1270"/>
    <cellStyle name="货币 4 20" xfId="1271"/>
    <cellStyle name="货币 4 15" xfId="1272"/>
    <cellStyle name="货币 4 21" xfId="1273"/>
    <cellStyle name="货币 4 16" xfId="1274"/>
    <cellStyle name="货币 4 17" xfId="1275"/>
    <cellStyle name="货币 4 18" xfId="1276"/>
    <cellStyle name="货币 4 19" xfId="1277"/>
    <cellStyle name="货币 4 2" xfId="1278"/>
    <cellStyle name="货币 4 3" xfId="1279"/>
    <cellStyle name="货币 4 4" xfId="1280"/>
    <cellStyle name="计算 2" xfId="1281"/>
    <cellStyle name="计算 2 2" xfId="1282"/>
    <cellStyle name="计算 2 3" xfId="1283"/>
    <cellStyle name="计算 2 4" xfId="1284"/>
    <cellStyle name="计算 2 5" xfId="1285"/>
    <cellStyle name="计算 2 6" xfId="1286"/>
    <cellStyle name="计算 2 7" xfId="1287"/>
    <cellStyle name="计算 2 8" xfId="1288"/>
    <cellStyle name="计算 2 9" xfId="1289"/>
    <cellStyle name="检查单元格 2" xfId="1290"/>
    <cellStyle name="检查单元格 2 10" xfId="1291"/>
    <cellStyle name="检查单元格 2 11" xfId="1292"/>
    <cellStyle name="检查单元格 2 12" xfId="1293"/>
    <cellStyle name="检查单元格 2 13" xfId="1294"/>
    <cellStyle name="检查单元格 2 14" xfId="1295"/>
    <cellStyle name="检查单元格 2 20" xfId="1296"/>
    <cellStyle name="检查单元格 2 15" xfId="1297"/>
    <cellStyle name="检查单元格 2 21" xfId="1298"/>
    <cellStyle name="检查单元格 2 16" xfId="1299"/>
    <cellStyle name="检查单元格 2 17" xfId="1300"/>
    <cellStyle name="检查单元格 2 18" xfId="1301"/>
    <cellStyle name="检查单元格 2 19" xfId="1302"/>
    <cellStyle name="检查单元格 2 2" xfId="1303"/>
    <cellStyle name="检查单元格 2 3" xfId="1304"/>
    <cellStyle name="检查单元格 2 4" xfId="1305"/>
    <cellStyle name="检查单元格 2 5" xfId="1306"/>
    <cellStyle name="检查单元格 2 6" xfId="1307"/>
    <cellStyle name="检查单元格 2 7" xfId="1308"/>
    <cellStyle name="检查单元格 2 8" xfId="1309"/>
    <cellStyle name="检查单元格 2 9" xfId="1310"/>
    <cellStyle name="解释性文本 2" xfId="1311"/>
    <cellStyle name="解释性文本 2 10" xfId="1312"/>
    <cellStyle name="解释性文本 2 11" xfId="1313"/>
    <cellStyle name="解释性文本 2 12" xfId="1314"/>
    <cellStyle name="解释性文本 2 13" xfId="1315"/>
    <cellStyle name="解释性文本 2 14" xfId="1316"/>
    <cellStyle name="解释性文本 2 20" xfId="1317"/>
    <cellStyle name="解释性文本 2 15" xfId="1318"/>
    <cellStyle name="解释性文本 2 21" xfId="1319"/>
    <cellStyle name="解释性文本 2 16" xfId="1320"/>
    <cellStyle name="解释性文本 2 17" xfId="1321"/>
    <cellStyle name="解释性文本 2 18" xfId="1322"/>
    <cellStyle name="解释性文本 2 19" xfId="1323"/>
    <cellStyle name="解释性文本 2 2" xfId="1324"/>
    <cellStyle name="解释性文本 2 3" xfId="1325"/>
    <cellStyle name="解释性文本 2 4" xfId="1326"/>
    <cellStyle name="解释性文本 2 5" xfId="1327"/>
    <cellStyle name="解释性文本 2 6" xfId="1328"/>
    <cellStyle name="解释性文本 2 7" xfId="1329"/>
    <cellStyle name="解释性文本 2 8" xfId="1330"/>
    <cellStyle name="解释性文本 2 9" xfId="1331"/>
    <cellStyle name="警告文本 2" xfId="1332"/>
    <cellStyle name="警告文本 2 10" xfId="1333"/>
    <cellStyle name="警告文本 2 11" xfId="1334"/>
    <cellStyle name="警告文本 2 12" xfId="1335"/>
    <cellStyle name="警告文本 2 13" xfId="1336"/>
    <cellStyle name="适中 2 19" xfId="1337"/>
    <cellStyle name="警告文本 2 2" xfId="1338"/>
    <cellStyle name="警告文本 2 3" xfId="1339"/>
    <cellStyle name="警告文本 2 4" xfId="1340"/>
    <cellStyle name="警告文本 2 5" xfId="1341"/>
    <cellStyle name="链接单元格 2" xfId="1342"/>
    <cellStyle name="链接单元格 2 10" xfId="1343"/>
    <cellStyle name="链接单元格 2 11" xfId="1344"/>
    <cellStyle name="链接单元格 2 12" xfId="1345"/>
    <cellStyle name="链接单元格 2 13" xfId="1346"/>
    <cellStyle name="链接单元格 2 14" xfId="1347"/>
    <cellStyle name="链接单元格 2 20" xfId="1348"/>
    <cellStyle name="链接单元格 2 15" xfId="1349"/>
    <cellStyle name="链接单元格 2 21" xfId="1350"/>
    <cellStyle name="链接单元格 2 16" xfId="1351"/>
    <cellStyle name="链接单元格 2 17" xfId="1352"/>
    <cellStyle name="链接单元格 2 18" xfId="1353"/>
    <cellStyle name="链接单元格 2 19" xfId="1354"/>
    <cellStyle name="链接单元格 2 2" xfId="1355"/>
    <cellStyle name="链接单元格 2 3" xfId="1356"/>
    <cellStyle name="链接单元格 2 4" xfId="1357"/>
    <cellStyle name="链接单元格 2 5" xfId="1358"/>
    <cellStyle name="链接单元格 2 6" xfId="1359"/>
    <cellStyle name="链接单元格 2 7" xfId="1360"/>
    <cellStyle name="链接单元格 2 8" xfId="1361"/>
    <cellStyle name="链接单元格 2 9" xfId="1362"/>
    <cellStyle name="千位分隔 2 2" xfId="1363"/>
    <cellStyle name="强调文字颜色 1 2" xfId="1364"/>
    <cellStyle name="强调文字颜色 1 2 10" xfId="1365"/>
    <cellStyle name="强调文字颜色 1 2 11" xfId="1366"/>
    <cellStyle name="强调文字颜色 1 2 12" xfId="1367"/>
    <cellStyle name="强调文字颜色 1 2 13" xfId="1368"/>
    <cellStyle name="强调文字颜色 1 2 14" xfId="1369"/>
    <cellStyle name="强调文字颜色 1 2 20" xfId="1370"/>
    <cellStyle name="强调文字颜色 1 2 15" xfId="1371"/>
    <cellStyle name="强调文字颜色 1 2 21" xfId="1372"/>
    <cellStyle name="强调文字颜色 1 2 16" xfId="1373"/>
    <cellStyle name="强调文字颜色 1 2 17" xfId="1374"/>
    <cellStyle name="强调文字颜色 1 2 18" xfId="1375"/>
    <cellStyle name="强调文字颜色 1 2 19" xfId="1376"/>
    <cellStyle name="强调文字颜色 1 2 2" xfId="1377"/>
    <cellStyle name="强调文字颜色 1 2 3" xfId="1378"/>
    <cellStyle name="强调文字颜色 1 2 4" xfId="1379"/>
    <cellStyle name="强调文字颜色 1 2 5" xfId="1380"/>
    <cellStyle name="强调文字颜色 1 2 6" xfId="1381"/>
    <cellStyle name="强调文字颜色 1 2 7" xfId="1382"/>
    <cellStyle name="强调文字颜色 1 2 8" xfId="1383"/>
    <cellStyle name="强调文字颜色 1 2 9" xfId="1384"/>
    <cellStyle name="强调文字颜色 2 2" xfId="1385"/>
    <cellStyle name="强调文字颜色 2 2 10" xfId="1386"/>
    <cellStyle name="强调文字颜色 2 2 11" xfId="1387"/>
    <cellStyle name="强调文字颜色 2 2 13" xfId="1388"/>
    <cellStyle name="强调文字颜色 2 2 14" xfId="1389"/>
    <cellStyle name="强调文字颜色 2 2 20" xfId="1390"/>
    <cellStyle name="强调文字颜色 2 2 15" xfId="1391"/>
    <cellStyle name="强调文字颜色 2 2 21" xfId="1392"/>
    <cellStyle name="强调文字颜色 2 2 16" xfId="1393"/>
    <cellStyle name="强调文字颜色 2 2 17" xfId="1394"/>
    <cellStyle name="强调文字颜色 2 2 18" xfId="1395"/>
    <cellStyle name="强调文字颜色 2 2 19" xfId="1396"/>
    <cellStyle name="强调文字颜色 2 2 2" xfId="1397"/>
    <cellStyle name="强调文字颜色 2 2 3" xfId="1398"/>
    <cellStyle name="强调文字颜色 2 2 4" xfId="1399"/>
    <cellStyle name="强调文字颜色 2 2 5" xfId="1400"/>
    <cellStyle name="强调文字颜色 2 2 6" xfId="1401"/>
    <cellStyle name="强调文字颜色 2 2 7" xfId="1402"/>
    <cellStyle name="强调文字颜色 2 2 8" xfId="1403"/>
    <cellStyle name="强调文字颜色 2 2 9" xfId="1404"/>
    <cellStyle name="强调文字颜色 3 2" xfId="1405"/>
    <cellStyle name="强调文字颜色 3 2 10" xfId="1406"/>
    <cellStyle name="强调文字颜色 3 2 11" xfId="1407"/>
    <cellStyle name="强调文字颜色 3 2 12" xfId="1408"/>
    <cellStyle name="强调文字颜色 3 2 13" xfId="1409"/>
    <cellStyle name="强调文字颜色 3 2 14" xfId="1410"/>
    <cellStyle name="强调文字颜色 3 2 20" xfId="1411"/>
    <cellStyle name="强调文字颜色 3 2 15" xfId="1412"/>
    <cellStyle name="强调文字颜色 3 2 21" xfId="1413"/>
    <cellStyle name="强调文字颜色 3 2 16" xfId="1414"/>
    <cellStyle name="强调文字颜色 3 2 17" xfId="1415"/>
    <cellStyle name="强调文字颜色 3 2 18" xfId="1416"/>
    <cellStyle name="强调文字颜色 3 2 2" xfId="1417"/>
    <cellStyle name="强调文字颜色 3 2 3" xfId="1418"/>
    <cellStyle name="强调文字颜色 3 2 4" xfId="1419"/>
    <cellStyle name="强调文字颜色 3 2 5" xfId="1420"/>
    <cellStyle name="强调文字颜色 3 2 6" xfId="1421"/>
    <cellStyle name="强调文字颜色 3 2 7" xfId="1422"/>
    <cellStyle name="强调文字颜色 3 2 8" xfId="1423"/>
    <cellStyle name="强调文字颜色 3 2 9" xfId="1424"/>
    <cellStyle name="强调文字颜色 4 2" xfId="1425"/>
    <cellStyle name="强调文字颜色 4 2 10" xfId="1426"/>
    <cellStyle name="强调文字颜色 4 2 11" xfId="1427"/>
    <cellStyle name="强调文字颜色 4 2 12" xfId="1428"/>
    <cellStyle name="强调文字颜色 4 2 13" xfId="1429"/>
    <cellStyle name="强调文字颜色 4 2 14" xfId="1430"/>
    <cellStyle name="强调文字颜色 4 2 20" xfId="1431"/>
    <cellStyle name="强调文字颜色 4 2 15" xfId="1432"/>
    <cellStyle name="强调文字颜色 4 2 21" xfId="1433"/>
    <cellStyle name="强调文字颜色 4 2 16" xfId="1434"/>
    <cellStyle name="强调文字颜色 4 2 17" xfId="1435"/>
    <cellStyle name="强调文字颜色 4 2 18" xfId="1436"/>
    <cellStyle name="强调文字颜色 4 2 2" xfId="1437"/>
    <cellStyle name="强调文字颜色 4 2 3" xfId="1438"/>
    <cellStyle name="强调文字颜色 4 2 4" xfId="1439"/>
    <cellStyle name="强调文字颜色 4 2 5" xfId="1440"/>
    <cellStyle name="强调文字颜色 4 2 6" xfId="1441"/>
    <cellStyle name="强调文字颜色 5 2" xfId="1442"/>
    <cellStyle name="强调文字颜色 5 2 10" xfId="1443"/>
    <cellStyle name="强调文字颜色 5 2 11" xfId="1444"/>
    <cellStyle name="强调文字颜色 5 2 12" xfId="1445"/>
    <cellStyle name="强调文字颜色 5 2 13" xfId="1446"/>
    <cellStyle name="强调文字颜色 5 2 14" xfId="1447"/>
    <cellStyle name="强调文字颜色 5 2 20" xfId="1448"/>
    <cellStyle name="强调文字颜色 5 2 15" xfId="1449"/>
    <cellStyle name="强调文字颜色 5 2 21" xfId="1450"/>
    <cellStyle name="强调文字颜色 5 2 16" xfId="1451"/>
    <cellStyle name="强调文字颜色 5 2 17" xfId="1452"/>
    <cellStyle name="强调文字颜色 5 2 18" xfId="1453"/>
    <cellStyle name="强调文字颜色 5 2 19" xfId="1454"/>
    <cellStyle name="强调文字颜色 5 2 2" xfId="1455"/>
    <cellStyle name="强调文字颜色 5 2 3" xfId="1456"/>
    <cellStyle name="强调文字颜色 5 2 4" xfId="1457"/>
    <cellStyle name="强调文字颜色 5 2 5" xfId="1458"/>
    <cellStyle name="强调文字颜色 5 2 6" xfId="1459"/>
    <cellStyle name="强调文字颜色 5 2 7" xfId="1460"/>
    <cellStyle name="强调文字颜色 5 2 8" xfId="1461"/>
    <cellStyle name="强调文字颜色 5 2 9" xfId="1462"/>
    <cellStyle name="强调文字颜色 6 2" xfId="1463"/>
    <cellStyle name="强调文字颜色 6 2 10" xfId="1464"/>
    <cellStyle name="强调文字颜色 6 2 11" xfId="1465"/>
    <cellStyle name="强调文字颜色 6 2 2" xfId="1466"/>
    <cellStyle name="强调文字颜色 6 2 3" xfId="1467"/>
    <cellStyle name="强调文字颜色 6 2 4" xfId="1468"/>
    <cellStyle name="强调文字颜色 6 2 5" xfId="1469"/>
    <cellStyle name="强调文字颜色 6 2 6" xfId="1470"/>
    <cellStyle name="强调文字颜色 6 2 7" xfId="1471"/>
    <cellStyle name="强调文字颜色 6 2 8" xfId="1472"/>
    <cellStyle name="强调文字颜色 6 2 9" xfId="1473"/>
    <cellStyle name="适中 2" xfId="1474"/>
    <cellStyle name="适中 2 10" xfId="1475"/>
    <cellStyle name="适中 2 11" xfId="1476"/>
    <cellStyle name="适中 2 12" xfId="1477"/>
    <cellStyle name="适中 2 13" xfId="1478"/>
    <cellStyle name="适中 2 14" xfId="1479"/>
    <cellStyle name="适中 2 20" xfId="1480"/>
    <cellStyle name="适中 2 15" xfId="1481"/>
    <cellStyle name="适中 2 21" xfId="1482"/>
    <cellStyle name="适中 2 16" xfId="1483"/>
    <cellStyle name="适中 2 17" xfId="1484"/>
    <cellStyle name="适中 2 18" xfId="1485"/>
    <cellStyle name="适中 2 2" xfId="1486"/>
    <cellStyle name="适中 2 3" xfId="1487"/>
    <cellStyle name="输出 2" xfId="1488"/>
    <cellStyle name="输出 2 17" xfId="1489"/>
    <cellStyle name="输出 2 18" xfId="1490"/>
    <cellStyle name="输出 2 19" xfId="1491"/>
    <cellStyle name="输出 2 2" xfId="1492"/>
    <cellStyle name="输出 2 3" xfId="1493"/>
    <cellStyle name="输出 2 4" xfId="1494"/>
    <cellStyle name="输出 2 5" xfId="1495"/>
    <cellStyle name="输出 2 6" xfId="1496"/>
    <cellStyle name="输出 2 7" xfId="1497"/>
    <cellStyle name="输出 2 8" xfId="1498"/>
    <cellStyle name="输出 2 9" xfId="1499"/>
    <cellStyle name="输入 2 10" xfId="1500"/>
    <cellStyle name="输入 2 11" xfId="1501"/>
    <cellStyle name="输入 2 12" xfId="1502"/>
    <cellStyle name="输入 2 13" xfId="1503"/>
    <cellStyle name="输入 2 14" xfId="1504"/>
    <cellStyle name="输入 2 20" xfId="1505"/>
    <cellStyle name="输入 2 15" xfId="1506"/>
    <cellStyle name="输入 2 21" xfId="1507"/>
    <cellStyle name="输入 2 16" xfId="1508"/>
    <cellStyle name="输入 2 17" xfId="1509"/>
    <cellStyle name="输入 2 18" xfId="1510"/>
    <cellStyle name="输入 2 19" xfId="1511"/>
    <cellStyle name="输入 2 3" xfId="1512"/>
    <cellStyle name="输入 2 4" xfId="1513"/>
    <cellStyle name="输入 2 5" xfId="1514"/>
    <cellStyle name="输入 2 6" xfId="1515"/>
    <cellStyle name="输入 2 7" xfId="1516"/>
    <cellStyle name="输入 2 8" xfId="1517"/>
    <cellStyle name="输入 2 9" xfId="1518"/>
    <cellStyle name="注释 2 10" xfId="1519"/>
    <cellStyle name="注释 2 11" xfId="1520"/>
    <cellStyle name="注释 2 12" xfId="1521"/>
    <cellStyle name="注释 2 13" xfId="1522"/>
    <cellStyle name="注释 2 14" xfId="1523"/>
    <cellStyle name="注释 2 20" xfId="1524"/>
    <cellStyle name="注释 2 15" xfId="1525"/>
    <cellStyle name="注释 2 21" xfId="1526"/>
    <cellStyle name="注释 2 16" xfId="1527"/>
    <cellStyle name="注释 2 17" xfId="1528"/>
    <cellStyle name="注释 2 18" xfId="1529"/>
    <cellStyle name="注释 2 19" xfId="1530"/>
    <cellStyle name="注释 2 5" xfId="1531"/>
    <cellStyle name="注释 2 6" xfId="1532"/>
    <cellStyle name="注释 2 7" xfId="1533"/>
    <cellStyle name="注释 2 8" xfId="1534"/>
    <cellStyle name="注释 2 9" xfId="15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&#24180;\&#25945;&#32946;&#32452;\2019&#24180;&#31614;&#25253;\&#23398;&#29983;&#36164;&#21161;&#31614;&#21576;\&#23398;&#29983;&#36164;&#21161;&#30465;&#32423;&#36164;&#37329;&#21442;&#38405;&#20214;10.9-49&#20010;&#27604;&#35199;&#214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分配表"/>
      <sheetName val="简表"/>
      <sheetName val="幼儿"/>
      <sheetName val="附件2高中助学金"/>
      <sheetName val="附件3高中免学费"/>
      <sheetName val="高中免费教科书"/>
      <sheetName val="中职奖学金"/>
      <sheetName val="中职助学金合并"/>
      <sheetName val="中职助学金（教育）改"/>
      <sheetName val="中职助学金（人社）改"/>
      <sheetName val="中职免学费合并"/>
      <sheetName val="中职免学费（教育）改"/>
      <sheetName val="中职免学费（人社）改"/>
      <sheetName val="中职助学金（人社）"/>
      <sheetName val="中职助学金（教育）"/>
      <sheetName val="中职免学费（人社）"/>
      <sheetName val="中职免学费（教育）"/>
      <sheetName val="湘财教指75号（备查）"/>
      <sheetName val="199号预拨文（备查）"/>
      <sheetName val="在校生人数（备查）"/>
      <sheetName val="2018年免学费缺口"/>
      <sheetName val="2017年免学费"/>
    </sheetNames>
    <sheetDataSet>
      <sheetData sheetId="10">
        <row r="39">
          <cell r="B39" t="str">
            <v>长沙市本级</v>
          </cell>
          <cell r="C39">
            <v>1742</v>
          </cell>
          <cell r="E39">
            <v>1742</v>
          </cell>
        </row>
        <row r="40">
          <cell r="B40" t="str">
            <v>浏阳市</v>
          </cell>
          <cell r="C40">
            <v>146</v>
          </cell>
          <cell r="E40">
            <v>146</v>
          </cell>
        </row>
        <row r="41">
          <cell r="B41" t="str">
            <v>株洲市小计</v>
          </cell>
          <cell r="C41">
            <v>2046</v>
          </cell>
          <cell r="D41">
            <v>0</v>
          </cell>
          <cell r="E41">
            <v>2046</v>
          </cell>
        </row>
        <row r="42">
          <cell r="B42" t="str">
            <v>市本级及所辖区小计</v>
          </cell>
          <cell r="C42">
            <v>2010</v>
          </cell>
          <cell r="D42">
            <v>0</v>
          </cell>
          <cell r="E42">
            <v>2010</v>
          </cell>
        </row>
        <row r="43">
          <cell r="B43" t="str">
            <v>株洲市本级</v>
          </cell>
          <cell r="C43">
            <v>2010</v>
          </cell>
          <cell r="E43">
            <v>2010</v>
          </cell>
        </row>
        <row r="44">
          <cell r="B44" t="str">
            <v>渌口区</v>
          </cell>
          <cell r="C44">
            <v>36</v>
          </cell>
          <cell r="E44">
            <v>36</v>
          </cell>
        </row>
        <row r="45">
          <cell r="B45" t="str">
            <v>湘潭市小计</v>
          </cell>
          <cell r="C45" t="e">
            <v>#REF!</v>
          </cell>
          <cell r="D45" t="e">
            <v>#REF!</v>
          </cell>
          <cell r="E45">
            <v>960</v>
          </cell>
        </row>
        <row r="46">
          <cell r="B46" t="str">
            <v>市本级及所辖区小计</v>
          </cell>
          <cell r="C46">
            <v>960</v>
          </cell>
          <cell r="D46">
            <v>0</v>
          </cell>
          <cell r="E46">
            <v>960</v>
          </cell>
        </row>
        <row r="47">
          <cell r="B47" t="str">
            <v>湘潭市本级</v>
          </cell>
          <cell r="C47">
            <v>960</v>
          </cell>
          <cell r="E47">
            <v>960</v>
          </cell>
        </row>
        <row r="48">
          <cell r="B48" t="str">
            <v>衡阳市小计</v>
          </cell>
          <cell r="C48">
            <v>1095</v>
          </cell>
          <cell r="D48">
            <v>0</v>
          </cell>
          <cell r="E48">
            <v>1095</v>
          </cell>
        </row>
        <row r="49">
          <cell r="B49" t="str">
            <v>市本级及所辖区小计</v>
          </cell>
          <cell r="C49">
            <v>933</v>
          </cell>
          <cell r="D49">
            <v>0</v>
          </cell>
          <cell r="E49">
            <v>933</v>
          </cell>
        </row>
        <row r="50">
          <cell r="B50" t="str">
            <v>衡阳市本级</v>
          </cell>
          <cell r="C50">
            <v>933</v>
          </cell>
          <cell r="E50">
            <v>933</v>
          </cell>
        </row>
        <row r="51">
          <cell r="B51" t="str">
            <v>衡阳县</v>
          </cell>
          <cell r="C51">
            <v>162</v>
          </cell>
          <cell r="E51">
            <v>162</v>
          </cell>
        </row>
        <row r="52">
          <cell r="B52" t="str">
            <v>邵阳市小计</v>
          </cell>
          <cell r="C52">
            <v>4295</v>
          </cell>
          <cell r="D52">
            <v>0</v>
          </cell>
          <cell r="E52">
            <v>4295</v>
          </cell>
        </row>
        <row r="53">
          <cell r="B53" t="str">
            <v>市本级及所辖区小计</v>
          </cell>
          <cell r="C53">
            <v>3554</v>
          </cell>
          <cell r="D53">
            <v>0</v>
          </cell>
          <cell r="E53">
            <v>3554</v>
          </cell>
        </row>
        <row r="54">
          <cell r="B54" t="str">
            <v>邵阳市本级</v>
          </cell>
          <cell r="C54">
            <v>3554</v>
          </cell>
          <cell r="E54">
            <v>3554</v>
          </cell>
        </row>
        <row r="55">
          <cell r="B55" t="str">
            <v>武冈市</v>
          </cell>
          <cell r="C55">
            <v>741</v>
          </cell>
          <cell r="E55">
            <v>741</v>
          </cell>
        </row>
        <row r="56">
          <cell r="B56" t="str">
            <v>岳阳市小计</v>
          </cell>
          <cell r="C56">
            <v>176</v>
          </cell>
          <cell r="D56">
            <v>0</v>
          </cell>
          <cell r="E56">
            <v>176</v>
          </cell>
        </row>
        <row r="57">
          <cell r="B57" t="str">
            <v>市本级及所辖区小计</v>
          </cell>
          <cell r="C57">
            <v>176</v>
          </cell>
          <cell r="D57">
            <v>0</v>
          </cell>
          <cell r="E57">
            <v>176</v>
          </cell>
        </row>
        <row r="58">
          <cell r="B58" t="str">
            <v>岳阳市本级</v>
          </cell>
          <cell r="C58">
            <v>176</v>
          </cell>
          <cell r="E58">
            <v>176</v>
          </cell>
        </row>
        <row r="59">
          <cell r="B59" t="str">
            <v>常德市小计</v>
          </cell>
          <cell r="C59">
            <v>879</v>
          </cell>
          <cell r="D59">
            <v>0</v>
          </cell>
          <cell r="E59">
            <v>879</v>
          </cell>
        </row>
        <row r="60">
          <cell r="B60" t="str">
            <v>市本级及所辖区小计</v>
          </cell>
          <cell r="C60">
            <v>649</v>
          </cell>
          <cell r="D60">
            <v>0</v>
          </cell>
          <cell r="E60">
            <v>649</v>
          </cell>
        </row>
        <row r="61">
          <cell r="B61" t="str">
            <v>常德市本级</v>
          </cell>
          <cell r="C61">
            <v>649</v>
          </cell>
          <cell r="E61">
            <v>649</v>
          </cell>
        </row>
        <row r="62">
          <cell r="B62" t="str">
            <v>津市市</v>
          </cell>
          <cell r="C62">
            <v>11</v>
          </cell>
          <cell r="E62">
            <v>11</v>
          </cell>
        </row>
        <row r="63">
          <cell r="B63" t="str">
            <v>澧县</v>
          </cell>
          <cell r="C63">
            <v>63</v>
          </cell>
          <cell r="E63">
            <v>63</v>
          </cell>
        </row>
        <row r="64">
          <cell r="B64" t="str">
            <v>桃源县</v>
          </cell>
          <cell r="C64">
            <v>156</v>
          </cell>
          <cell r="E64">
            <v>156</v>
          </cell>
        </row>
        <row r="65">
          <cell r="B65" t="str">
            <v>张家界市小计</v>
          </cell>
          <cell r="C65">
            <v>1931</v>
          </cell>
          <cell r="D65">
            <v>0</v>
          </cell>
          <cell r="E65">
            <v>1931</v>
          </cell>
        </row>
        <row r="66">
          <cell r="B66" t="str">
            <v>市本级及所辖区小计</v>
          </cell>
          <cell r="C66">
            <v>1931</v>
          </cell>
          <cell r="D66">
            <v>0</v>
          </cell>
          <cell r="E66">
            <v>1931</v>
          </cell>
        </row>
        <row r="67">
          <cell r="B67" t="str">
            <v>张家界市本级</v>
          </cell>
          <cell r="C67">
            <v>1516</v>
          </cell>
          <cell r="E67">
            <v>1516</v>
          </cell>
        </row>
        <row r="68">
          <cell r="B68" t="str">
            <v>永定区</v>
          </cell>
          <cell r="C68">
            <v>415</v>
          </cell>
          <cell r="E68">
            <v>415</v>
          </cell>
        </row>
        <row r="69">
          <cell r="B69" t="str">
            <v>益阳市小计</v>
          </cell>
          <cell r="C69">
            <v>1270</v>
          </cell>
          <cell r="D69">
            <v>0</v>
          </cell>
          <cell r="E69">
            <v>1270</v>
          </cell>
        </row>
        <row r="70">
          <cell r="B70" t="str">
            <v>市本级及所辖区小计</v>
          </cell>
          <cell r="C70">
            <v>902</v>
          </cell>
          <cell r="D70">
            <v>0</v>
          </cell>
          <cell r="E70">
            <v>902</v>
          </cell>
        </row>
        <row r="71">
          <cell r="B71" t="str">
            <v>益阳市本级</v>
          </cell>
          <cell r="C71">
            <v>902</v>
          </cell>
          <cell r="E71">
            <v>902</v>
          </cell>
        </row>
        <row r="72">
          <cell r="B72" t="str">
            <v>沅江市</v>
          </cell>
          <cell r="C72">
            <v>228</v>
          </cell>
          <cell r="E72">
            <v>228</v>
          </cell>
        </row>
        <row r="73">
          <cell r="B73" t="str">
            <v>安化县</v>
          </cell>
          <cell r="C73">
            <v>140</v>
          </cell>
          <cell r="E73">
            <v>140</v>
          </cell>
        </row>
        <row r="74">
          <cell r="B74" t="str">
            <v>永州市小计</v>
          </cell>
          <cell r="C74">
            <v>556</v>
          </cell>
          <cell r="D74">
            <v>0</v>
          </cell>
          <cell r="E74">
            <v>556</v>
          </cell>
        </row>
        <row r="75">
          <cell r="B75" t="str">
            <v>市本级及所辖区小计</v>
          </cell>
          <cell r="C75">
            <v>387</v>
          </cell>
          <cell r="D75">
            <v>0</v>
          </cell>
          <cell r="E75">
            <v>387</v>
          </cell>
        </row>
        <row r="76">
          <cell r="B76" t="str">
            <v>永州市本级</v>
          </cell>
          <cell r="C76">
            <v>387</v>
          </cell>
          <cell r="E76">
            <v>387</v>
          </cell>
        </row>
        <row r="77">
          <cell r="B77" t="str">
            <v>新田县</v>
          </cell>
          <cell r="C77">
            <v>169</v>
          </cell>
          <cell r="E77">
            <v>169</v>
          </cell>
        </row>
        <row r="78">
          <cell r="B78" t="str">
            <v>郴州市小计</v>
          </cell>
          <cell r="C78" t="e">
            <v>#REF!</v>
          </cell>
          <cell r="D78" t="e">
            <v>#REF!</v>
          </cell>
          <cell r="E78">
            <v>1100</v>
          </cell>
        </row>
        <row r="79">
          <cell r="B79" t="str">
            <v>市本级及所辖区小计</v>
          </cell>
          <cell r="C79">
            <v>1100</v>
          </cell>
          <cell r="D79">
            <v>0</v>
          </cell>
          <cell r="E79">
            <v>1100</v>
          </cell>
        </row>
        <row r="80">
          <cell r="B80" t="str">
            <v>郴州市本级</v>
          </cell>
          <cell r="C80">
            <v>1100</v>
          </cell>
          <cell r="E80">
            <v>1100</v>
          </cell>
        </row>
        <row r="81">
          <cell r="B81" t="str">
            <v>娄底市小计</v>
          </cell>
          <cell r="C81">
            <v>3174</v>
          </cell>
          <cell r="D81">
            <v>0</v>
          </cell>
          <cell r="E81">
            <v>3174</v>
          </cell>
        </row>
        <row r="82">
          <cell r="B82" t="str">
            <v>市本级及所辖区小计</v>
          </cell>
          <cell r="C82">
            <v>1439</v>
          </cell>
          <cell r="D82">
            <v>0</v>
          </cell>
          <cell r="E82">
            <v>1439</v>
          </cell>
        </row>
        <row r="83">
          <cell r="B83" t="str">
            <v>娄底市本级</v>
          </cell>
          <cell r="C83">
            <v>1439</v>
          </cell>
          <cell r="E83">
            <v>1439</v>
          </cell>
        </row>
        <row r="84">
          <cell r="B84" t="str">
            <v>冷水江市</v>
          </cell>
          <cell r="C84">
            <v>1735</v>
          </cell>
          <cell r="E84">
            <v>1735</v>
          </cell>
        </row>
        <row r="85">
          <cell r="B85" t="str">
            <v>怀化市小计</v>
          </cell>
          <cell r="C85" t="e">
            <v>#REF!</v>
          </cell>
          <cell r="D85" t="e">
            <v>#REF!</v>
          </cell>
          <cell r="E85">
            <v>2298</v>
          </cell>
        </row>
        <row r="86">
          <cell r="B86" t="str">
            <v>市本级及所辖区小计</v>
          </cell>
          <cell r="C86">
            <v>2298</v>
          </cell>
          <cell r="D86">
            <v>0</v>
          </cell>
          <cell r="E86">
            <v>2298</v>
          </cell>
        </row>
        <row r="87">
          <cell r="B87" t="str">
            <v>怀化市本级</v>
          </cell>
          <cell r="C87">
            <v>2298</v>
          </cell>
          <cell r="E87">
            <v>2298</v>
          </cell>
        </row>
        <row r="88">
          <cell r="B88" t="str">
            <v>湘西土家族苗族自治州小计</v>
          </cell>
          <cell r="C88">
            <v>978</v>
          </cell>
          <cell r="D88">
            <v>0</v>
          </cell>
          <cell r="E88">
            <v>978</v>
          </cell>
        </row>
        <row r="89">
          <cell r="B89" t="str">
            <v>湘西州本级</v>
          </cell>
          <cell r="C89">
            <v>429</v>
          </cell>
          <cell r="E89">
            <v>429</v>
          </cell>
        </row>
        <row r="90">
          <cell r="B90" t="str">
            <v>龙山县</v>
          </cell>
          <cell r="C90">
            <v>549</v>
          </cell>
          <cell r="E90">
            <v>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tabSelected="1" workbookViewId="0" topLeftCell="A1">
      <pane xSplit="7" ySplit="6" topLeftCell="H7" activePane="bottomRight" state="frozen"/>
      <selection pane="bottomRight" activeCell="A9" sqref="A9"/>
    </sheetView>
  </sheetViews>
  <sheetFormatPr defaultColWidth="8.875" defaultRowHeight="14.25"/>
  <cols>
    <col min="1" max="1" width="10.50390625" style="4" customWidth="1"/>
    <col min="2" max="2" width="8.50390625" style="4" customWidth="1"/>
    <col min="3" max="3" width="23.375" style="4" customWidth="1"/>
    <col min="4" max="5" width="9.50390625" style="5" customWidth="1"/>
    <col min="6" max="6" width="9.50390625" style="83" customWidth="1"/>
    <col min="7" max="8" width="10.75390625" style="88" customWidth="1"/>
    <col min="9" max="27" width="10.75390625" style="514" customWidth="1"/>
    <col min="28" max="28" width="10.75390625" style="515" customWidth="1"/>
    <col min="29" max="29" width="11.50390625" style="515" customWidth="1"/>
    <col min="30" max="30" width="10.75390625" style="515" customWidth="1"/>
    <col min="31" max="31" width="13.25390625" style="515" customWidth="1"/>
    <col min="32" max="32" width="10.75390625" style="515" customWidth="1"/>
    <col min="33" max="33" width="15.25390625" style="4" customWidth="1"/>
    <col min="34" max="46" width="10.00390625" style="4" bestFit="1" customWidth="1"/>
    <col min="47" max="16384" width="8.875" style="4" customWidth="1"/>
  </cols>
  <sheetData>
    <row r="1" spans="1:33" ht="20.25">
      <c r="A1" s="516" t="s">
        <v>0</v>
      </c>
      <c r="B1" s="516"/>
      <c r="AG1" s="552"/>
    </row>
    <row r="2" spans="1:33" ht="25.5" customHeight="1">
      <c r="A2" s="90" t="s">
        <v>1</v>
      </c>
      <c r="B2" s="90"/>
      <c r="C2" s="90"/>
      <c r="D2" s="90"/>
      <c r="E2" s="90"/>
      <c r="F2" s="90"/>
      <c r="G2" s="517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8:33" ht="18" customHeight="1">
      <c r="AB3" s="542"/>
      <c r="AC3" s="542"/>
      <c r="AD3" s="542"/>
      <c r="AE3" s="542"/>
      <c r="AF3" s="542"/>
      <c r="AG3" s="542" t="s">
        <v>2</v>
      </c>
    </row>
    <row r="4" spans="1:33" s="84" customFormat="1" ht="38.25" customHeight="1">
      <c r="A4" s="91" t="s">
        <v>3</v>
      </c>
      <c r="B4" s="93" t="s">
        <v>4</v>
      </c>
      <c r="C4" s="95"/>
      <c r="D4" s="518" t="s">
        <v>5</v>
      </c>
      <c r="E4" s="519"/>
      <c r="F4" s="519"/>
      <c r="G4" s="520"/>
      <c r="H4" s="119" t="s">
        <v>6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534" t="s">
        <v>7</v>
      </c>
      <c r="T4" s="534"/>
      <c r="U4" s="534"/>
      <c r="V4" s="534"/>
      <c r="W4" s="534"/>
      <c r="X4" s="534" t="s">
        <v>8</v>
      </c>
      <c r="Y4" s="534"/>
      <c r="Z4" s="543" t="s">
        <v>9</v>
      </c>
      <c r="AA4" s="544"/>
      <c r="AB4" s="545" t="s">
        <v>10</v>
      </c>
      <c r="AC4" s="545"/>
      <c r="AD4" s="545"/>
      <c r="AE4" s="545"/>
      <c r="AF4" s="546" t="s">
        <v>11</v>
      </c>
      <c r="AG4" s="91" t="s">
        <v>12</v>
      </c>
    </row>
    <row r="5" spans="1:33" s="84" customFormat="1" ht="28.5" customHeight="1">
      <c r="A5" s="96"/>
      <c r="B5" s="521"/>
      <c r="C5" s="522"/>
      <c r="D5" s="523"/>
      <c r="E5" s="524"/>
      <c r="F5" s="524"/>
      <c r="G5" s="525"/>
      <c r="H5" s="526" t="s">
        <v>13</v>
      </c>
      <c r="I5" s="533" t="s">
        <v>14</v>
      </c>
      <c r="J5" s="534" t="s">
        <v>15</v>
      </c>
      <c r="K5" s="534"/>
      <c r="L5" s="534"/>
      <c r="M5" s="534" t="s">
        <v>16</v>
      </c>
      <c r="N5" s="534"/>
      <c r="O5" s="534"/>
      <c r="P5" s="535" t="s">
        <v>17</v>
      </c>
      <c r="Q5" s="539"/>
      <c r="R5" s="540"/>
      <c r="S5" s="534"/>
      <c r="T5" s="534"/>
      <c r="U5" s="534"/>
      <c r="V5" s="534"/>
      <c r="W5" s="534"/>
      <c r="X5" s="534"/>
      <c r="Y5" s="534"/>
      <c r="Z5" s="547"/>
      <c r="AA5" s="548"/>
      <c r="AB5" s="545" t="s">
        <v>18</v>
      </c>
      <c r="AC5" s="545" t="s">
        <v>19</v>
      </c>
      <c r="AD5" s="545"/>
      <c r="AE5" s="545" t="s">
        <v>20</v>
      </c>
      <c r="AF5" s="549"/>
      <c r="AG5" s="96"/>
    </row>
    <row r="6" spans="1:33" s="84" customFormat="1" ht="34.5" customHeight="1">
      <c r="A6" s="102"/>
      <c r="B6" s="98"/>
      <c r="C6" s="100"/>
      <c r="D6" s="527" t="s">
        <v>13</v>
      </c>
      <c r="E6" s="527" t="s">
        <v>14</v>
      </c>
      <c r="F6" s="528" t="s">
        <v>21</v>
      </c>
      <c r="G6" s="119" t="s">
        <v>22</v>
      </c>
      <c r="H6" s="529"/>
      <c r="I6" s="536"/>
      <c r="J6" s="534" t="s">
        <v>14</v>
      </c>
      <c r="K6" s="534" t="s">
        <v>23</v>
      </c>
      <c r="L6" s="534" t="s">
        <v>24</v>
      </c>
      <c r="M6" s="534" t="s">
        <v>14</v>
      </c>
      <c r="N6" s="534" t="s">
        <v>23</v>
      </c>
      <c r="O6" s="534" t="s">
        <v>24</v>
      </c>
      <c r="P6" s="534" t="s">
        <v>14</v>
      </c>
      <c r="Q6" s="534" t="s">
        <v>23</v>
      </c>
      <c r="R6" s="534" t="s">
        <v>24</v>
      </c>
      <c r="S6" s="534" t="s">
        <v>13</v>
      </c>
      <c r="T6" s="534" t="s">
        <v>14</v>
      </c>
      <c r="U6" s="534" t="s">
        <v>25</v>
      </c>
      <c r="V6" s="534" t="s">
        <v>16</v>
      </c>
      <c r="W6" s="534" t="s">
        <v>17</v>
      </c>
      <c r="X6" s="534" t="s">
        <v>13</v>
      </c>
      <c r="Y6" s="534" t="s">
        <v>26</v>
      </c>
      <c r="Z6" s="534" t="s">
        <v>13</v>
      </c>
      <c r="AA6" s="534" t="s">
        <v>26</v>
      </c>
      <c r="AB6" s="545"/>
      <c r="AC6" s="545" t="s">
        <v>22</v>
      </c>
      <c r="AD6" s="545" t="s">
        <v>21</v>
      </c>
      <c r="AE6" s="545"/>
      <c r="AF6" s="550"/>
      <c r="AG6" s="102"/>
    </row>
    <row r="7" spans="1:33" s="85" customFormat="1" ht="22.5" customHeight="1">
      <c r="A7" s="59" t="s">
        <v>27</v>
      </c>
      <c r="B7" s="53" t="s">
        <v>28</v>
      </c>
      <c r="C7" s="54"/>
      <c r="D7" s="107"/>
      <c r="E7" s="530"/>
      <c r="F7" s="531"/>
      <c r="G7" s="532"/>
      <c r="H7" s="54" t="s">
        <v>29</v>
      </c>
      <c r="I7" s="537">
        <f>J7+M7+P7</f>
        <v>33.449999999999996</v>
      </c>
      <c r="J7" s="538">
        <f>K7+L7</f>
        <v>3</v>
      </c>
      <c r="K7" s="537">
        <v>3</v>
      </c>
      <c r="L7" s="537">
        <v>0</v>
      </c>
      <c r="M7" s="537">
        <v>5.32</v>
      </c>
      <c r="N7" s="537">
        <v>5.32</v>
      </c>
      <c r="O7" s="537">
        <v>0</v>
      </c>
      <c r="P7" s="537">
        <v>25.129999999999995</v>
      </c>
      <c r="Q7" s="537">
        <v>25.129999999999995</v>
      </c>
      <c r="R7" s="537">
        <v>0</v>
      </c>
      <c r="S7" s="54" t="s">
        <v>30</v>
      </c>
      <c r="T7" s="537">
        <v>-8.337599999999998</v>
      </c>
      <c r="U7" s="537">
        <v>1.9899999999999984</v>
      </c>
      <c r="V7" s="537">
        <v>-8.030000000000001</v>
      </c>
      <c r="W7" s="537">
        <v>-2.2975999999999956</v>
      </c>
      <c r="X7" s="541" t="s">
        <v>31</v>
      </c>
      <c r="Y7" s="537">
        <v>9.340000000000003</v>
      </c>
      <c r="Z7" s="537"/>
      <c r="AA7" s="537"/>
      <c r="AB7" s="551">
        <v>34.4524</v>
      </c>
      <c r="AC7" s="537">
        <v>6.630000000000003</v>
      </c>
      <c r="AD7" s="551">
        <v>3</v>
      </c>
      <c r="AE7" s="537">
        <v>24.8224</v>
      </c>
      <c r="AF7" s="537"/>
      <c r="AG7" s="553"/>
    </row>
    <row r="8" s="85" customFormat="1" ht="12.75" customHeight="1">
      <c r="A8" s="85" t="s">
        <v>32</v>
      </c>
    </row>
    <row r="9" s="85" customFormat="1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s="85" customFormat="1" ht="12.75" customHeight="1"/>
    <row r="20" s="85" customFormat="1" ht="12.75" customHeight="1"/>
    <row r="21" s="85" customFormat="1" ht="12.75" customHeight="1"/>
    <row r="22" s="85" customFormat="1" ht="12.75" customHeight="1"/>
    <row r="23" s="85" customFormat="1" ht="12.75" customHeight="1"/>
    <row r="24" s="85" customFormat="1" ht="12.75" customHeight="1"/>
    <row r="25" s="85" customFormat="1" ht="12.75" customHeight="1"/>
    <row r="26" s="85" customFormat="1" ht="12.75" customHeight="1"/>
    <row r="27" s="85" customFormat="1" ht="12.75" customHeight="1"/>
    <row r="28" s="85" customFormat="1" ht="12.75" customHeight="1"/>
    <row r="29" s="85" customFormat="1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s="85" customFormat="1" ht="12.75" customHeight="1"/>
    <row r="45" s="85" customFormat="1" ht="12.75" customHeight="1"/>
    <row r="46" s="85" customFormat="1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s="85" customFormat="1" ht="12.75" customHeight="1"/>
    <row r="56" s="85" customFormat="1" ht="12.75" customHeight="1"/>
    <row r="57" s="85" customFormat="1" ht="12.75" customHeight="1"/>
    <row r="58" ht="12.75" customHeight="1"/>
    <row r="59" ht="12.75" customHeight="1"/>
    <row r="60" s="5" customFormat="1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s="85" customFormat="1" ht="12.75" customHeight="1"/>
    <row r="75" s="85" customFormat="1" ht="12.75" customHeight="1"/>
    <row r="76" s="85" customFormat="1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s="85" customFormat="1" ht="12.75" customHeight="1"/>
    <row r="92" s="85" customFormat="1" ht="12.75" customHeight="1"/>
    <row r="93" s="85" customFormat="1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5" ht="12.75" customHeight="1"/>
    <row r="106" s="85" customFormat="1" ht="12.75" customHeight="1"/>
    <row r="107" s="85" customFormat="1" ht="12.75" customHeight="1"/>
    <row r="108" s="85" customFormat="1" ht="12.75" customHeight="1"/>
    <row r="109" s="5" customFormat="1" ht="12.75" customHeight="1"/>
    <row r="110" s="5" customFormat="1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s="85" customFormat="1" ht="12.75" customHeight="1"/>
    <row r="133" s="85" customFormat="1" ht="12.75" customHeight="1"/>
    <row r="134" s="85" customFormat="1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s="85" customFormat="1" ht="12.75" customHeight="1"/>
    <row r="145" s="85" customFormat="1" ht="12.75" customHeight="1"/>
    <row r="146" s="85" customFormat="1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="85" customFormat="1" ht="12.75" customHeight="1"/>
    <row r="163" s="85" customFormat="1" ht="12.75" customHeight="1"/>
    <row r="164" s="85" customFormat="1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s="85" customFormat="1" ht="12.75" customHeight="1"/>
    <row r="179" s="85" customFormat="1" ht="12.75" customHeight="1"/>
    <row r="180" s="85" customFormat="1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s="85" customFormat="1" ht="12.75" customHeight="1"/>
    <row r="190" s="85" customFormat="1" ht="12.75" customHeight="1"/>
    <row r="191" s="85" customFormat="1" ht="12.75" customHeight="1"/>
    <row r="192" ht="12.75" customHeight="1"/>
    <row r="193" s="513" customFormat="1" ht="12.75" customHeight="1"/>
    <row r="194" s="513" customFormat="1" ht="12.75" customHeight="1"/>
    <row r="195" s="513" customFormat="1" ht="12.75" customHeight="1"/>
    <row r="196" s="513" customFormat="1" ht="12.75" customHeight="1"/>
    <row r="197" s="513" customFormat="1" ht="12.75" customHeight="1"/>
    <row r="198" s="513" customFormat="1" ht="12.75" customHeight="1"/>
    <row r="199" s="513" customFormat="1" ht="12.75" customHeight="1"/>
    <row r="200" s="513" customFormat="1" ht="12.75" customHeight="1"/>
    <row r="201" s="513" customFormat="1" ht="12.75" customHeight="1"/>
    <row r="202" s="513" customFormat="1" ht="12.75" customHeight="1"/>
    <row r="203" s="513" customFormat="1" ht="12.75" customHeight="1"/>
    <row r="204" s="513" customFormat="1" ht="12.75" customHeight="1"/>
    <row r="205" s="513" customFormat="1" ht="12.75" customHeight="1"/>
    <row r="206" s="513" customFormat="1" ht="12.75" customHeight="1"/>
    <row r="207" s="85" customFormat="1" ht="12.75" customHeight="1"/>
    <row r="208" s="85" customFormat="1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</sheetData>
  <sheetProtection/>
  <mergeCells count="20">
    <mergeCell ref="A2:AG2"/>
    <mergeCell ref="H4:R4"/>
    <mergeCell ref="AB4:AE4"/>
    <mergeCell ref="J5:L5"/>
    <mergeCell ref="M5:O5"/>
    <mergeCell ref="P5:R5"/>
    <mergeCell ref="AC5:AD5"/>
    <mergeCell ref="B7:C7"/>
    <mergeCell ref="A4:A6"/>
    <mergeCell ref="H5:H6"/>
    <mergeCell ref="I5:I6"/>
    <mergeCell ref="AB5:AB6"/>
    <mergeCell ref="AE5:AE6"/>
    <mergeCell ref="AF4:AF6"/>
    <mergeCell ref="AG4:AG6"/>
    <mergeCell ref="D4:G5"/>
    <mergeCell ref="B4:C6"/>
    <mergeCell ref="S4:W5"/>
    <mergeCell ref="X4:Y5"/>
    <mergeCell ref="Z4:AA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0"/>
  <sheetViews>
    <sheetView workbookViewId="0" topLeftCell="A1">
      <selection activeCell="A27" sqref="A27:A31"/>
    </sheetView>
  </sheetViews>
  <sheetFormatPr defaultColWidth="8.875" defaultRowHeight="14.25" outlineLevelCol="1"/>
  <cols>
    <col min="1" max="1" width="9.125" style="7" customWidth="1"/>
    <col min="2" max="3" width="14.50390625" style="7" customWidth="1"/>
    <col min="4" max="4" width="11.50390625" style="8" customWidth="1"/>
    <col min="5" max="5" width="10.75390625" style="9" bestFit="1" customWidth="1"/>
    <col min="6" max="6" width="11.25390625" style="10" customWidth="1"/>
    <col min="7" max="7" width="11.875" style="9" customWidth="1"/>
    <col min="8" max="8" width="12.625" style="8" customWidth="1"/>
    <col min="9" max="9" width="10.25390625" style="8" customWidth="1"/>
    <col min="10" max="11" width="10.375" style="8" customWidth="1"/>
    <col min="12" max="12" width="8.50390625" style="8" customWidth="1"/>
    <col min="13" max="13" width="10.375" style="11" customWidth="1"/>
    <col min="14" max="14" width="8.50390625" style="8" customWidth="1"/>
    <col min="15" max="15" width="10.50390625" style="8" customWidth="1"/>
    <col min="16" max="16" width="10.25390625" style="8" customWidth="1"/>
    <col min="17" max="17" width="8.50390625" style="8" customWidth="1"/>
    <col min="18" max="21" width="8.625" style="9" customWidth="1"/>
    <col min="22" max="22" width="9.625" style="12" customWidth="1" outlineLevel="1"/>
    <col min="23" max="23" width="11.875" style="13" customWidth="1" outlineLevel="1"/>
    <col min="24" max="24" width="9.625" style="12" customWidth="1" outlineLevel="1"/>
    <col min="25" max="25" width="10.50390625" style="12" customWidth="1" outlineLevel="1"/>
    <col min="26" max="26" width="11.25390625" style="7" customWidth="1"/>
    <col min="27" max="29" width="10.00390625" style="7" bestFit="1" customWidth="1"/>
    <col min="30" max="16384" width="8.875" style="7" customWidth="1"/>
  </cols>
  <sheetData>
    <row r="1" spans="1:21" ht="20.25">
      <c r="A1" s="14" t="s">
        <v>655</v>
      </c>
      <c r="B1" s="14"/>
      <c r="E1" s="8"/>
      <c r="F1" s="8"/>
      <c r="G1" s="8"/>
      <c r="R1" s="8"/>
      <c r="S1" s="8"/>
      <c r="T1" s="8"/>
      <c r="U1" s="8"/>
    </row>
    <row r="2" spans="1:25" ht="25.5" customHeight="1">
      <c r="A2" s="15" t="s">
        <v>656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62"/>
      <c r="N2" s="15"/>
      <c r="O2" s="15"/>
      <c r="P2" s="15"/>
      <c r="Q2" s="15"/>
      <c r="R2" s="15"/>
      <c r="S2" s="15"/>
      <c r="T2" s="15"/>
      <c r="U2" s="15"/>
      <c r="V2" s="66"/>
      <c r="W2" s="67"/>
      <c r="X2" s="66"/>
      <c r="Y2" s="66"/>
    </row>
    <row r="3" spans="24:25" ht="22.5" customHeight="1">
      <c r="X3" s="68"/>
      <c r="Y3" s="68"/>
    </row>
    <row r="4" spans="1:25" s="1" customFormat="1" ht="39" customHeight="1">
      <c r="A4" s="16" t="s">
        <v>390</v>
      </c>
      <c r="B4" s="17"/>
      <c r="C4" s="18"/>
      <c r="D4" s="19" t="s">
        <v>657</v>
      </c>
      <c r="E4" s="20"/>
      <c r="F4" s="21" t="s">
        <v>658</v>
      </c>
      <c r="G4" s="22"/>
      <c r="H4" s="23" t="s">
        <v>659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9"/>
      <c r="V4" s="70" t="s">
        <v>660</v>
      </c>
      <c r="W4" s="70"/>
      <c r="X4" s="70"/>
      <c r="Y4" s="70"/>
    </row>
    <row r="5" spans="1:25" s="1" customFormat="1" ht="24.75" customHeight="1">
      <c r="A5" s="24"/>
      <c r="B5" s="25"/>
      <c r="C5" s="26"/>
      <c r="D5" s="27" t="s">
        <v>661</v>
      </c>
      <c r="E5" s="28" t="s">
        <v>662</v>
      </c>
      <c r="F5" s="27" t="s">
        <v>661</v>
      </c>
      <c r="G5" s="28" t="s">
        <v>663</v>
      </c>
      <c r="H5" s="29" t="s">
        <v>664</v>
      </c>
      <c r="I5" s="16" t="s">
        <v>665</v>
      </c>
      <c r="J5" s="17"/>
      <c r="K5" s="17"/>
      <c r="L5" s="18"/>
      <c r="M5" s="29" t="s">
        <v>666</v>
      </c>
      <c r="N5" s="16" t="s">
        <v>665</v>
      </c>
      <c r="O5" s="17"/>
      <c r="P5" s="17"/>
      <c r="Q5" s="18"/>
      <c r="R5" s="71" t="s">
        <v>667</v>
      </c>
      <c r="S5" s="72"/>
      <c r="T5" s="72"/>
      <c r="U5" s="73"/>
      <c r="V5" s="70"/>
      <c r="W5" s="70"/>
      <c r="X5" s="70"/>
      <c r="Y5" s="70"/>
    </row>
    <row r="6" spans="1:25" s="1" customFormat="1" ht="19.5" customHeight="1">
      <c r="A6" s="24"/>
      <c r="B6" s="25"/>
      <c r="C6" s="26"/>
      <c r="D6" s="30"/>
      <c r="E6" s="31"/>
      <c r="F6" s="30"/>
      <c r="G6" s="31"/>
      <c r="H6" s="32"/>
      <c r="I6" s="64" t="s">
        <v>668</v>
      </c>
      <c r="J6" s="64" t="s">
        <v>669</v>
      </c>
      <c r="K6" s="64"/>
      <c r="L6" s="64" t="s">
        <v>670</v>
      </c>
      <c r="M6" s="32"/>
      <c r="N6" s="64" t="s">
        <v>668</v>
      </c>
      <c r="O6" s="64" t="s">
        <v>669</v>
      </c>
      <c r="P6" s="64" t="s">
        <v>670</v>
      </c>
      <c r="Q6" s="64"/>
      <c r="R6" s="64" t="s">
        <v>14</v>
      </c>
      <c r="S6" s="64" t="s">
        <v>233</v>
      </c>
      <c r="T6" s="64" t="s">
        <v>234</v>
      </c>
      <c r="U6" s="64" t="s">
        <v>3</v>
      </c>
      <c r="V6" s="64" t="s">
        <v>14</v>
      </c>
      <c r="W6" s="64" t="s">
        <v>233</v>
      </c>
      <c r="X6" s="64" t="s">
        <v>234</v>
      </c>
      <c r="Y6" s="64" t="s">
        <v>3</v>
      </c>
    </row>
    <row r="7" spans="1:25" s="1" customFormat="1" ht="30.75" customHeight="1">
      <c r="A7" s="33"/>
      <c r="B7" s="34"/>
      <c r="C7" s="35"/>
      <c r="D7" s="36"/>
      <c r="E7" s="37"/>
      <c r="F7" s="36"/>
      <c r="G7" s="37"/>
      <c r="H7" s="38"/>
      <c r="I7" s="64" t="s">
        <v>668</v>
      </c>
      <c r="J7" s="65" t="s">
        <v>671</v>
      </c>
      <c r="K7" s="64" t="s">
        <v>672</v>
      </c>
      <c r="L7" s="64" t="s">
        <v>670</v>
      </c>
      <c r="M7" s="38"/>
      <c r="N7" s="64"/>
      <c r="O7" s="64"/>
      <c r="P7" s="64" t="s">
        <v>672</v>
      </c>
      <c r="Q7" s="64" t="s">
        <v>671</v>
      </c>
      <c r="R7" s="64"/>
      <c r="S7" s="64"/>
      <c r="T7" s="64"/>
      <c r="U7" s="64"/>
      <c r="V7" s="64"/>
      <c r="W7" s="64"/>
      <c r="X7" s="64"/>
      <c r="Y7" s="64"/>
    </row>
    <row r="8" spans="1:25" s="1" customFormat="1" ht="18.75" customHeight="1" hidden="1">
      <c r="A8" s="39"/>
      <c r="B8" s="39"/>
      <c r="C8" s="39" t="s">
        <v>673</v>
      </c>
      <c r="D8" s="40"/>
      <c r="E8" s="41">
        <v>1095</v>
      </c>
      <c r="F8" s="42"/>
      <c r="G8" s="43">
        <v>18955</v>
      </c>
      <c r="H8" s="44">
        <v>264319</v>
      </c>
      <c r="I8" s="43"/>
      <c r="J8" s="43"/>
      <c r="K8" s="43"/>
      <c r="L8" s="43"/>
      <c r="M8" s="44">
        <v>275932</v>
      </c>
      <c r="N8" s="43"/>
      <c r="O8" s="43"/>
      <c r="P8" s="43"/>
      <c r="Q8" s="43"/>
      <c r="R8" s="43"/>
      <c r="S8" s="43"/>
      <c r="T8" s="43"/>
      <c r="U8" s="43"/>
      <c r="V8" s="43"/>
      <c r="W8" s="43" t="e">
        <f>E8+G8+#REF!</f>
        <v>#REF!</v>
      </c>
      <c r="X8" s="43"/>
      <c r="Y8" s="43"/>
    </row>
    <row r="9" spans="1:25" s="1" customFormat="1" ht="18.75" customHeight="1" hidden="1">
      <c r="A9" s="39"/>
      <c r="B9" s="39"/>
      <c r="C9" s="39" t="s">
        <v>674</v>
      </c>
      <c r="D9" s="40"/>
      <c r="E9" s="45" t="e">
        <f>#REF!*0.8</f>
        <v>#REF!</v>
      </c>
      <c r="F9" s="42"/>
      <c r="G9" s="43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2" customFormat="1" ht="21" customHeight="1">
      <c r="A10" s="46" t="s">
        <v>573</v>
      </c>
      <c r="B10" s="46"/>
      <c r="C10" s="47"/>
      <c r="D10" s="48">
        <v>392</v>
      </c>
      <c r="E10" s="48">
        <v>313.59999999999997</v>
      </c>
      <c r="F10" s="48">
        <v>9661</v>
      </c>
      <c r="G10" s="48">
        <v>4830.5</v>
      </c>
      <c r="H10" s="48">
        <v>63459</v>
      </c>
      <c r="I10" s="48">
        <v>20938</v>
      </c>
      <c r="J10" s="48">
        <v>19459</v>
      </c>
      <c r="K10" s="48">
        <v>3619</v>
      </c>
      <c r="L10" s="48">
        <v>19443</v>
      </c>
      <c r="M10" s="48">
        <v>79321</v>
      </c>
      <c r="N10" s="48">
        <v>45076</v>
      </c>
      <c r="O10" s="48">
        <v>4110</v>
      </c>
      <c r="P10" s="48">
        <v>12217</v>
      </c>
      <c r="Q10" s="48">
        <v>17918</v>
      </c>
      <c r="R10" s="48">
        <v>24462.766000000003</v>
      </c>
      <c r="S10" s="48">
        <v>14359.3</v>
      </c>
      <c r="T10" s="48">
        <v>318.35599999999954</v>
      </c>
      <c r="U10" s="48">
        <v>9785.109999999999</v>
      </c>
      <c r="V10" s="48">
        <v>29606.866</v>
      </c>
      <c r="W10" s="48">
        <v>19503.4</v>
      </c>
      <c r="X10" s="74">
        <v>318.35599999999954</v>
      </c>
      <c r="Y10" s="48">
        <v>9785.109999999999</v>
      </c>
    </row>
    <row r="11" spans="1:25" s="2" customFormat="1" ht="21" customHeight="1">
      <c r="A11" s="49" t="s">
        <v>414</v>
      </c>
      <c r="B11" s="50" t="s">
        <v>14</v>
      </c>
      <c r="C11" s="47"/>
      <c r="D11" s="48">
        <v>116</v>
      </c>
      <c r="E11" s="48">
        <v>92.8</v>
      </c>
      <c r="F11" s="48">
        <v>2824</v>
      </c>
      <c r="G11" s="48">
        <v>1412</v>
      </c>
      <c r="H11" s="48">
        <v>18230</v>
      </c>
      <c r="I11" s="48">
        <v>5789</v>
      </c>
      <c r="J11" s="48">
        <v>5748</v>
      </c>
      <c r="K11" s="48">
        <v>952</v>
      </c>
      <c r="L11" s="48">
        <v>5741</v>
      </c>
      <c r="M11" s="48">
        <v>21923</v>
      </c>
      <c r="N11" s="48">
        <v>10066</v>
      </c>
      <c r="O11" s="48">
        <v>2230</v>
      </c>
      <c r="P11" s="48">
        <v>3017</v>
      </c>
      <c r="Q11" s="48">
        <v>6610</v>
      </c>
      <c r="R11" s="48">
        <v>6652.065999999999</v>
      </c>
      <c r="S11" s="48">
        <v>3904.66</v>
      </c>
      <c r="T11" s="48">
        <v>86.57599999999985</v>
      </c>
      <c r="U11" s="48">
        <v>2660.83</v>
      </c>
      <c r="V11" s="48">
        <v>8156.866</v>
      </c>
      <c r="W11" s="48">
        <v>5409.46</v>
      </c>
      <c r="X11" s="74">
        <v>86.57599999999985</v>
      </c>
      <c r="Y11" s="48">
        <v>2660.83</v>
      </c>
    </row>
    <row r="12" spans="1:25" s="2" customFormat="1" ht="21" customHeight="1">
      <c r="A12" s="51"/>
      <c r="B12" s="50" t="s">
        <v>609</v>
      </c>
      <c r="C12" s="47"/>
      <c r="D12" s="52">
        <v>0</v>
      </c>
      <c r="E12" s="48"/>
      <c r="F12" s="52">
        <v>0</v>
      </c>
      <c r="G12" s="48"/>
      <c r="H12" s="48">
        <v>0</v>
      </c>
      <c r="I12" s="48"/>
      <c r="J12" s="48"/>
      <c r="K12" s="48"/>
      <c r="L12" s="48"/>
      <c r="M12" s="48">
        <v>0</v>
      </c>
      <c r="N12" s="52">
        <v>0</v>
      </c>
      <c r="O12" s="52">
        <v>0</v>
      </c>
      <c r="P12" s="52">
        <v>0</v>
      </c>
      <c r="Q12" s="52">
        <v>0</v>
      </c>
      <c r="R12" s="55">
        <v>0</v>
      </c>
      <c r="S12" s="48"/>
      <c r="T12" s="55">
        <v>0</v>
      </c>
      <c r="U12" s="55">
        <v>0</v>
      </c>
      <c r="V12" s="55">
        <v>0</v>
      </c>
      <c r="W12" s="74">
        <v>0</v>
      </c>
      <c r="X12" s="74">
        <v>0</v>
      </c>
      <c r="Y12" s="55">
        <v>0</v>
      </c>
    </row>
    <row r="13" spans="1:25" s="3" customFormat="1" ht="21" customHeight="1">
      <c r="A13" s="51"/>
      <c r="B13" s="53" t="s">
        <v>611</v>
      </c>
      <c r="C13" s="54"/>
      <c r="D13" s="52">
        <v>12</v>
      </c>
      <c r="E13" s="55">
        <v>9.6</v>
      </c>
      <c r="F13" s="52">
        <v>285</v>
      </c>
      <c r="G13" s="55">
        <v>142.5</v>
      </c>
      <c r="H13" s="48">
        <v>1723</v>
      </c>
      <c r="I13" s="52">
        <v>448</v>
      </c>
      <c r="J13" s="52">
        <v>584</v>
      </c>
      <c r="K13" s="52">
        <v>108</v>
      </c>
      <c r="L13" s="52">
        <v>583</v>
      </c>
      <c r="M13" s="48">
        <v>2197</v>
      </c>
      <c r="N13" s="52">
        <v>876</v>
      </c>
      <c r="O13" s="52">
        <v>285</v>
      </c>
      <c r="P13" s="52">
        <v>324</v>
      </c>
      <c r="Q13" s="52">
        <v>712</v>
      </c>
      <c r="R13" s="55">
        <v>630.578</v>
      </c>
      <c r="S13" s="55">
        <v>370.14</v>
      </c>
      <c r="T13" s="55">
        <v>8.208000000000027</v>
      </c>
      <c r="U13" s="55">
        <v>252.23</v>
      </c>
      <c r="V13" s="55">
        <v>782.6780000000001</v>
      </c>
      <c r="W13" s="74">
        <v>522.24</v>
      </c>
      <c r="X13" s="74">
        <v>8.208000000000027</v>
      </c>
      <c r="Y13" s="55">
        <v>252.23</v>
      </c>
    </row>
    <row r="14" spans="1:25" s="3" customFormat="1" ht="21" customHeight="1">
      <c r="A14" s="51"/>
      <c r="B14" s="53" t="s">
        <v>613</v>
      </c>
      <c r="C14" s="54"/>
      <c r="D14" s="52">
        <v>11</v>
      </c>
      <c r="E14" s="55">
        <v>8.8</v>
      </c>
      <c r="F14" s="52">
        <v>269</v>
      </c>
      <c r="G14" s="55">
        <v>134.5</v>
      </c>
      <c r="H14" s="48">
        <v>1836</v>
      </c>
      <c r="I14" s="52">
        <v>691</v>
      </c>
      <c r="J14" s="52">
        <v>515</v>
      </c>
      <c r="K14" s="52">
        <v>115</v>
      </c>
      <c r="L14" s="52">
        <v>515</v>
      </c>
      <c r="M14" s="48">
        <v>2045</v>
      </c>
      <c r="N14" s="52">
        <v>965</v>
      </c>
      <c r="O14" s="52">
        <v>167</v>
      </c>
      <c r="P14" s="52">
        <v>275</v>
      </c>
      <c r="Q14" s="52">
        <v>638</v>
      </c>
      <c r="R14" s="55">
        <v>652.906</v>
      </c>
      <c r="S14" s="55">
        <v>383.25</v>
      </c>
      <c r="T14" s="55">
        <v>8.495999999999981</v>
      </c>
      <c r="U14" s="55">
        <v>261.16</v>
      </c>
      <c r="V14" s="55">
        <v>796.2059999999999</v>
      </c>
      <c r="W14" s="74">
        <v>526.55</v>
      </c>
      <c r="X14" s="74">
        <v>8.495999999999981</v>
      </c>
      <c r="Y14" s="55">
        <v>261.16</v>
      </c>
    </row>
    <row r="15" spans="1:25" ht="21" customHeight="1">
      <c r="A15" s="51"/>
      <c r="B15" s="56" t="s">
        <v>614</v>
      </c>
      <c r="C15" s="57"/>
      <c r="D15" s="52">
        <v>13</v>
      </c>
      <c r="E15" s="55">
        <v>10.4</v>
      </c>
      <c r="F15" s="52">
        <v>319</v>
      </c>
      <c r="G15" s="55">
        <v>159.5</v>
      </c>
      <c r="H15" s="48">
        <v>2089</v>
      </c>
      <c r="I15" s="52">
        <v>543</v>
      </c>
      <c r="J15" s="52">
        <v>708</v>
      </c>
      <c r="K15" s="52">
        <v>131</v>
      </c>
      <c r="L15" s="52">
        <v>707</v>
      </c>
      <c r="M15" s="48">
        <v>2424</v>
      </c>
      <c r="N15" s="52">
        <v>826</v>
      </c>
      <c r="O15" s="52">
        <v>434</v>
      </c>
      <c r="P15" s="52">
        <v>327</v>
      </c>
      <c r="Q15" s="52">
        <v>837</v>
      </c>
      <c r="R15" s="55">
        <v>717.044</v>
      </c>
      <c r="S15" s="55">
        <v>420.89</v>
      </c>
      <c r="T15" s="55">
        <v>9.334000000000003</v>
      </c>
      <c r="U15" s="55">
        <v>286.82</v>
      </c>
      <c r="V15" s="55">
        <v>886.944</v>
      </c>
      <c r="W15" s="74">
        <v>590.79</v>
      </c>
      <c r="X15" s="74">
        <v>9.334000000000003</v>
      </c>
      <c r="Y15" s="55">
        <v>286.82</v>
      </c>
    </row>
    <row r="16" spans="1:25" s="3" customFormat="1" ht="21" customHeight="1">
      <c r="A16" s="51"/>
      <c r="B16" s="53" t="s">
        <v>615</v>
      </c>
      <c r="C16" s="54"/>
      <c r="D16" s="52">
        <v>22</v>
      </c>
      <c r="E16" s="55">
        <v>17.6</v>
      </c>
      <c r="F16" s="52">
        <v>420</v>
      </c>
      <c r="G16" s="55">
        <v>210</v>
      </c>
      <c r="H16" s="48">
        <v>3011</v>
      </c>
      <c r="I16" s="52">
        <v>835</v>
      </c>
      <c r="J16" s="52">
        <v>1088</v>
      </c>
      <c r="K16" s="52">
        <v>0</v>
      </c>
      <c r="L16" s="52">
        <v>1088</v>
      </c>
      <c r="M16" s="48">
        <v>3055</v>
      </c>
      <c r="N16" s="52">
        <v>1284</v>
      </c>
      <c r="O16" s="52">
        <v>570</v>
      </c>
      <c r="P16" s="52">
        <v>0</v>
      </c>
      <c r="Q16" s="52">
        <v>1201</v>
      </c>
      <c r="R16" s="55">
        <v>991.544</v>
      </c>
      <c r="S16" s="55">
        <v>582.02</v>
      </c>
      <c r="T16" s="55">
        <v>12.903999999999996</v>
      </c>
      <c r="U16" s="55">
        <v>396.62</v>
      </c>
      <c r="V16" s="55">
        <v>1219.144</v>
      </c>
      <c r="W16" s="74">
        <v>809.62</v>
      </c>
      <c r="X16" s="74">
        <v>12.903999999999996</v>
      </c>
      <c r="Y16" s="55">
        <v>396.62</v>
      </c>
    </row>
    <row r="17" spans="1:25" s="3" customFormat="1" ht="21" customHeight="1">
      <c r="A17" s="51"/>
      <c r="B17" s="53" t="s">
        <v>617</v>
      </c>
      <c r="C17" s="54"/>
      <c r="D17" s="52">
        <v>11</v>
      </c>
      <c r="E17" s="55">
        <v>8.8</v>
      </c>
      <c r="F17" s="52">
        <v>267</v>
      </c>
      <c r="G17" s="55">
        <v>133.5</v>
      </c>
      <c r="H17" s="48">
        <v>1761</v>
      </c>
      <c r="I17" s="52">
        <v>1010</v>
      </c>
      <c r="J17" s="52">
        <v>321</v>
      </c>
      <c r="K17" s="52">
        <v>110</v>
      </c>
      <c r="L17" s="52">
        <v>320</v>
      </c>
      <c r="M17" s="48">
        <v>2034</v>
      </c>
      <c r="N17" s="52">
        <v>1482</v>
      </c>
      <c r="O17" s="52">
        <v>0</v>
      </c>
      <c r="P17" s="52">
        <v>265</v>
      </c>
      <c r="Q17" s="52">
        <v>287</v>
      </c>
      <c r="R17" s="55">
        <v>715.278</v>
      </c>
      <c r="S17" s="55">
        <v>419.86</v>
      </c>
      <c r="T17" s="55">
        <v>9.307999999999936</v>
      </c>
      <c r="U17" s="55">
        <v>286.11</v>
      </c>
      <c r="V17" s="55">
        <v>857.5780000000001</v>
      </c>
      <c r="W17" s="74">
        <v>562.1600000000001</v>
      </c>
      <c r="X17" s="74">
        <v>9.307999999999936</v>
      </c>
      <c r="Y17" s="55">
        <v>286.11</v>
      </c>
    </row>
    <row r="18" spans="1:25" s="3" customFormat="1" ht="21" customHeight="1">
      <c r="A18" s="51"/>
      <c r="B18" s="53" t="s">
        <v>618</v>
      </c>
      <c r="C18" s="54"/>
      <c r="D18" s="52">
        <v>11</v>
      </c>
      <c r="E18" s="55">
        <v>8.8</v>
      </c>
      <c r="F18" s="52">
        <v>312</v>
      </c>
      <c r="G18" s="55">
        <v>156</v>
      </c>
      <c r="H18" s="48">
        <v>2048</v>
      </c>
      <c r="I18" s="52">
        <v>533</v>
      </c>
      <c r="J18" s="52">
        <v>694</v>
      </c>
      <c r="K18" s="52">
        <v>128</v>
      </c>
      <c r="L18" s="52">
        <v>693</v>
      </c>
      <c r="M18" s="48">
        <v>2560</v>
      </c>
      <c r="N18" s="52">
        <v>1063</v>
      </c>
      <c r="O18" s="52">
        <v>238</v>
      </c>
      <c r="P18" s="52">
        <v>501</v>
      </c>
      <c r="Q18" s="52">
        <v>758</v>
      </c>
      <c r="R18" s="55">
        <v>740.744</v>
      </c>
      <c r="S18" s="55">
        <v>434.8</v>
      </c>
      <c r="T18" s="55">
        <v>9.644000000000005</v>
      </c>
      <c r="U18" s="55">
        <v>296.3</v>
      </c>
      <c r="V18" s="55">
        <v>905.5440000000001</v>
      </c>
      <c r="W18" s="74">
        <v>599.6</v>
      </c>
      <c r="X18" s="74">
        <v>9.644000000000005</v>
      </c>
      <c r="Y18" s="55">
        <v>296.3</v>
      </c>
    </row>
    <row r="19" spans="1:25" s="3" customFormat="1" ht="21" customHeight="1">
      <c r="A19" s="51"/>
      <c r="B19" s="53" t="s">
        <v>619</v>
      </c>
      <c r="C19" s="54"/>
      <c r="D19" s="52">
        <v>13</v>
      </c>
      <c r="E19" s="55">
        <v>10.4</v>
      </c>
      <c r="F19" s="52">
        <v>330</v>
      </c>
      <c r="G19" s="55">
        <v>165</v>
      </c>
      <c r="H19" s="48">
        <v>2213</v>
      </c>
      <c r="I19" s="52">
        <v>576</v>
      </c>
      <c r="J19" s="52">
        <v>750</v>
      </c>
      <c r="K19" s="52">
        <v>138</v>
      </c>
      <c r="L19" s="52">
        <v>749</v>
      </c>
      <c r="M19" s="48">
        <v>2599</v>
      </c>
      <c r="N19" s="52">
        <v>1083</v>
      </c>
      <c r="O19" s="52">
        <v>283</v>
      </c>
      <c r="P19" s="52">
        <v>420</v>
      </c>
      <c r="Q19" s="52">
        <v>813</v>
      </c>
      <c r="R19" s="55">
        <v>776.222</v>
      </c>
      <c r="S19" s="55">
        <v>455.63</v>
      </c>
      <c r="T19" s="55">
        <v>10.101999999999975</v>
      </c>
      <c r="U19" s="55">
        <v>310.49</v>
      </c>
      <c r="V19" s="55">
        <v>951.622</v>
      </c>
      <c r="W19" s="74">
        <v>631.03</v>
      </c>
      <c r="X19" s="74">
        <v>10.101999999999975</v>
      </c>
      <c r="Y19" s="55">
        <v>310.49</v>
      </c>
    </row>
    <row r="20" spans="1:25" s="3" customFormat="1" ht="21" customHeight="1">
      <c r="A20" s="51"/>
      <c r="B20" s="53" t="s">
        <v>620</v>
      </c>
      <c r="C20" s="54"/>
      <c r="D20" s="52">
        <v>12</v>
      </c>
      <c r="E20" s="55">
        <v>9.6</v>
      </c>
      <c r="F20" s="52">
        <v>316</v>
      </c>
      <c r="G20" s="55">
        <v>158</v>
      </c>
      <c r="H20" s="48">
        <v>1760</v>
      </c>
      <c r="I20" s="52">
        <v>606</v>
      </c>
      <c r="J20" s="52">
        <v>522</v>
      </c>
      <c r="K20" s="52">
        <v>110</v>
      </c>
      <c r="L20" s="52">
        <v>522</v>
      </c>
      <c r="M20" s="48">
        <v>2544</v>
      </c>
      <c r="N20" s="52">
        <v>1193</v>
      </c>
      <c r="O20" s="52">
        <v>154</v>
      </c>
      <c r="P20" s="52">
        <v>458</v>
      </c>
      <c r="Q20" s="52">
        <v>739</v>
      </c>
      <c r="R20" s="55">
        <v>714.5559999999999</v>
      </c>
      <c r="S20" s="55">
        <v>419.44</v>
      </c>
      <c r="T20" s="55">
        <v>9.295999999999935</v>
      </c>
      <c r="U20" s="55">
        <v>285.82</v>
      </c>
      <c r="V20" s="55">
        <v>882.156</v>
      </c>
      <c r="W20" s="74">
        <v>587.04</v>
      </c>
      <c r="X20" s="74">
        <v>9.295999999999935</v>
      </c>
      <c r="Y20" s="55">
        <v>285.82</v>
      </c>
    </row>
    <row r="21" spans="1:25" s="4" customFormat="1" ht="21" customHeight="1">
      <c r="A21" s="51"/>
      <c r="B21" s="53" t="s">
        <v>621</v>
      </c>
      <c r="C21" s="54"/>
      <c r="D21" s="52">
        <v>4</v>
      </c>
      <c r="E21" s="55">
        <v>3.2</v>
      </c>
      <c r="F21" s="52">
        <v>128</v>
      </c>
      <c r="G21" s="55">
        <v>64</v>
      </c>
      <c r="H21" s="48">
        <v>686</v>
      </c>
      <c r="I21" s="52">
        <v>192</v>
      </c>
      <c r="J21" s="52">
        <v>226</v>
      </c>
      <c r="K21" s="52">
        <v>43</v>
      </c>
      <c r="L21" s="52">
        <v>225</v>
      </c>
      <c r="M21" s="48">
        <v>1037</v>
      </c>
      <c r="N21" s="52">
        <v>436</v>
      </c>
      <c r="O21" s="52">
        <v>99</v>
      </c>
      <c r="P21" s="52">
        <v>197</v>
      </c>
      <c r="Q21" s="52">
        <v>305</v>
      </c>
      <c r="R21" s="55">
        <v>278.85</v>
      </c>
      <c r="S21" s="55">
        <v>163.68</v>
      </c>
      <c r="T21" s="55">
        <v>3.6299999999999955</v>
      </c>
      <c r="U21" s="55">
        <v>111.54</v>
      </c>
      <c r="V21" s="55">
        <v>346.05</v>
      </c>
      <c r="W21" s="74">
        <v>230.88</v>
      </c>
      <c r="X21" s="74">
        <v>3.6299999999999955</v>
      </c>
      <c r="Y21" s="55">
        <v>111.54</v>
      </c>
    </row>
    <row r="22" spans="1:25" s="4" customFormat="1" ht="21" customHeight="1">
      <c r="A22" s="58"/>
      <c r="B22" s="53" t="s">
        <v>622</v>
      </c>
      <c r="C22" s="54"/>
      <c r="D22" s="52">
        <v>7</v>
      </c>
      <c r="E22" s="55">
        <v>5.6</v>
      </c>
      <c r="F22" s="52">
        <v>178</v>
      </c>
      <c r="G22" s="55">
        <v>89</v>
      </c>
      <c r="H22" s="48">
        <v>1103</v>
      </c>
      <c r="I22" s="52">
        <v>355</v>
      </c>
      <c r="J22" s="52">
        <v>340</v>
      </c>
      <c r="K22" s="52">
        <v>69</v>
      </c>
      <c r="L22" s="52">
        <v>339</v>
      </c>
      <c r="M22" s="48">
        <v>1428</v>
      </c>
      <c r="N22" s="52">
        <v>858</v>
      </c>
      <c r="O22" s="52">
        <v>0</v>
      </c>
      <c r="P22" s="52">
        <v>250</v>
      </c>
      <c r="Q22" s="52">
        <v>320</v>
      </c>
      <c r="R22" s="55">
        <v>434.344</v>
      </c>
      <c r="S22" s="55">
        <v>254.95</v>
      </c>
      <c r="T22" s="55">
        <v>5.653999999999996</v>
      </c>
      <c r="U22" s="55">
        <v>173.74</v>
      </c>
      <c r="V22" s="55">
        <v>528.944</v>
      </c>
      <c r="W22" s="74">
        <v>349.54999999999995</v>
      </c>
      <c r="X22" s="74">
        <v>5.653999999999996</v>
      </c>
      <c r="Y22" s="55">
        <v>173.74</v>
      </c>
    </row>
    <row r="23" spans="1:25" s="2" customFormat="1" ht="21" customHeight="1">
      <c r="A23" s="49" t="s">
        <v>425</v>
      </c>
      <c r="B23" s="50" t="s">
        <v>14</v>
      </c>
      <c r="C23" s="47"/>
      <c r="D23" s="48">
        <v>26</v>
      </c>
      <c r="E23" s="48">
        <v>20.799999999999997</v>
      </c>
      <c r="F23" s="48">
        <v>632</v>
      </c>
      <c r="G23" s="48">
        <v>316</v>
      </c>
      <c r="H23" s="48">
        <v>4244</v>
      </c>
      <c r="I23" s="48">
        <v>1104</v>
      </c>
      <c r="J23" s="48">
        <v>1438</v>
      </c>
      <c r="K23" s="48">
        <v>265</v>
      </c>
      <c r="L23" s="48">
        <v>1437</v>
      </c>
      <c r="M23" s="48">
        <v>5165</v>
      </c>
      <c r="N23" s="48">
        <v>2382</v>
      </c>
      <c r="O23" s="48">
        <v>389</v>
      </c>
      <c r="P23" s="48">
        <v>990</v>
      </c>
      <c r="Q23" s="48">
        <v>1404</v>
      </c>
      <c r="R23" s="48">
        <v>1533.5059999999999</v>
      </c>
      <c r="S23" s="48">
        <v>900.1500000000001</v>
      </c>
      <c r="T23" s="48">
        <v>19.95599999999996</v>
      </c>
      <c r="U23" s="48">
        <v>613.4000000000001</v>
      </c>
      <c r="V23" s="48">
        <v>1870.306</v>
      </c>
      <c r="W23" s="48">
        <v>1236.95</v>
      </c>
      <c r="X23" s="74">
        <v>19.95599999999996</v>
      </c>
      <c r="Y23" s="48">
        <v>613.4000000000001</v>
      </c>
    </row>
    <row r="24" spans="1:25" s="2" customFormat="1" ht="21" customHeight="1">
      <c r="A24" s="51"/>
      <c r="B24" s="50" t="s">
        <v>623</v>
      </c>
      <c r="C24" s="47"/>
      <c r="D24" s="52">
        <v>0</v>
      </c>
      <c r="E24" s="55">
        <v>0</v>
      </c>
      <c r="F24" s="52">
        <v>0</v>
      </c>
      <c r="G24" s="55">
        <v>0</v>
      </c>
      <c r="H24" s="48">
        <v>0</v>
      </c>
      <c r="I24" s="48"/>
      <c r="J24" s="48"/>
      <c r="K24" s="52">
        <v>0</v>
      </c>
      <c r="L24" s="48"/>
      <c r="M24" s="48">
        <v>0</v>
      </c>
      <c r="N24" s="52">
        <v>0</v>
      </c>
      <c r="O24" s="52">
        <v>0</v>
      </c>
      <c r="P24" s="52">
        <v>0</v>
      </c>
      <c r="Q24" s="52">
        <v>0</v>
      </c>
      <c r="R24" s="55">
        <v>0</v>
      </c>
      <c r="S24" s="48"/>
      <c r="T24" s="55">
        <v>0</v>
      </c>
      <c r="U24" s="55">
        <v>0</v>
      </c>
      <c r="V24" s="55">
        <v>0</v>
      </c>
      <c r="W24" s="74">
        <v>0</v>
      </c>
      <c r="X24" s="74">
        <v>0</v>
      </c>
      <c r="Y24" s="55">
        <v>0</v>
      </c>
    </row>
    <row r="25" spans="1:25" s="3" customFormat="1" ht="21" customHeight="1">
      <c r="A25" s="51"/>
      <c r="B25" s="53" t="s">
        <v>624</v>
      </c>
      <c r="C25" s="54"/>
      <c r="D25" s="52">
        <v>12</v>
      </c>
      <c r="E25" s="55">
        <v>9.6</v>
      </c>
      <c r="F25" s="52">
        <v>310</v>
      </c>
      <c r="G25" s="55">
        <v>155</v>
      </c>
      <c r="H25" s="48">
        <v>1933</v>
      </c>
      <c r="I25" s="52">
        <v>503</v>
      </c>
      <c r="J25" s="52">
        <v>655</v>
      </c>
      <c r="K25" s="52">
        <v>121</v>
      </c>
      <c r="L25" s="52">
        <v>654</v>
      </c>
      <c r="M25" s="48">
        <v>2603</v>
      </c>
      <c r="N25" s="52">
        <v>1479</v>
      </c>
      <c r="O25" s="52">
        <v>0</v>
      </c>
      <c r="P25" s="52">
        <v>549</v>
      </c>
      <c r="Q25" s="52">
        <v>575</v>
      </c>
      <c r="R25" s="55">
        <v>759.656</v>
      </c>
      <c r="S25" s="55">
        <v>445.91</v>
      </c>
      <c r="T25" s="55">
        <v>9.885999999999967</v>
      </c>
      <c r="U25" s="55">
        <v>303.86</v>
      </c>
      <c r="V25" s="55">
        <v>924.256</v>
      </c>
      <c r="W25" s="74">
        <v>610.51</v>
      </c>
      <c r="X25" s="74">
        <v>9.885999999999967</v>
      </c>
      <c r="Y25" s="55">
        <v>303.86</v>
      </c>
    </row>
    <row r="26" spans="1:25" s="3" customFormat="1" ht="21" customHeight="1">
      <c r="A26" s="58"/>
      <c r="B26" s="53" t="s">
        <v>625</v>
      </c>
      <c r="C26" s="54"/>
      <c r="D26" s="52">
        <v>14</v>
      </c>
      <c r="E26" s="55">
        <v>11.2</v>
      </c>
      <c r="F26" s="52">
        <v>322</v>
      </c>
      <c r="G26" s="55">
        <v>161</v>
      </c>
      <c r="H26" s="48">
        <v>2311</v>
      </c>
      <c r="I26" s="52">
        <v>601</v>
      </c>
      <c r="J26" s="52">
        <v>783</v>
      </c>
      <c r="K26" s="52">
        <v>144</v>
      </c>
      <c r="L26" s="52">
        <v>783</v>
      </c>
      <c r="M26" s="48">
        <v>2562</v>
      </c>
      <c r="N26" s="52">
        <v>903</v>
      </c>
      <c r="O26" s="52">
        <v>389</v>
      </c>
      <c r="P26" s="52">
        <v>441</v>
      </c>
      <c r="Q26" s="52">
        <v>829</v>
      </c>
      <c r="R26" s="55">
        <v>773.85</v>
      </c>
      <c r="S26" s="55">
        <v>454.24</v>
      </c>
      <c r="T26" s="55">
        <v>10.069999999999993</v>
      </c>
      <c r="U26" s="55">
        <v>309.54</v>
      </c>
      <c r="V26" s="55">
        <v>946.05</v>
      </c>
      <c r="W26" s="74">
        <v>626.44</v>
      </c>
      <c r="X26" s="74">
        <v>10.069999999999993</v>
      </c>
      <c r="Y26" s="55">
        <v>309.54</v>
      </c>
    </row>
    <row r="27" spans="1:25" s="2" customFormat="1" ht="21" customHeight="1">
      <c r="A27" s="49" t="s">
        <v>432</v>
      </c>
      <c r="B27" s="50" t="s">
        <v>14</v>
      </c>
      <c r="C27" s="47"/>
      <c r="D27" s="48">
        <v>32</v>
      </c>
      <c r="E27" s="48">
        <v>25.6</v>
      </c>
      <c r="F27" s="48">
        <v>805</v>
      </c>
      <c r="G27" s="48">
        <v>402.5</v>
      </c>
      <c r="H27" s="48">
        <v>5549</v>
      </c>
      <c r="I27" s="48">
        <v>1466</v>
      </c>
      <c r="J27" s="48">
        <v>1868</v>
      </c>
      <c r="K27" s="48">
        <v>347</v>
      </c>
      <c r="L27" s="48">
        <v>1868</v>
      </c>
      <c r="M27" s="48">
        <v>6258</v>
      </c>
      <c r="N27" s="48">
        <v>3746</v>
      </c>
      <c r="O27" s="48">
        <v>103</v>
      </c>
      <c r="P27" s="48">
        <v>945</v>
      </c>
      <c r="Q27" s="48">
        <v>1464</v>
      </c>
      <c r="R27" s="48">
        <v>1999.584</v>
      </c>
      <c r="S27" s="48">
        <v>1173.74</v>
      </c>
      <c r="T27" s="48">
        <v>26.013999999999925</v>
      </c>
      <c r="U27" s="48">
        <v>799.83</v>
      </c>
      <c r="V27" s="48">
        <v>2427.684</v>
      </c>
      <c r="W27" s="48">
        <v>1601.84</v>
      </c>
      <c r="X27" s="74">
        <v>26.013999999999925</v>
      </c>
      <c r="Y27" s="48">
        <v>799.83</v>
      </c>
    </row>
    <row r="28" spans="1:25" s="2" customFormat="1" ht="21" customHeight="1">
      <c r="A28" s="51"/>
      <c r="B28" s="50" t="s">
        <v>626</v>
      </c>
      <c r="C28" s="47"/>
      <c r="D28" s="52">
        <v>0</v>
      </c>
      <c r="E28" s="55">
        <v>0</v>
      </c>
      <c r="F28" s="52">
        <v>0</v>
      </c>
      <c r="G28" s="55">
        <v>0</v>
      </c>
      <c r="H28" s="48">
        <v>0</v>
      </c>
      <c r="I28" s="48"/>
      <c r="J28" s="48"/>
      <c r="K28" s="52">
        <v>0</v>
      </c>
      <c r="L28" s="48"/>
      <c r="M28" s="48">
        <v>0</v>
      </c>
      <c r="N28" s="52">
        <v>0</v>
      </c>
      <c r="O28" s="52">
        <v>0</v>
      </c>
      <c r="P28" s="52">
        <v>0</v>
      </c>
      <c r="Q28" s="52">
        <v>0</v>
      </c>
      <c r="R28" s="55">
        <v>0</v>
      </c>
      <c r="S28" s="48"/>
      <c r="T28" s="55">
        <v>0</v>
      </c>
      <c r="U28" s="55">
        <v>0</v>
      </c>
      <c r="V28" s="55">
        <v>0</v>
      </c>
      <c r="W28" s="74">
        <v>0</v>
      </c>
      <c r="X28" s="74">
        <v>0</v>
      </c>
      <c r="Y28" s="55">
        <v>0</v>
      </c>
    </row>
    <row r="29" spans="1:25" s="3" customFormat="1" ht="21" customHeight="1">
      <c r="A29" s="51"/>
      <c r="B29" s="53" t="s">
        <v>627</v>
      </c>
      <c r="C29" s="54"/>
      <c r="D29" s="52">
        <v>14</v>
      </c>
      <c r="E29" s="55">
        <v>11.2</v>
      </c>
      <c r="F29" s="52">
        <v>336</v>
      </c>
      <c r="G29" s="55">
        <v>168</v>
      </c>
      <c r="H29" s="48">
        <v>2173</v>
      </c>
      <c r="I29" s="52">
        <v>573</v>
      </c>
      <c r="J29" s="52">
        <v>732</v>
      </c>
      <c r="K29" s="52">
        <v>136</v>
      </c>
      <c r="L29" s="52">
        <v>732</v>
      </c>
      <c r="M29" s="48">
        <v>2740</v>
      </c>
      <c r="N29" s="52">
        <v>1349</v>
      </c>
      <c r="O29" s="52">
        <v>103</v>
      </c>
      <c r="P29" s="52">
        <v>521</v>
      </c>
      <c r="Q29" s="52">
        <v>767</v>
      </c>
      <c r="R29" s="55">
        <v>805.256</v>
      </c>
      <c r="S29" s="55">
        <v>472.68</v>
      </c>
      <c r="T29" s="55">
        <v>10.475999999999942</v>
      </c>
      <c r="U29" s="55">
        <v>322.1</v>
      </c>
      <c r="V29" s="55">
        <v>984.456</v>
      </c>
      <c r="W29" s="74">
        <v>651.88</v>
      </c>
      <c r="X29" s="74">
        <v>10.475999999999942</v>
      </c>
      <c r="Y29" s="55">
        <v>322.1</v>
      </c>
    </row>
    <row r="30" spans="1:25" s="3" customFormat="1" ht="21" customHeight="1">
      <c r="A30" s="51"/>
      <c r="B30" s="53" t="s">
        <v>628</v>
      </c>
      <c r="C30" s="54"/>
      <c r="D30" s="52">
        <v>14</v>
      </c>
      <c r="E30" s="55">
        <v>11.2</v>
      </c>
      <c r="F30" s="52">
        <v>353</v>
      </c>
      <c r="G30" s="55">
        <v>176.5</v>
      </c>
      <c r="H30" s="48">
        <v>2801</v>
      </c>
      <c r="I30" s="52">
        <v>728</v>
      </c>
      <c r="J30" s="52">
        <v>949</v>
      </c>
      <c r="K30" s="52">
        <v>175</v>
      </c>
      <c r="L30" s="52">
        <v>949</v>
      </c>
      <c r="M30" s="48">
        <v>2613</v>
      </c>
      <c r="N30" s="52">
        <v>1629</v>
      </c>
      <c r="O30" s="52">
        <v>0</v>
      </c>
      <c r="P30" s="52">
        <v>287</v>
      </c>
      <c r="Q30" s="52">
        <v>697</v>
      </c>
      <c r="R30" s="55">
        <v>916.6279999999999</v>
      </c>
      <c r="S30" s="55">
        <v>538.05</v>
      </c>
      <c r="T30" s="55">
        <v>11.927999999999997</v>
      </c>
      <c r="U30" s="55">
        <v>366.65</v>
      </c>
      <c r="V30" s="55">
        <v>1104.328</v>
      </c>
      <c r="W30" s="74">
        <v>725.75</v>
      </c>
      <c r="X30" s="74">
        <v>11.927999999999997</v>
      </c>
      <c r="Y30" s="55">
        <v>366.65</v>
      </c>
    </row>
    <row r="31" spans="1:25" s="3" customFormat="1" ht="21" customHeight="1">
      <c r="A31" s="58"/>
      <c r="B31" s="53" t="s">
        <v>629</v>
      </c>
      <c r="C31" s="54"/>
      <c r="D31" s="52">
        <v>4</v>
      </c>
      <c r="E31" s="55">
        <v>3.2</v>
      </c>
      <c r="F31" s="52">
        <v>116</v>
      </c>
      <c r="G31" s="55">
        <v>58</v>
      </c>
      <c r="H31" s="48">
        <v>575</v>
      </c>
      <c r="I31" s="52">
        <v>165</v>
      </c>
      <c r="J31" s="52">
        <v>187</v>
      </c>
      <c r="K31" s="52">
        <v>36</v>
      </c>
      <c r="L31" s="52">
        <v>187</v>
      </c>
      <c r="M31" s="48">
        <v>905</v>
      </c>
      <c r="N31" s="52">
        <v>768</v>
      </c>
      <c r="O31" s="52">
        <v>0</v>
      </c>
      <c r="P31" s="52">
        <v>137</v>
      </c>
      <c r="Q31" s="52">
        <v>0</v>
      </c>
      <c r="R31" s="55">
        <v>277.7</v>
      </c>
      <c r="S31" s="55">
        <v>163.01</v>
      </c>
      <c r="T31" s="55">
        <v>3.609999999999985</v>
      </c>
      <c r="U31" s="55">
        <v>111.08</v>
      </c>
      <c r="V31" s="55">
        <v>338.9</v>
      </c>
      <c r="W31" s="74">
        <v>224.20999999999998</v>
      </c>
      <c r="X31" s="74">
        <v>3.609999999999985</v>
      </c>
      <c r="Y31" s="55">
        <v>111.08</v>
      </c>
    </row>
    <row r="32" spans="1:25" s="2" customFormat="1" ht="21" customHeight="1">
      <c r="A32" s="49" t="s">
        <v>440</v>
      </c>
      <c r="B32" s="50" t="s">
        <v>14</v>
      </c>
      <c r="C32" s="47"/>
      <c r="D32" s="48">
        <v>44</v>
      </c>
      <c r="E32" s="48">
        <v>35.199999999999996</v>
      </c>
      <c r="F32" s="48">
        <v>1146</v>
      </c>
      <c r="G32" s="48">
        <v>573</v>
      </c>
      <c r="H32" s="48">
        <v>7883</v>
      </c>
      <c r="I32" s="48">
        <v>2358</v>
      </c>
      <c r="J32" s="48">
        <v>2558</v>
      </c>
      <c r="K32" s="48">
        <v>411</v>
      </c>
      <c r="L32" s="48">
        <v>2556</v>
      </c>
      <c r="M32" s="48">
        <v>8910</v>
      </c>
      <c r="N32" s="48">
        <v>4011</v>
      </c>
      <c r="O32" s="48">
        <v>837</v>
      </c>
      <c r="P32" s="48">
        <v>1264</v>
      </c>
      <c r="Q32" s="48">
        <v>2798</v>
      </c>
      <c r="R32" s="48">
        <v>2757.166</v>
      </c>
      <c r="S32" s="48">
        <v>1618.41</v>
      </c>
      <c r="T32" s="48">
        <v>35.88599999999997</v>
      </c>
      <c r="U32" s="48">
        <v>1102.87</v>
      </c>
      <c r="V32" s="48">
        <v>3365.366</v>
      </c>
      <c r="W32" s="48">
        <v>2226.6099999999997</v>
      </c>
      <c r="X32" s="74">
        <v>35.88599999999997</v>
      </c>
      <c r="Y32" s="48">
        <v>1102.87</v>
      </c>
    </row>
    <row r="33" spans="1:25" s="3" customFormat="1" ht="21" customHeight="1">
      <c r="A33" s="51"/>
      <c r="B33" s="53" t="s">
        <v>630</v>
      </c>
      <c r="C33" s="54"/>
      <c r="D33" s="52">
        <v>12</v>
      </c>
      <c r="E33" s="55">
        <v>9.6</v>
      </c>
      <c r="F33" s="52">
        <v>310</v>
      </c>
      <c r="G33" s="55">
        <v>155</v>
      </c>
      <c r="H33" s="48">
        <v>1970</v>
      </c>
      <c r="I33" s="52">
        <v>797</v>
      </c>
      <c r="J33" s="52">
        <v>525</v>
      </c>
      <c r="K33" s="52">
        <v>123</v>
      </c>
      <c r="L33" s="52">
        <v>525</v>
      </c>
      <c r="M33" s="48">
        <v>2423</v>
      </c>
      <c r="N33" s="52">
        <v>1225</v>
      </c>
      <c r="O33" s="52">
        <v>110</v>
      </c>
      <c r="P33" s="52">
        <v>377</v>
      </c>
      <c r="Q33" s="52">
        <v>711</v>
      </c>
      <c r="R33" s="55">
        <v>747.344</v>
      </c>
      <c r="S33" s="55">
        <v>438.68</v>
      </c>
      <c r="T33" s="55">
        <v>9.72399999999999</v>
      </c>
      <c r="U33" s="55">
        <v>298.94</v>
      </c>
      <c r="V33" s="55">
        <v>911.944</v>
      </c>
      <c r="W33" s="74">
        <v>603.28</v>
      </c>
      <c r="X33" s="74">
        <v>9.72399999999999</v>
      </c>
      <c r="Y33" s="55">
        <v>298.94</v>
      </c>
    </row>
    <row r="34" spans="1:25" s="3" customFormat="1" ht="21" customHeight="1">
      <c r="A34" s="51"/>
      <c r="B34" s="53" t="s">
        <v>631</v>
      </c>
      <c r="C34" s="54"/>
      <c r="D34" s="52">
        <v>14</v>
      </c>
      <c r="E34" s="55">
        <v>11.2</v>
      </c>
      <c r="F34" s="52">
        <v>341</v>
      </c>
      <c r="G34" s="55">
        <v>170.5</v>
      </c>
      <c r="H34" s="48">
        <v>2365</v>
      </c>
      <c r="I34" s="52">
        <v>615</v>
      </c>
      <c r="J34" s="52">
        <v>801</v>
      </c>
      <c r="K34" s="52">
        <v>148</v>
      </c>
      <c r="L34" s="52">
        <v>801</v>
      </c>
      <c r="M34" s="48">
        <v>2714</v>
      </c>
      <c r="N34" s="52">
        <v>736</v>
      </c>
      <c r="O34" s="52">
        <v>573</v>
      </c>
      <c r="P34" s="52">
        <v>473</v>
      </c>
      <c r="Q34" s="52">
        <v>932</v>
      </c>
      <c r="R34" s="55">
        <v>791.006</v>
      </c>
      <c r="S34" s="55">
        <v>464.31</v>
      </c>
      <c r="T34" s="55">
        <v>10.295999999999992</v>
      </c>
      <c r="U34" s="55">
        <v>316.4</v>
      </c>
      <c r="V34" s="55">
        <v>972.706</v>
      </c>
      <c r="W34" s="74">
        <v>646.01</v>
      </c>
      <c r="X34" s="74">
        <v>10.295999999999992</v>
      </c>
      <c r="Y34" s="55">
        <v>316.4</v>
      </c>
    </row>
    <row r="35" spans="1:25" s="3" customFormat="1" ht="21" customHeight="1">
      <c r="A35" s="51"/>
      <c r="B35" s="53" t="s">
        <v>632</v>
      </c>
      <c r="C35" s="54"/>
      <c r="D35" s="52">
        <v>12</v>
      </c>
      <c r="E35" s="55">
        <v>9.6</v>
      </c>
      <c r="F35" s="52">
        <v>344</v>
      </c>
      <c r="G35" s="55">
        <v>172</v>
      </c>
      <c r="H35" s="48">
        <v>2610</v>
      </c>
      <c r="I35" s="52">
        <v>702</v>
      </c>
      <c r="J35" s="52">
        <v>914</v>
      </c>
      <c r="K35" s="52">
        <v>81</v>
      </c>
      <c r="L35" s="52">
        <v>913</v>
      </c>
      <c r="M35" s="48">
        <v>2554</v>
      </c>
      <c r="N35" s="52">
        <v>1428</v>
      </c>
      <c r="O35" s="52">
        <v>120</v>
      </c>
      <c r="P35" s="52">
        <v>183</v>
      </c>
      <c r="Q35" s="52">
        <v>823</v>
      </c>
      <c r="R35" s="55">
        <v>863.672</v>
      </c>
      <c r="S35" s="55">
        <v>506.96</v>
      </c>
      <c r="T35" s="55">
        <v>11.242000000000019</v>
      </c>
      <c r="U35" s="55">
        <v>345.47</v>
      </c>
      <c r="V35" s="55">
        <v>1045.272</v>
      </c>
      <c r="W35" s="74">
        <v>688.56</v>
      </c>
      <c r="X35" s="74">
        <v>11.242000000000019</v>
      </c>
      <c r="Y35" s="55">
        <v>345.47</v>
      </c>
    </row>
    <row r="36" spans="1:25" s="5" customFormat="1" ht="21" customHeight="1">
      <c r="A36" s="58"/>
      <c r="B36" s="53" t="s">
        <v>633</v>
      </c>
      <c r="C36" s="54"/>
      <c r="D36" s="52">
        <v>6</v>
      </c>
      <c r="E36" s="55">
        <v>4.8</v>
      </c>
      <c r="F36" s="52">
        <v>151</v>
      </c>
      <c r="G36" s="55">
        <v>75.5</v>
      </c>
      <c r="H36" s="48">
        <v>938</v>
      </c>
      <c r="I36" s="52">
        <v>244</v>
      </c>
      <c r="J36" s="52">
        <v>318</v>
      </c>
      <c r="K36" s="52">
        <v>59</v>
      </c>
      <c r="L36" s="52">
        <v>317</v>
      </c>
      <c r="M36" s="48">
        <v>1219</v>
      </c>
      <c r="N36" s="52">
        <v>622</v>
      </c>
      <c r="O36" s="52">
        <v>34</v>
      </c>
      <c r="P36" s="52">
        <v>231</v>
      </c>
      <c r="Q36" s="52">
        <v>332</v>
      </c>
      <c r="R36" s="55">
        <v>355.144</v>
      </c>
      <c r="S36" s="55">
        <v>208.46</v>
      </c>
      <c r="T36" s="55">
        <v>4.623999999999967</v>
      </c>
      <c r="U36" s="55">
        <v>142.06</v>
      </c>
      <c r="V36" s="55">
        <v>435.44399999999996</v>
      </c>
      <c r="W36" s="74">
        <v>288.76</v>
      </c>
      <c r="X36" s="74">
        <v>4.623999999999967</v>
      </c>
      <c r="Y36" s="55">
        <v>142.06</v>
      </c>
    </row>
    <row r="37" spans="1:25" s="2" customFormat="1" ht="21" customHeight="1">
      <c r="A37" s="59" t="s">
        <v>455</v>
      </c>
      <c r="B37" s="50" t="s">
        <v>14</v>
      </c>
      <c r="C37" s="47"/>
      <c r="D37" s="48">
        <v>10</v>
      </c>
      <c r="E37" s="48">
        <v>8</v>
      </c>
      <c r="F37" s="48">
        <v>247</v>
      </c>
      <c r="G37" s="48">
        <v>123.5</v>
      </c>
      <c r="H37" s="48">
        <v>1224</v>
      </c>
      <c r="I37" s="48">
        <v>330</v>
      </c>
      <c r="J37" s="48">
        <v>409</v>
      </c>
      <c r="K37" s="48">
        <v>76</v>
      </c>
      <c r="L37" s="48">
        <v>409</v>
      </c>
      <c r="M37" s="48">
        <v>2446</v>
      </c>
      <c r="N37" s="48">
        <v>1193</v>
      </c>
      <c r="O37" s="48">
        <v>174</v>
      </c>
      <c r="P37" s="48">
        <v>470</v>
      </c>
      <c r="Q37" s="48">
        <v>609</v>
      </c>
      <c r="R37" s="48">
        <v>607.4780000000001</v>
      </c>
      <c r="S37" s="48">
        <v>356.59</v>
      </c>
      <c r="T37" s="48">
        <v>7.897999999999982</v>
      </c>
      <c r="U37" s="48">
        <v>242.99</v>
      </c>
      <c r="V37" s="48">
        <v>738.978</v>
      </c>
      <c r="W37" s="48">
        <v>488.0899999999999</v>
      </c>
      <c r="X37" s="74">
        <v>7.897999999999982</v>
      </c>
      <c r="Y37" s="48">
        <v>242.99</v>
      </c>
    </row>
    <row r="38" spans="1:25" s="3" customFormat="1" ht="21" customHeight="1">
      <c r="A38" s="59"/>
      <c r="B38" s="53" t="s">
        <v>634</v>
      </c>
      <c r="C38" s="54"/>
      <c r="D38" s="52">
        <v>7</v>
      </c>
      <c r="E38" s="55">
        <v>5.6</v>
      </c>
      <c r="F38" s="52">
        <v>180</v>
      </c>
      <c r="G38" s="55">
        <v>90</v>
      </c>
      <c r="H38" s="48">
        <v>1124</v>
      </c>
      <c r="I38" s="52">
        <v>292</v>
      </c>
      <c r="J38" s="52">
        <v>381</v>
      </c>
      <c r="K38" s="52">
        <v>70</v>
      </c>
      <c r="L38" s="52">
        <v>381</v>
      </c>
      <c r="M38" s="48">
        <v>1507</v>
      </c>
      <c r="N38" s="52">
        <v>893</v>
      </c>
      <c r="O38" s="52">
        <v>0</v>
      </c>
      <c r="P38" s="52">
        <v>318</v>
      </c>
      <c r="Q38" s="52">
        <v>296</v>
      </c>
      <c r="R38" s="55">
        <v>444.572</v>
      </c>
      <c r="S38" s="55">
        <v>260.96</v>
      </c>
      <c r="T38" s="55">
        <v>5.781999999999982</v>
      </c>
      <c r="U38" s="55">
        <v>177.83</v>
      </c>
      <c r="V38" s="55">
        <v>540.1719999999999</v>
      </c>
      <c r="W38" s="74">
        <v>356.55999999999995</v>
      </c>
      <c r="X38" s="74">
        <v>5.781999999999982</v>
      </c>
      <c r="Y38" s="55">
        <v>177.83</v>
      </c>
    </row>
    <row r="39" spans="1:244" s="4" customFormat="1" ht="21" customHeight="1">
      <c r="A39" s="59"/>
      <c r="B39" s="53" t="s">
        <v>635</v>
      </c>
      <c r="C39" s="54"/>
      <c r="D39" s="52">
        <v>3</v>
      </c>
      <c r="E39" s="55">
        <v>2.4</v>
      </c>
      <c r="F39" s="52">
        <v>67</v>
      </c>
      <c r="G39" s="55">
        <v>33.5</v>
      </c>
      <c r="H39" s="48">
        <v>100</v>
      </c>
      <c r="I39" s="52">
        <v>38</v>
      </c>
      <c r="J39" s="52">
        <v>28</v>
      </c>
      <c r="K39" s="52">
        <v>6</v>
      </c>
      <c r="L39" s="52">
        <v>28</v>
      </c>
      <c r="M39" s="48">
        <v>939</v>
      </c>
      <c r="N39" s="52">
        <v>300</v>
      </c>
      <c r="O39" s="52">
        <v>174</v>
      </c>
      <c r="P39" s="52">
        <v>152</v>
      </c>
      <c r="Q39" s="52">
        <v>313</v>
      </c>
      <c r="R39" s="55">
        <v>162.906</v>
      </c>
      <c r="S39" s="55">
        <v>95.63</v>
      </c>
      <c r="T39" s="55">
        <v>2.1159999999999997</v>
      </c>
      <c r="U39" s="55">
        <v>65.16</v>
      </c>
      <c r="V39" s="55">
        <v>198.806</v>
      </c>
      <c r="W39" s="74">
        <v>131.53</v>
      </c>
      <c r="X39" s="74">
        <v>2.1159999999999997</v>
      </c>
      <c r="Y39" s="55">
        <v>65.16</v>
      </c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</row>
    <row r="40" spans="1:25" s="2" customFormat="1" ht="21" customHeight="1">
      <c r="A40" s="59" t="s">
        <v>27</v>
      </c>
      <c r="B40" s="50" t="s">
        <v>14</v>
      </c>
      <c r="C40" s="47"/>
      <c r="D40" s="52">
        <v>31</v>
      </c>
      <c r="E40" s="48">
        <v>24.8</v>
      </c>
      <c r="F40" s="48">
        <v>761</v>
      </c>
      <c r="G40" s="48">
        <v>380.5</v>
      </c>
      <c r="H40" s="48">
        <v>5583</v>
      </c>
      <c r="I40" s="48">
        <v>1976</v>
      </c>
      <c r="J40" s="48">
        <v>1629</v>
      </c>
      <c r="K40" s="48">
        <v>349</v>
      </c>
      <c r="L40" s="48">
        <v>1629</v>
      </c>
      <c r="M40" s="48">
        <v>6614</v>
      </c>
      <c r="N40" s="48">
        <v>3904</v>
      </c>
      <c r="O40" s="48">
        <v>0</v>
      </c>
      <c r="P40" s="48">
        <v>1145</v>
      </c>
      <c r="Q40" s="48">
        <v>1565</v>
      </c>
      <c r="R40" s="48">
        <v>2097.266</v>
      </c>
      <c r="S40" s="48">
        <v>1231.06</v>
      </c>
      <c r="T40" s="48">
        <v>27.295999999999935</v>
      </c>
      <c r="U40" s="48">
        <v>838.9100000000001</v>
      </c>
      <c r="V40" s="48">
        <v>2502.566</v>
      </c>
      <c r="W40" s="48">
        <v>1636.36</v>
      </c>
      <c r="X40" s="74">
        <v>27.295999999999935</v>
      </c>
      <c r="Y40" s="48">
        <v>838.9100000000001</v>
      </c>
    </row>
    <row r="41" spans="1:25" s="3" customFormat="1" ht="21" customHeight="1">
      <c r="A41" s="59"/>
      <c r="B41" s="53" t="s">
        <v>636</v>
      </c>
      <c r="C41" s="54"/>
      <c r="D41" s="52">
        <v>18</v>
      </c>
      <c r="E41" s="55">
        <v>14.4</v>
      </c>
      <c r="F41" s="52">
        <v>436</v>
      </c>
      <c r="G41" s="55">
        <v>218</v>
      </c>
      <c r="H41" s="48">
        <v>3001</v>
      </c>
      <c r="I41" s="52">
        <v>1053</v>
      </c>
      <c r="J41" s="52">
        <v>880</v>
      </c>
      <c r="K41" s="52">
        <v>188</v>
      </c>
      <c r="L41" s="52">
        <v>880</v>
      </c>
      <c r="M41" s="48">
        <v>3524</v>
      </c>
      <c r="N41" s="52">
        <v>1947</v>
      </c>
      <c r="O41" s="52">
        <v>0</v>
      </c>
      <c r="P41" s="52">
        <v>637</v>
      </c>
      <c r="Q41" s="52">
        <v>940</v>
      </c>
      <c r="R41" s="55">
        <v>1106.4940000000001</v>
      </c>
      <c r="S41" s="55">
        <v>649.49</v>
      </c>
      <c r="T41" s="55">
        <v>14.403999999999996</v>
      </c>
      <c r="U41" s="55">
        <v>442.6</v>
      </c>
      <c r="V41" s="55">
        <v>1338.894</v>
      </c>
      <c r="W41" s="74">
        <v>881.89</v>
      </c>
      <c r="X41" s="74">
        <v>14.403999999999996</v>
      </c>
      <c r="Y41" s="55">
        <v>442.6</v>
      </c>
    </row>
    <row r="42" spans="1:25" s="3" customFormat="1" ht="21" customHeight="1">
      <c r="A42" s="59"/>
      <c r="B42" s="53" t="s">
        <v>637</v>
      </c>
      <c r="C42" s="54"/>
      <c r="D42" s="52">
        <v>13</v>
      </c>
      <c r="E42" s="55">
        <v>10.4</v>
      </c>
      <c r="F42" s="52">
        <v>325</v>
      </c>
      <c r="G42" s="55">
        <v>162.5</v>
      </c>
      <c r="H42" s="48">
        <v>2582</v>
      </c>
      <c r="I42" s="52">
        <v>923</v>
      </c>
      <c r="J42" s="52">
        <v>749</v>
      </c>
      <c r="K42" s="52">
        <v>161</v>
      </c>
      <c r="L42" s="52">
        <v>749</v>
      </c>
      <c r="M42" s="48">
        <v>3090</v>
      </c>
      <c r="N42" s="52">
        <v>1957</v>
      </c>
      <c r="O42" s="52">
        <v>0</v>
      </c>
      <c r="P42" s="52">
        <v>508</v>
      </c>
      <c r="Q42" s="52">
        <v>625</v>
      </c>
      <c r="R42" s="55">
        <v>990.7719999999999</v>
      </c>
      <c r="S42" s="55">
        <v>581.57</v>
      </c>
      <c r="T42" s="55">
        <v>12.891999999999939</v>
      </c>
      <c r="U42" s="55">
        <v>396.31</v>
      </c>
      <c r="V42" s="55">
        <v>1163.672</v>
      </c>
      <c r="W42" s="74">
        <v>754.47</v>
      </c>
      <c r="X42" s="74">
        <v>12.891999999999939</v>
      </c>
      <c r="Y42" s="55">
        <v>396.31</v>
      </c>
    </row>
    <row r="43" spans="1:25" s="2" customFormat="1" ht="21" customHeight="1">
      <c r="A43" s="59" t="s">
        <v>477</v>
      </c>
      <c r="B43" s="50" t="s">
        <v>14</v>
      </c>
      <c r="C43" s="47"/>
      <c r="D43" s="48">
        <v>40</v>
      </c>
      <c r="E43" s="48">
        <v>32</v>
      </c>
      <c r="F43" s="48">
        <v>962</v>
      </c>
      <c r="G43" s="48">
        <v>481</v>
      </c>
      <c r="H43" s="48">
        <v>6262</v>
      </c>
      <c r="I43" s="48">
        <v>2212</v>
      </c>
      <c r="J43" s="48">
        <v>1869</v>
      </c>
      <c r="K43" s="48">
        <v>313</v>
      </c>
      <c r="L43" s="48">
        <v>1868</v>
      </c>
      <c r="M43" s="48">
        <v>7619</v>
      </c>
      <c r="N43" s="48">
        <v>5203</v>
      </c>
      <c r="O43" s="48">
        <v>32</v>
      </c>
      <c r="P43" s="48">
        <v>1054</v>
      </c>
      <c r="Q43" s="48">
        <v>1330</v>
      </c>
      <c r="R43" s="48">
        <v>2464.3439999999996</v>
      </c>
      <c r="S43" s="48">
        <v>1446.5300000000002</v>
      </c>
      <c r="T43" s="48">
        <v>32.073999999999955</v>
      </c>
      <c r="U43" s="48">
        <v>985.74</v>
      </c>
      <c r="V43" s="48">
        <v>2977.344</v>
      </c>
      <c r="W43" s="48">
        <v>1959.53</v>
      </c>
      <c r="X43" s="74">
        <v>32.073999999999955</v>
      </c>
      <c r="Y43" s="48">
        <v>985.74</v>
      </c>
    </row>
    <row r="44" spans="1:25" s="3" customFormat="1" ht="21" customHeight="1">
      <c r="A44" s="59"/>
      <c r="B44" s="53" t="s">
        <v>638</v>
      </c>
      <c r="C44" s="54"/>
      <c r="D44" s="52">
        <v>15</v>
      </c>
      <c r="E44" s="55">
        <v>12</v>
      </c>
      <c r="F44" s="52">
        <v>358</v>
      </c>
      <c r="G44" s="55">
        <v>179</v>
      </c>
      <c r="H44" s="48">
        <v>2409</v>
      </c>
      <c r="I44" s="52">
        <v>626</v>
      </c>
      <c r="J44" s="52">
        <v>816</v>
      </c>
      <c r="K44" s="52">
        <v>151</v>
      </c>
      <c r="L44" s="52">
        <v>816</v>
      </c>
      <c r="M44" s="48">
        <v>2872</v>
      </c>
      <c r="N44" s="52">
        <v>1553</v>
      </c>
      <c r="O44" s="52">
        <v>22</v>
      </c>
      <c r="P44" s="52">
        <v>511</v>
      </c>
      <c r="Q44" s="52">
        <v>786</v>
      </c>
      <c r="R44" s="55">
        <v>875</v>
      </c>
      <c r="S44" s="55">
        <v>513.61</v>
      </c>
      <c r="T44" s="55">
        <v>11.389999999999986</v>
      </c>
      <c r="U44" s="55">
        <v>350</v>
      </c>
      <c r="V44" s="55">
        <v>1066</v>
      </c>
      <c r="W44" s="74">
        <v>704.61</v>
      </c>
      <c r="X44" s="74">
        <v>11.389999999999986</v>
      </c>
      <c r="Y44" s="55">
        <v>350</v>
      </c>
    </row>
    <row r="45" spans="1:25" s="3" customFormat="1" ht="21" customHeight="1">
      <c r="A45" s="59"/>
      <c r="B45" s="53" t="s">
        <v>639</v>
      </c>
      <c r="C45" s="54"/>
      <c r="D45" s="52">
        <v>11</v>
      </c>
      <c r="E45" s="55">
        <v>8.8</v>
      </c>
      <c r="F45" s="52">
        <v>290</v>
      </c>
      <c r="G45" s="55">
        <v>145</v>
      </c>
      <c r="H45" s="48">
        <v>1947</v>
      </c>
      <c r="I45" s="52">
        <v>960</v>
      </c>
      <c r="J45" s="52">
        <v>472</v>
      </c>
      <c r="K45" s="52">
        <v>43</v>
      </c>
      <c r="L45" s="52">
        <v>472</v>
      </c>
      <c r="M45" s="48">
        <v>2283</v>
      </c>
      <c r="N45" s="52">
        <v>2141</v>
      </c>
      <c r="O45" s="52">
        <v>0</v>
      </c>
      <c r="P45" s="52">
        <v>142</v>
      </c>
      <c r="Q45" s="52">
        <v>0</v>
      </c>
      <c r="R45" s="55">
        <v>834.7439999999999</v>
      </c>
      <c r="S45" s="55">
        <v>489.98</v>
      </c>
      <c r="T45" s="55">
        <v>10.863999999999976</v>
      </c>
      <c r="U45" s="55">
        <v>333.9</v>
      </c>
      <c r="V45" s="55">
        <v>988.544</v>
      </c>
      <c r="W45" s="74">
        <v>643.78</v>
      </c>
      <c r="X45" s="74">
        <v>10.863999999999976</v>
      </c>
      <c r="Y45" s="55">
        <v>333.9</v>
      </c>
    </row>
    <row r="46" spans="1:25" s="5" customFormat="1" ht="21" customHeight="1">
      <c r="A46" s="59"/>
      <c r="B46" s="60" t="s">
        <v>640</v>
      </c>
      <c r="C46" s="61"/>
      <c r="D46" s="52">
        <v>6</v>
      </c>
      <c r="E46" s="55">
        <v>4.8</v>
      </c>
      <c r="F46" s="52">
        <v>155</v>
      </c>
      <c r="G46" s="55">
        <v>77.5</v>
      </c>
      <c r="H46" s="48">
        <v>932</v>
      </c>
      <c r="I46" s="52">
        <v>242</v>
      </c>
      <c r="J46" s="52">
        <v>316</v>
      </c>
      <c r="K46" s="52">
        <v>58</v>
      </c>
      <c r="L46" s="52">
        <v>316</v>
      </c>
      <c r="M46" s="48">
        <v>1259</v>
      </c>
      <c r="N46" s="52">
        <v>823</v>
      </c>
      <c r="O46" s="52">
        <v>0</v>
      </c>
      <c r="P46" s="52">
        <v>233</v>
      </c>
      <c r="Q46" s="52">
        <v>203</v>
      </c>
      <c r="R46" s="55">
        <v>378.728</v>
      </c>
      <c r="S46" s="55">
        <v>222.31</v>
      </c>
      <c r="T46" s="55">
        <v>4.927999999999997</v>
      </c>
      <c r="U46" s="55">
        <v>151.49</v>
      </c>
      <c r="V46" s="55">
        <v>461.028</v>
      </c>
      <c r="W46" s="74">
        <v>304.61</v>
      </c>
      <c r="X46" s="74">
        <v>4.927999999999997</v>
      </c>
      <c r="Y46" s="55">
        <v>151.49</v>
      </c>
    </row>
    <row r="47" spans="1:25" s="5" customFormat="1" ht="21" customHeight="1">
      <c r="A47" s="59"/>
      <c r="B47" s="60" t="s">
        <v>641</v>
      </c>
      <c r="C47" s="61"/>
      <c r="D47" s="52">
        <v>8</v>
      </c>
      <c r="E47" s="55">
        <v>6.4</v>
      </c>
      <c r="F47" s="52">
        <v>159</v>
      </c>
      <c r="G47" s="55">
        <v>79.5</v>
      </c>
      <c r="H47" s="48">
        <v>974</v>
      </c>
      <c r="I47" s="52">
        <v>384</v>
      </c>
      <c r="J47" s="52">
        <v>265</v>
      </c>
      <c r="K47" s="52">
        <v>61</v>
      </c>
      <c r="L47" s="52">
        <v>264</v>
      </c>
      <c r="M47" s="48">
        <v>1205</v>
      </c>
      <c r="N47" s="52">
        <v>686</v>
      </c>
      <c r="O47" s="52">
        <v>10</v>
      </c>
      <c r="P47" s="52">
        <v>168</v>
      </c>
      <c r="Q47" s="52">
        <v>341</v>
      </c>
      <c r="R47" s="55">
        <v>375.87199999999996</v>
      </c>
      <c r="S47" s="55">
        <v>220.63</v>
      </c>
      <c r="T47" s="55">
        <v>4.891999999999996</v>
      </c>
      <c r="U47" s="55">
        <v>150.35</v>
      </c>
      <c r="V47" s="55">
        <v>461.77199999999993</v>
      </c>
      <c r="W47" s="74">
        <v>306.53</v>
      </c>
      <c r="X47" s="74">
        <v>4.891999999999996</v>
      </c>
      <c r="Y47" s="55">
        <v>150.35</v>
      </c>
    </row>
    <row r="48" spans="1:25" s="2" customFormat="1" ht="21" customHeight="1">
      <c r="A48" s="59" t="s">
        <v>495</v>
      </c>
      <c r="B48" s="50" t="s">
        <v>14</v>
      </c>
      <c r="C48" s="47"/>
      <c r="D48" s="48">
        <v>20</v>
      </c>
      <c r="E48" s="48">
        <v>16</v>
      </c>
      <c r="F48" s="48">
        <v>481</v>
      </c>
      <c r="G48" s="48">
        <v>240.5</v>
      </c>
      <c r="H48" s="48">
        <v>3033</v>
      </c>
      <c r="I48" s="48">
        <v>1304</v>
      </c>
      <c r="J48" s="48">
        <v>770</v>
      </c>
      <c r="K48" s="48">
        <v>190</v>
      </c>
      <c r="L48" s="48">
        <v>769</v>
      </c>
      <c r="M48" s="48">
        <v>4014</v>
      </c>
      <c r="N48" s="48">
        <v>2583</v>
      </c>
      <c r="O48" s="48">
        <v>91</v>
      </c>
      <c r="P48" s="48">
        <v>743</v>
      </c>
      <c r="Q48" s="48">
        <v>597</v>
      </c>
      <c r="R48" s="48">
        <v>1260.55</v>
      </c>
      <c r="S48" s="48">
        <v>739.92</v>
      </c>
      <c r="T48" s="48">
        <v>16.409999999999968</v>
      </c>
      <c r="U48" s="48">
        <v>504.22</v>
      </c>
      <c r="V48" s="48">
        <v>1517.0500000000002</v>
      </c>
      <c r="W48" s="48">
        <v>996.42</v>
      </c>
      <c r="X48" s="74">
        <v>16.409999999999968</v>
      </c>
      <c r="Y48" s="48">
        <v>504.22</v>
      </c>
    </row>
    <row r="49" spans="1:25" s="3" customFormat="1" ht="21" customHeight="1">
      <c r="A49" s="59"/>
      <c r="B49" s="53" t="s">
        <v>642</v>
      </c>
      <c r="C49" s="54"/>
      <c r="D49" s="52">
        <v>11</v>
      </c>
      <c r="E49" s="55">
        <v>8.8</v>
      </c>
      <c r="F49" s="52">
        <v>261</v>
      </c>
      <c r="G49" s="55">
        <v>130.5</v>
      </c>
      <c r="H49" s="48">
        <v>1694</v>
      </c>
      <c r="I49" s="52">
        <v>648</v>
      </c>
      <c r="J49" s="52">
        <v>470</v>
      </c>
      <c r="K49" s="52">
        <v>106</v>
      </c>
      <c r="L49" s="52">
        <v>470</v>
      </c>
      <c r="M49" s="48">
        <v>2105</v>
      </c>
      <c r="N49" s="52">
        <v>1033</v>
      </c>
      <c r="O49" s="52">
        <v>91</v>
      </c>
      <c r="P49" s="52">
        <v>384</v>
      </c>
      <c r="Q49" s="52">
        <v>597</v>
      </c>
      <c r="R49" s="55">
        <v>639.494</v>
      </c>
      <c r="S49" s="55">
        <v>375.37</v>
      </c>
      <c r="T49" s="55">
        <v>8.324000000000012</v>
      </c>
      <c r="U49" s="55">
        <v>255.8</v>
      </c>
      <c r="V49" s="55">
        <v>778.7940000000001</v>
      </c>
      <c r="W49" s="74">
        <v>514.6700000000001</v>
      </c>
      <c r="X49" s="74">
        <v>8.324000000000012</v>
      </c>
      <c r="Y49" s="55">
        <v>255.8</v>
      </c>
    </row>
    <row r="50" spans="1:25" s="3" customFormat="1" ht="21" customHeight="1">
      <c r="A50" s="59"/>
      <c r="B50" s="53" t="s">
        <v>643</v>
      </c>
      <c r="C50" s="54"/>
      <c r="D50" s="52">
        <v>9</v>
      </c>
      <c r="E50" s="55">
        <v>7.2</v>
      </c>
      <c r="F50" s="52">
        <v>220</v>
      </c>
      <c r="G50" s="55">
        <v>110</v>
      </c>
      <c r="H50" s="48">
        <v>1339</v>
      </c>
      <c r="I50" s="52">
        <v>656</v>
      </c>
      <c r="J50" s="52">
        <v>300</v>
      </c>
      <c r="K50" s="52">
        <v>84</v>
      </c>
      <c r="L50" s="52">
        <v>299</v>
      </c>
      <c r="M50" s="48">
        <v>1909</v>
      </c>
      <c r="N50" s="52">
        <v>1550</v>
      </c>
      <c r="O50" s="52">
        <v>0</v>
      </c>
      <c r="P50" s="52">
        <v>359</v>
      </c>
      <c r="Q50" s="52">
        <v>0</v>
      </c>
      <c r="R50" s="55">
        <v>621.0559999999999</v>
      </c>
      <c r="S50" s="55">
        <v>364.55</v>
      </c>
      <c r="T50" s="55">
        <v>8.085999999999956</v>
      </c>
      <c r="U50" s="55">
        <v>248.42</v>
      </c>
      <c r="V50" s="55">
        <v>738.256</v>
      </c>
      <c r="W50" s="74">
        <v>481.75</v>
      </c>
      <c r="X50" s="74">
        <v>8.085999999999956</v>
      </c>
      <c r="Y50" s="55">
        <v>248.42</v>
      </c>
    </row>
    <row r="51" spans="1:25" s="2" customFormat="1" ht="21" customHeight="1">
      <c r="A51" s="59" t="s">
        <v>504</v>
      </c>
      <c r="B51" s="50" t="s">
        <v>14</v>
      </c>
      <c r="C51" s="47"/>
      <c r="D51" s="48">
        <v>20</v>
      </c>
      <c r="E51" s="48">
        <v>16</v>
      </c>
      <c r="F51" s="48">
        <v>487</v>
      </c>
      <c r="G51" s="48">
        <v>243.5</v>
      </c>
      <c r="H51" s="48">
        <v>3178</v>
      </c>
      <c r="I51" s="48">
        <v>936</v>
      </c>
      <c r="J51" s="48">
        <v>1022</v>
      </c>
      <c r="K51" s="48">
        <v>199</v>
      </c>
      <c r="L51" s="48">
        <v>1021</v>
      </c>
      <c r="M51" s="48">
        <v>3987</v>
      </c>
      <c r="N51" s="48">
        <v>2776</v>
      </c>
      <c r="O51" s="48">
        <v>0</v>
      </c>
      <c r="P51" s="48">
        <v>730</v>
      </c>
      <c r="Q51" s="48">
        <v>481</v>
      </c>
      <c r="R51" s="48">
        <v>1263.6280000000002</v>
      </c>
      <c r="S51" s="48">
        <v>741.74</v>
      </c>
      <c r="T51" s="48">
        <v>16.437999999999946</v>
      </c>
      <c r="U51" s="48">
        <v>505.45</v>
      </c>
      <c r="V51" s="48">
        <v>1523.128</v>
      </c>
      <c r="W51" s="48">
        <v>1001.24</v>
      </c>
      <c r="X51" s="74">
        <v>16.437999999999946</v>
      </c>
      <c r="Y51" s="48">
        <v>505.45</v>
      </c>
    </row>
    <row r="52" spans="1:25" s="3" customFormat="1" ht="21" customHeight="1">
      <c r="A52" s="59"/>
      <c r="B52" s="53" t="s">
        <v>644</v>
      </c>
      <c r="C52" s="54"/>
      <c r="D52" s="52">
        <v>18</v>
      </c>
      <c r="E52" s="55">
        <v>14.4</v>
      </c>
      <c r="F52" s="52">
        <v>444</v>
      </c>
      <c r="G52" s="55">
        <v>222</v>
      </c>
      <c r="H52" s="48">
        <v>2927</v>
      </c>
      <c r="I52" s="52">
        <v>761</v>
      </c>
      <c r="J52" s="52">
        <v>992</v>
      </c>
      <c r="K52" s="52">
        <v>183</v>
      </c>
      <c r="L52" s="52">
        <v>991</v>
      </c>
      <c r="M52" s="48">
        <v>3588</v>
      </c>
      <c r="N52" s="52">
        <v>2462</v>
      </c>
      <c r="O52" s="52">
        <v>0</v>
      </c>
      <c r="P52" s="52">
        <v>645</v>
      </c>
      <c r="Q52" s="52">
        <v>481</v>
      </c>
      <c r="R52" s="55">
        <v>1135.806</v>
      </c>
      <c r="S52" s="55">
        <v>666.71</v>
      </c>
      <c r="T52" s="55">
        <v>14.775999999999954</v>
      </c>
      <c r="U52" s="55">
        <v>454.32</v>
      </c>
      <c r="V52" s="55">
        <v>1372.206</v>
      </c>
      <c r="W52" s="74">
        <v>903.11</v>
      </c>
      <c r="X52" s="74">
        <v>14.775999999999954</v>
      </c>
      <c r="Y52" s="55">
        <v>454.32</v>
      </c>
    </row>
    <row r="53" spans="1:25" s="3" customFormat="1" ht="21" customHeight="1">
      <c r="A53" s="59"/>
      <c r="B53" s="53" t="s">
        <v>645</v>
      </c>
      <c r="C53" s="54"/>
      <c r="D53" s="52">
        <v>2</v>
      </c>
      <c r="E53" s="55">
        <v>1.6</v>
      </c>
      <c r="F53" s="52">
        <v>43</v>
      </c>
      <c r="G53" s="55">
        <v>21.5</v>
      </c>
      <c r="H53" s="48">
        <v>251</v>
      </c>
      <c r="I53" s="52">
        <v>175</v>
      </c>
      <c r="J53" s="52">
        <v>30</v>
      </c>
      <c r="K53" s="52">
        <v>16</v>
      </c>
      <c r="L53" s="52">
        <v>30</v>
      </c>
      <c r="M53" s="48">
        <v>399</v>
      </c>
      <c r="N53" s="52">
        <v>314</v>
      </c>
      <c r="O53" s="52">
        <v>0</v>
      </c>
      <c r="P53" s="52">
        <v>85</v>
      </c>
      <c r="Q53" s="52">
        <v>0</v>
      </c>
      <c r="R53" s="55">
        <v>127.822</v>
      </c>
      <c r="S53" s="55">
        <v>75.03</v>
      </c>
      <c r="T53" s="55">
        <v>1.661999999999992</v>
      </c>
      <c r="U53" s="55">
        <v>51.13</v>
      </c>
      <c r="V53" s="55">
        <v>150.922</v>
      </c>
      <c r="W53" s="74">
        <v>98.13</v>
      </c>
      <c r="X53" s="74">
        <v>1.661999999999992</v>
      </c>
      <c r="Y53" s="55">
        <v>51.13</v>
      </c>
    </row>
    <row r="54" spans="1:25" s="2" customFormat="1" ht="21" customHeight="1">
      <c r="A54" s="59" t="s">
        <v>518</v>
      </c>
      <c r="B54" s="50" t="s">
        <v>14</v>
      </c>
      <c r="C54" s="47"/>
      <c r="D54" s="48">
        <v>15</v>
      </c>
      <c r="E54" s="48">
        <v>12</v>
      </c>
      <c r="F54" s="48">
        <v>362</v>
      </c>
      <c r="G54" s="48">
        <v>181</v>
      </c>
      <c r="H54" s="48">
        <v>2073</v>
      </c>
      <c r="I54" s="48">
        <v>716</v>
      </c>
      <c r="J54" s="48">
        <v>614</v>
      </c>
      <c r="K54" s="48">
        <v>130</v>
      </c>
      <c r="L54" s="48">
        <v>613</v>
      </c>
      <c r="M54" s="48">
        <v>2686</v>
      </c>
      <c r="N54" s="48">
        <v>1258</v>
      </c>
      <c r="O54" s="48">
        <v>254</v>
      </c>
      <c r="P54" s="48">
        <v>315</v>
      </c>
      <c r="Q54" s="48">
        <v>859</v>
      </c>
      <c r="R54" s="48">
        <v>795.5219999999999</v>
      </c>
      <c r="S54" s="48">
        <v>466.96</v>
      </c>
      <c r="T54" s="48">
        <v>10.351999999999975</v>
      </c>
      <c r="U54" s="48">
        <v>318.21</v>
      </c>
      <c r="V54" s="48">
        <v>988.5219999999998</v>
      </c>
      <c r="W54" s="48">
        <v>659.96</v>
      </c>
      <c r="X54" s="74">
        <v>10.351999999999975</v>
      </c>
      <c r="Y54" s="48">
        <v>318.21</v>
      </c>
    </row>
    <row r="55" spans="1:25" s="3" customFormat="1" ht="21" customHeight="1">
      <c r="A55" s="59"/>
      <c r="B55" s="53" t="s">
        <v>646</v>
      </c>
      <c r="C55" s="54"/>
      <c r="D55" s="52">
        <v>8</v>
      </c>
      <c r="E55" s="55">
        <v>6.4</v>
      </c>
      <c r="F55" s="52">
        <v>192</v>
      </c>
      <c r="G55" s="55">
        <v>96</v>
      </c>
      <c r="H55" s="48">
        <v>1243</v>
      </c>
      <c r="I55" s="52">
        <v>323</v>
      </c>
      <c r="J55" s="52">
        <v>421</v>
      </c>
      <c r="K55" s="52">
        <v>78</v>
      </c>
      <c r="L55" s="52">
        <v>421</v>
      </c>
      <c r="M55" s="48">
        <v>1441</v>
      </c>
      <c r="N55" s="52">
        <v>593</v>
      </c>
      <c r="O55" s="52">
        <v>189</v>
      </c>
      <c r="P55" s="52">
        <v>185</v>
      </c>
      <c r="Q55" s="52">
        <v>474</v>
      </c>
      <c r="R55" s="55">
        <v>433.84399999999994</v>
      </c>
      <c r="S55" s="55">
        <v>254.66</v>
      </c>
      <c r="T55" s="55">
        <v>5.643999999999977</v>
      </c>
      <c r="U55" s="55">
        <v>173.54</v>
      </c>
      <c r="V55" s="55">
        <v>536.2439999999999</v>
      </c>
      <c r="W55" s="74">
        <v>357.06</v>
      </c>
      <c r="X55" s="74">
        <v>5.643999999999977</v>
      </c>
      <c r="Y55" s="55">
        <v>173.54</v>
      </c>
    </row>
    <row r="56" spans="1:25" s="6" customFormat="1" ht="21" customHeight="1">
      <c r="A56" s="59"/>
      <c r="B56" s="53" t="s">
        <v>647</v>
      </c>
      <c r="C56" s="54"/>
      <c r="D56" s="52">
        <v>7</v>
      </c>
      <c r="E56" s="55">
        <v>5.6</v>
      </c>
      <c r="F56" s="52">
        <v>170</v>
      </c>
      <c r="G56" s="55">
        <v>85</v>
      </c>
      <c r="H56" s="48">
        <v>830</v>
      </c>
      <c r="I56" s="52">
        <v>393</v>
      </c>
      <c r="J56" s="52">
        <v>193</v>
      </c>
      <c r="K56" s="52">
        <v>52</v>
      </c>
      <c r="L56" s="52">
        <v>192</v>
      </c>
      <c r="M56" s="48">
        <v>1245</v>
      </c>
      <c r="N56" s="52">
        <v>665</v>
      </c>
      <c r="O56" s="52">
        <v>65</v>
      </c>
      <c r="P56" s="52">
        <v>130</v>
      </c>
      <c r="Q56" s="52">
        <v>385</v>
      </c>
      <c r="R56" s="55">
        <v>361.678</v>
      </c>
      <c r="S56" s="55">
        <v>212.3</v>
      </c>
      <c r="T56" s="55">
        <v>4.707999999999998</v>
      </c>
      <c r="U56" s="55">
        <v>144.67</v>
      </c>
      <c r="V56" s="55">
        <v>452.2779999999999</v>
      </c>
      <c r="W56" s="74">
        <v>302.9</v>
      </c>
      <c r="X56" s="74">
        <v>4.707999999999998</v>
      </c>
      <c r="Y56" s="55">
        <v>144.67</v>
      </c>
    </row>
    <row r="57" spans="1:25" s="2" customFormat="1" ht="21" customHeight="1">
      <c r="A57" s="59" t="s">
        <v>532</v>
      </c>
      <c r="B57" s="50" t="s">
        <v>14</v>
      </c>
      <c r="C57" s="47"/>
      <c r="D57" s="48">
        <v>19</v>
      </c>
      <c r="E57" s="48">
        <v>15.2</v>
      </c>
      <c r="F57" s="48">
        <v>480</v>
      </c>
      <c r="G57" s="48">
        <v>240</v>
      </c>
      <c r="H57" s="48">
        <v>2943</v>
      </c>
      <c r="I57" s="48">
        <v>1049</v>
      </c>
      <c r="J57" s="48">
        <v>855</v>
      </c>
      <c r="K57" s="48">
        <v>184</v>
      </c>
      <c r="L57" s="48">
        <v>855</v>
      </c>
      <c r="M57" s="48">
        <v>4451</v>
      </c>
      <c r="N57" s="48">
        <v>3680</v>
      </c>
      <c r="O57" s="48">
        <v>0</v>
      </c>
      <c r="P57" s="48">
        <v>771</v>
      </c>
      <c r="Q57" s="48">
        <v>0</v>
      </c>
      <c r="R57" s="48">
        <v>1390.678</v>
      </c>
      <c r="S57" s="48">
        <v>816.31</v>
      </c>
      <c r="T57" s="48">
        <v>18.0980000000001</v>
      </c>
      <c r="U57" s="48">
        <v>556.27</v>
      </c>
      <c r="V57" s="48">
        <v>1645.8780000000002</v>
      </c>
      <c r="W57" s="48">
        <v>1071.51</v>
      </c>
      <c r="X57" s="74">
        <v>18.0980000000001</v>
      </c>
      <c r="Y57" s="48">
        <v>556.27</v>
      </c>
    </row>
    <row r="58" spans="1:25" s="3" customFormat="1" ht="21" customHeight="1">
      <c r="A58" s="59"/>
      <c r="B58" s="53" t="s">
        <v>648</v>
      </c>
      <c r="C58" s="54"/>
      <c r="D58" s="52">
        <v>15</v>
      </c>
      <c r="E58" s="55">
        <v>12</v>
      </c>
      <c r="F58" s="52">
        <v>373</v>
      </c>
      <c r="G58" s="55">
        <v>186.5</v>
      </c>
      <c r="H58" s="48">
        <v>2315</v>
      </c>
      <c r="I58" s="52">
        <v>758</v>
      </c>
      <c r="J58" s="52">
        <v>706</v>
      </c>
      <c r="K58" s="52">
        <v>145</v>
      </c>
      <c r="L58" s="52">
        <v>706</v>
      </c>
      <c r="M58" s="48">
        <v>3372</v>
      </c>
      <c r="N58" s="52">
        <v>2792</v>
      </c>
      <c r="O58" s="52">
        <v>0</v>
      </c>
      <c r="P58" s="52">
        <v>580</v>
      </c>
      <c r="Q58" s="52">
        <v>0</v>
      </c>
      <c r="R58" s="55">
        <v>1062.8780000000002</v>
      </c>
      <c r="S58" s="55">
        <v>623.9</v>
      </c>
      <c r="T58" s="55">
        <v>13.828000000000088</v>
      </c>
      <c r="U58" s="55">
        <v>425.15</v>
      </c>
      <c r="V58" s="55">
        <v>1261.3780000000002</v>
      </c>
      <c r="W58" s="74">
        <v>822.4</v>
      </c>
      <c r="X58" s="74">
        <v>13.828000000000088</v>
      </c>
      <c r="Y58" s="55">
        <v>425.15</v>
      </c>
    </row>
    <row r="59" spans="1:25" s="3" customFormat="1" ht="21" customHeight="1">
      <c r="A59" s="59"/>
      <c r="B59" s="53" t="s">
        <v>649</v>
      </c>
      <c r="C59" s="54"/>
      <c r="D59" s="52">
        <v>4</v>
      </c>
      <c r="E59" s="55">
        <v>3.2</v>
      </c>
      <c r="F59" s="52">
        <v>107</v>
      </c>
      <c r="G59" s="55">
        <v>53.5</v>
      </c>
      <c r="H59" s="48">
        <v>628</v>
      </c>
      <c r="I59" s="52">
        <v>291</v>
      </c>
      <c r="J59" s="52">
        <v>149</v>
      </c>
      <c r="K59" s="52">
        <v>39</v>
      </c>
      <c r="L59" s="52">
        <v>149</v>
      </c>
      <c r="M59" s="48">
        <v>1079</v>
      </c>
      <c r="N59" s="52">
        <v>888</v>
      </c>
      <c r="O59" s="52">
        <v>0</v>
      </c>
      <c r="P59" s="52">
        <v>191</v>
      </c>
      <c r="Q59" s="52">
        <v>0</v>
      </c>
      <c r="R59" s="55">
        <v>327.8</v>
      </c>
      <c r="S59" s="55">
        <v>192.41</v>
      </c>
      <c r="T59" s="55">
        <v>4.27000000000001</v>
      </c>
      <c r="U59" s="55">
        <v>131.12</v>
      </c>
      <c r="V59" s="55">
        <v>384.5</v>
      </c>
      <c r="W59" s="74">
        <v>249.11</v>
      </c>
      <c r="X59" s="74">
        <v>4.27000000000001</v>
      </c>
      <c r="Y59" s="55">
        <v>131.12</v>
      </c>
    </row>
    <row r="60" spans="1:25" s="2" customFormat="1" ht="21" customHeight="1">
      <c r="A60" s="59" t="s">
        <v>539</v>
      </c>
      <c r="B60" s="50" t="s">
        <v>14</v>
      </c>
      <c r="C60" s="47"/>
      <c r="D60" s="48">
        <v>8</v>
      </c>
      <c r="E60" s="48">
        <v>6.4</v>
      </c>
      <c r="F60" s="48">
        <v>187</v>
      </c>
      <c r="G60" s="48">
        <v>93.5</v>
      </c>
      <c r="H60" s="48">
        <v>1298</v>
      </c>
      <c r="I60" s="48">
        <v>524</v>
      </c>
      <c r="J60" s="48">
        <v>347</v>
      </c>
      <c r="K60" s="48">
        <v>81</v>
      </c>
      <c r="L60" s="48">
        <v>346</v>
      </c>
      <c r="M60" s="48">
        <v>1983</v>
      </c>
      <c r="N60" s="48">
        <v>1646</v>
      </c>
      <c r="O60" s="48">
        <v>0</v>
      </c>
      <c r="P60" s="48">
        <v>316</v>
      </c>
      <c r="Q60" s="48">
        <v>21</v>
      </c>
      <c r="R60" s="48">
        <v>623.15</v>
      </c>
      <c r="S60" s="48">
        <v>365.78</v>
      </c>
      <c r="T60" s="48">
        <v>8.109999999999973</v>
      </c>
      <c r="U60" s="48">
        <v>249.26</v>
      </c>
      <c r="V60" s="48">
        <v>723.05</v>
      </c>
      <c r="W60" s="48">
        <v>465.67999999999995</v>
      </c>
      <c r="X60" s="74">
        <v>8.109999999999973</v>
      </c>
      <c r="Y60" s="48">
        <v>249.26</v>
      </c>
    </row>
    <row r="61" spans="1:25" s="2" customFormat="1" ht="21" customHeight="1">
      <c r="A61" s="59"/>
      <c r="B61" s="53" t="s">
        <v>650</v>
      </c>
      <c r="C61" s="54"/>
      <c r="D61" s="52">
        <v>8</v>
      </c>
      <c r="E61" s="55">
        <v>6.4</v>
      </c>
      <c r="F61" s="52">
        <v>187</v>
      </c>
      <c r="G61" s="55">
        <v>93.5</v>
      </c>
      <c r="H61" s="48">
        <v>1298</v>
      </c>
      <c r="I61" s="52">
        <v>524</v>
      </c>
      <c r="J61" s="52">
        <v>347</v>
      </c>
      <c r="K61" s="52">
        <v>81</v>
      </c>
      <c r="L61" s="52">
        <v>346</v>
      </c>
      <c r="M61" s="48">
        <v>1855</v>
      </c>
      <c r="N61" s="52">
        <v>1551</v>
      </c>
      <c r="O61" s="52">
        <v>0</v>
      </c>
      <c r="P61" s="52">
        <v>304</v>
      </c>
      <c r="Q61" s="52">
        <v>0</v>
      </c>
      <c r="R61" s="55">
        <v>598.622</v>
      </c>
      <c r="S61" s="55">
        <v>351.38</v>
      </c>
      <c r="T61" s="55">
        <v>7.791999999999973</v>
      </c>
      <c r="U61" s="55">
        <v>239.45</v>
      </c>
      <c r="V61" s="55">
        <v>698.5219999999999</v>
      </c>
      <c r="W61" s="74">
        <v>451.28</v>
      </c>
      <c r="X61" s="74">
        <v>7.791999999999973</v>
      </c>
      <c r="Y61" s="55">
        <v>239.45</v>
      </c>
    </row>
    <row r="62" spans="1:25" s="3" customFormat="1" ht="21" customHeight="1">
      <c r="A62" s="59"/>
      <c r="B62" s="56" t="s">
        <v>651</v>
      </c>
      <c r="C62" s="57"/>
      <c r="D62" s="52">
        <v>0</v>
      </c>
      <c r="E62" s="55">
        <v>0</v>
      </c>
      <c r="F62" s="52">
        <v>0</v>
      </c>
      <c r="G62" s="55">
        <v>0</v>
      </c>
      <c r="H62" s="48">
        <v>0</v>
      </c>
      <c r="I62" s="52"/>
      <c r="J62" s="52"/>
      <c r="K62" s="52"/>
      <c r="L62" s="52"/>
      <c r="M62" s="48">
        <v>128</v>
      </c>
      <c r="N62" s="52">
        <v>95</v>
      </c>
      <c r="O62" s="52">
        <v>0</v>
      </c>
      <c r="P62" s="52">
        <v>12</v>
      </c>
      <c r="Q62" s="52">
        <v>21</v>
      </c>
      <c r="R62" s="55">
        <v>24.528</v>
      </c>
      <c r="S62" s="55">
        <v>14.4</v>
      </c>
      <c r="T62" s="55">
        <v>0.3179999999999996</v>
      </c>
      <c r="U62" s="55">
        <v>9.81</v>
      </c>
      <c r="V62" s="55">
        <v>24.528</v>
      </c>
      <c r="W62" s="74">
        <v>14.4</v>
      </c>
      <c r="X62" s="74">
        <v>0.3179999999999996</v>
      </c>
      <c r="Y62" s="55">
        <v>9.81</v>
      </c>
    </row>
    <row r="63" spans="1:25" s="2" customFormat="1" ht="21" customHeight="1">
      <c r="A63" s="59" t="s">
        <v>555</v>
      </c>
      <c r="B63" s="50" t="s">
        <v>14</v>
      </c>
      <c r="C63" s="47"/>
      <c r="D63" s="48">
        <v>11</v>
      </c>
      <c r="E63" s="48">
        <v>8.8</v>
      </c>
      <c r="F63" s="48">
        <v>287</v>
      </c>
      <c r="G63" s="48">
        <v>143.5</v>
      </c>
      <c r="H63" s="48">
        <v>1959</v>
      </c>
      <c r="I63" s="48">
        <v>1174</v>
      </c>
      <c r="J63" s="48">
        <v>332</v>
      </c>
      <c r="K63" s="48">
        <v>122</v>
      </c>
      <c r="L63" s="48">
        <v>331</v>
      </c>
      <c r="M63" s="48">
        <v>3265</v>
      </c>
      <c r="N63" s="48">
        <v>2628</v>
      </c>
      <c r="O63" s="48">
        <v>0</v>
      </c>
      <c r="P63" s="48">
        <v>457</v>
      </c>
      <c r="Q63" s="48">
        <v>180</v>
      </c>
      <c r="R63" s="48">
        <v>1017.828</v>
      </c>
      <c r="S63" s="48">
        <v>597.45</v>
      </c>
      <c r="T63" s="48">
        <v>13.247999999999962</v>
      </c>
      <c r="U63" s="48">
        <v>407.13</v>
      </c>
      <c r="V63" s="48">
        <v>1170.128</v>
      </c>
      <c r="W63" s="48">
        <v>749.75</v>
      </c>
      <c r="X63" s="74">
        <v>13.247999999999962</v>
      </c>
      <c r="Y63" s="48">
        <v>407.13</v>
      </c>
    </row>
    <row r="64" spans="1:25" s="3" customFormat="1" ht="21" customHeight="1">
      <c r="A64" s="59"/>
      <c r="B64" s="53" t="s">
        <v>652</v>
      </c>
      <c r="C64" s="54"/>
      <c r="D64" s="52">
        <v>7</v>
      </c>
      <c r="E64" s="55">
        <v>5.6</v>
      </c>
      <c r="F64" s="52">
        <v>178</v>
      </c>
      <c r="G64" s="55">
        <v>89</v>
      </c>
      <c r="H64" s="48">
        <v>1188</v>
      </c>
      <c r="I64" s="52">
        <v>790</v>
      </c>
      <c r="J64" s="52">
        <v>162</v>
      </c>
      <c r="K64" s="52">
        <v>74</v>
      </c>
      <c r="L64" s="52">
        <v>162</v>
      </c>
      <c r="M64" s="48">
        <v>2481</v>
      </c>
      <c r="N64" s="52">
        <v>2095</v>
      </c>
      <c r="O64" s="52">
        <v>0</v>
      </c>
      <c r="P64" s="52">
        <v>386</v>
      </c>
      <c r="Q64" s="52">
        <v>0</v>
      </c>
      <c r="R64" s="55">
        <v>733.922</v>
      </c>
      <c r="S64" s="55">
        <v>430.8</v>
      </c>
      <c r="T64" s="55">
        <v>9.551999999999964</v>
      </c>
      <c r="U64" s="55">
        <v>293.57</v>
      </c>
      <c r="V64" s="55">
        <v>828.5219999999999</v>
      </c>
      <c r="W64" s="74">
        <v>525.4</v>
      </c>
      <c r="X64" s="74">
        <v>9.551999999999964</v>
      </c>
      <c r="Y64" s="55">
        <v>293.57</v>
      </c>
    </row>
    <row r="65" spans="1:25" s="3" customFormat="1" ht="21" customHeight="1">
      <c r="A65" s="59"/>
      <c r="B65" s="53" t="s">
        <v>653</v>
      </c>
      <c r="C65" s="54"/>
      <c r="D65" s="52">
        <v>4</v>
      </c>
      <c r="E65" s="55">
        <v>3.2</v>
      </c>
      <c r="F65" s="52">
        <v>109</v>
      </c>
      <c r="G65" s="55">
        <v>54.5</v>
      </c>
      <c r="H65" s="48">
        <v>771</v>
      </c>
      <c r="I65" s="52">
        <v>384</v>
      </c>
      <c r="J65" s="52">
        <v>170</v>
      </c>
      <c r="K65" s="52">
        <v>48</v>
      </c>
      <c r="L65" s="52">
        <v>169</v>
      </c>
      <c r="M65" s="48">
        <v>784</v>
      </c>
      <c r="N65" s="52">
        <v>533</v>
      </c>
      <c r="O65" s="52">
        <v>0</v>
      </c>
      <c r="P65" s="52">
        <v>71</v>
      </c>
      <c r="Q65" s="52">
        <v>180</v>
      </c>
      <c r="R65" s="55">
        <v>283.906</v>
      </c>
      <c r="S65" s="55">
        <v>166.65</v>
      </c>
      <c r="T65" s="55">
        <v>3.695999999999998</v>
      </c>
      <c r="U65" s="55">
        <v>113.56</v>
      </c>
      <c r="V65" s="55">
        <v>341.606</v>
      </c>
      <c r="W65" s="74">
        <v>224.35000000000002</v>
      </c>
      <c r="X65" s="74">
        <v>3.695999999999998</v>
      </c>
      <c r="Y65" s="55">
        <v>113.56</v>
      </c>
    </row>
    <row r="66" spans="1:25" s="3" customFormat="1" ht="14.25">
      <c r="A66" s="76"/>
      <c r="B66" s="76"/>
      <c r="C66" s="76"/>
      <c r="D66" s="77"/>
      <c r="E66" s="78"/>
      <c r="F66" s="79"/>
      <c r="G66" s="78"/>
      <c r="H66" s="77"/>
      <c r="I66" s="77"/>
      <c r="J66" s="77"/>
      <c r="K66" s="77"/>
      <c r="L66" s="77"/>
      <c r="M66" s="80"/>
      <c r="N66" s="77"/>
      <c r="O66" s="77"/>
      <c r="P66" s="77"/>
      <c r="Q66" s="77"/>
      <c r="R66" s="78"/>
      <c r="S66" s="78"/>
      <c r="T66" s="78"/>
      <c r="U66" s="78"/>
      <c r="V66" s="81"/>
      <c r="W66" s="82"/>
      <c r="X66" s="81"/>
      <c r="Y66" s="78"/>
    </row>
    <row r="67" spans="4:25" s="3" customFormat="1" ht="14.25">
      <c r="D67" s="77"/>
      <c r="E67" s="78"/>
      <c r="F67" s="79"/>
      <c r="G67" s="78"/>
      <c r="H67" s="77"/>
      <c r="I67" s="77"/>
      <c r="J67" s="77"/>
      <c r="K67" s="77"/>
      <c r="L67" s="77"/>
      <c r="M67" s="80"/>
      <c r="N67" s="77"/>
      <c r="O67" s="77"/>
      <c r="P67" s="77"/>
      <c r="Q67" s="77"/>
      <c r="R67" s="78"/>
      <c r="S67" s="78"/>
      <c r="T67" s="78"/>
      <c r="U67" s="78"/>
      <c r="V67" s="78"/>
      <c r="W67" s="83"/>
      <c r="X67" s="78"/>
      <c r="Y67" s="78"/>
    </row>
    <row r="68" spans="4:25" s="3" customFormat="1" ht="14.25">
      <c r="D68" s="77"/>
      <c r="E68" s="78"/>
      <c r="F68" s="79"/>
      <c r="G68" s="78"/>
      <c r="H68" s="77"/>
      <c r="I68" s="77"/>
      <c r="J68" s="77"/>
      <c r="K68" s="77"/>
      <c r="L68" s="77"/>
      <c r="M68" s="80"/>
      <c r="N68" s="77"/>
      <c r="O68" s="77"/>
      <c r="P68" s="77"/>
      <c r="Q68" s="77"/>
      <c r="R68" s="78"/>
      <c r="S68" s="78"/>
      <c r="T68" s="78"/>
      <c r="U68" s="78"/>
      <c r="V68" s="78"/>
      <c r="W68" s="83"/>
      <c r="X68" s="78"/>
      <c r="Y68" s="78"/>
    </row>
    <row r="69" spans="4:25" s="3" customFormat="1" ht="14.25">
      <c r="D69" s="77"/>
      <c r="E69" s="78"/>
      <c r="F69" s="79"/>
      <c r="G69" s="78"/>
      <c r="H69" s="77"/>
      <c r="I69" s="77"/>
      <c r="J69" s="77"/>
      <c r="K69" s="77"/>
      <c r="L69" s="77"/>
      <c r="M69" s="80"/>
      <c r="N69" s="77"/>
      <c r="O69" s="77"/>
      <c r="P69" s="77"/>
      <c r="Q69" s="77"/>
      <c r="R69" s="78"/>
      <c r="S69" s="78"/>
      <c r="T69" s="78"/>
      <c r="U69" s="78"/>
      <c r="V69" s="78"/>
      <c r="W69" s="83"/>
      <c r="X69" s="78"/>
      <c r="Y69" s="78"/>
    </row>
    <row r="70" spans="4:25" s="3" customFormat="1" ht="14.25">
      <c r="D70" s="77"/>
      <c r="E70" s="78"/>
      <c r="F70" s="79"/>
      <c r="G70" s="78"/>
      <c r="H70" s="77"/>
      <c r="I70" s="77"/>
      <c r="J70" s="77"/>
      <c r="K70" s="77"/>
      <c r="L70" s="77"/>
      <c r="M70" s="80"/>
      <c r="N70" s="77"/>
      <c r="O70" s="77"/>
      <c r="P70" s="77"/>
      <c r="Q70" s="77"/>
      <c r="R70" s="78"/>
      <c r="S70" s="78"/>
      <c r="T70" s="78"/>
      <c r="U70" s="78"/>
      <c r="V70" s="78"/>
      <c r="W70" s="83"/>
      <c r="X70" s="78"/>
      <c r="Y70" s="78"/>
    </row>
  </sheetData>
  <sheetProtection/>
  <mergeCells count="99">
    <mergeCell ref="A2:Y2"/>
    <mergeCell ref="X3:Y3"/>
    <mergeCell ref="D4:E4"/>
    <mergeCell ref="F4:G4"/>
    <mergeCell ref="H4:U4"/>
    <mergeCell ref="I5:L5"/>
    <mergeCell ref="N5:Q5"/>
    <mergeCell ref="R5:U5"/>
    <mergeCell ref="J6:K6"/>
    <mergeCell ref="P6:Q6"/>
    <mergeCell ref="A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A11:A22"/>
    <mergeCell ref="A23:A26"/>
    <mergeCell ref="A27:A31"/>
    <mergeCell ref="A32:A36"/>
    <mergeCell ref="A37:A39"/>
    <mergeCell ref="A40:A42"/>
    <mergeCell ref="A43:A47"/>
    <mergeCell ref="A48:A50"/>
    <mergeCell ref="A51:A53"/>
    <mergeCell ref="A54:A56"/>
    <mergeCell ref="A57:A59"/>
    <mergeCell ref="A60:A62"/>
    <mergeCell ref="A63:A65"/>
    <mergeCell ref="D5:D7"/>
    <mergeCell ref="E5:E7"/>
    <mergeCell ref="F5:F7"/>
    <mergeCell ref="G5:G7"/>
    <mergeCell ref="H5:H7"/>
    <mergeCell ref="I6:I7"/>
    <mergeCell ref="L6:L7"/>
    <mergeCell ref="M5:M7"/>
    <mergeCell ref="N6:N7"/>
    <mergeCell ref="O6:O7"/>
    <mergeCell ref="R6:R7"/>
    <mergeCell ref="S6:S7"/>
    <mergeCell ref="T6:T7"/>
    <mergeCell ref="U6:U7"/>
    <mergeCell ref="V6:V7"/>
    <mergeCell ref="W6:W7"/>
    <mergeCell ref="X6:X7"/>
    <mergeCell ref="Y6:Y7"/>
    <mergeCell ref="A4:C7"/>
    <mergeCell ref="V4:Y5"/>
  </mergeCells>
  <printOptions horizontalCentered="1"/>
  <pageMargins left="0.16" right="0.16" top="0.59" bottom="0.59" header="0.51" footer="0.51"/>
  <pageSetup fitToHeight="0" fitToWidth="1" horizontalDpi="600" verticalDpi="600" orientation="landscape" paperSize="8" scale="77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workbookViewId="0" topLeftCell="A1">
      <selection activeCell="M11" sqref="M11"/>
    </sheetView>
  </sheetViews>
  <sheetFormatPr defaultColWidth="8.75390625" defaultRowHeight="14.25"/>
  <cols>
    <col min="1" max="1" width="13.125" style="0" customWidth="1"/>
    <col min="2" max="2" width="11.75390625" style="0" customWidth="1"/>
    <col min="9" max="9" width="10.125" style="0" customWidth="1"/>
    <col min="10" max="10" width="9.00390625" style="0" customWidth="1"/>
  </cols>
  <sheetData>
    <row r="1" spans="1:12" ht="30">
      <c r="A1" s="479" t="s">
        <v>33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2" spans="1:12" ht="27.75">
      <c r="A2" s="481" t="s">
        <v>34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</row>
    <row r="3" spans="1:12" ht="37.5" customHeight="1">
      <c r="A3" s="482" t="s">
        <v>35</v>
      </c>
      <c r="B3" s="482" t="s">
        <v>36</v>
      </c>
      <c r="C3" s="482" t="s">
        <v>37</v>
      </c>
      <c r="D3" s="483" t="s">
        <v>38</v>
      </c>
      <c r="E3" s="483"/>
      <c r="F3" s="483"/>
      <c r="G3" s="483"/>
      <c r="H3" s="483"/>
      <c r="I3" s="498" t="s">
        <v>39</v>
      </c>
      <c r="J3" s="499"/>
      <c r="K3" s="500"/>
      <c r="L3" s="501" t="s">
        <v>40</v>
      </c>
    </row>
    <row r="4" spans="1:12" ht="15">
      <c r="A4" s="482"/>
      <c r="B4" s="482"/>
      <c r="C4" s="482"/>
      <c r="D4" s="482" t="s">
        <v>41</v>
      </c>
      <c r="E4" s="482" t="s">
        <v>42</v>
      </c>
      <c r="F4" s="482" t="s">
        <v>43</v>
      </c>
      <c r="G4" s="482" t="s">
        <v>44</v>
      </c>
      <c r="H4" s="482" t="s">
        <v>45</v>
      </c>
      <c r="I4" s="482" t="s">
        <v>46</v>
      </c>
      <c r="J4" s="482" t="s">
        <v>42</v>
      </c>
      <c r="K4" s="482" t="s">
        <v>43</v>
      </c>
      <c r="L4" s="502"/>
    </row>
    <row r="5" spans="1:12" ht="15">
      <c r="A5" s="484" t="s">
        <v>47</v>
      </c>
      <c r="B5" s="485"/>
      <c r="C5" s="486">
        <v>229516</v>
      </c>
      <c r="D5" s="486">
        <v>22951.6</v>
      </c>
      <c r="E5" s="486">
        <v>9593.890000000001</v>
      </c>
      <c r="F5" s="486">
        <v>7312.719999999999</v>
      </c>
      <c r="G5" s="486">
        <v>1301.4399999999998</v>
      </c>
      <c r="H5" s="486">
        <v>4743.550000000001</v>
      </c>
      <c r="I5" s="486">
        <v>16618.600000000002</v>
      </c>
      <c r="J5" s="486">
        <v>9799.999999999998</v>
      </c>
      <c r="K5" s="486">
        <v>6818.6</v>
      </c>
      <c r="L5" s="486">
        <v>288.00999999999976</v>
      </c>
    </row>
    <row r="6" spans="1:12" ht="15">
      <c r="A6" s="487" t="s">
        <v>48</v>
      </c>
      <c r="B6" s="488" t="s">
        <v>49</v>
      </c>
      <c r="C6" s="489">
        <v>22777</v>
      </c>
      <c r="D6" s="489">
        <v>2277.7</v>
      </c>
      <c r="E6" s="489">
        <v>952.08</v>
      </c>
      <c r="F6" s="489">
        <v>223.22</v>
      </c>
      <c r="G6" s="489">
        <v>375.25000000000006</v>
      </c>
      <c r="H6" s="489">
        <v>727.15</v>
      </c>
      <c r="I6" s="489">
        <v>1095.9</v>
      </c>
      <c r="J6" s="489">
        <v>896.8</v>
      </c>
      <c r="K6" s="489">
        <v>199.10000000000002</v>
      </c>
      <c r="L6" s="489">
        <v>79.39999999999999</v>
      </c>
    </row>
    <row r="7" spans="1:12" ht="24">
      <c r="A7" s="487"/>
      <c r="B7" s="488" t="s">
        <v>50</v>
      </c>
      <c r="C7" s="489">
        <v>15654</v>
      </c>
      <c r="D7" s="489">
        <v>1565.4</v>
      </c>
      <c r="E7" s="489">
        <v>654.3399999999999</v>
      </c>
      <c r="F7" s="489">
        <v>0</v>
      </c>
      <c r="G7" s="489">
        <v>375.25000000000006</v>
      </c>
      <c r="H7" s="489">
        <v>535.81</v>
      </c>
      <c r="I7" s="489">
        <v>601.6</v>
      </c>
      <c r="J7" s="489">
        <v>601.6</v>
      </c>
      <c r="K7" s="489">
        <v>0</v>
      </c>
      <c r="L7" s="489">
        <v>52.74000000000002</v>
      </c>
    </row>
    <row r="8" spans="1:12" ht="15">
      <c r="A8" s="487"/>
      <c r="B8" s="490" t="s">
        <v>51</v>
      </c>
      <c r="C8" s="491">
        <v>310</v>
      </c>
      <c r="D8" s="492">
        <v>31</v>
      </c>
      <c r="E8" s="492">
        <v>12.96</v>
      </c>
      <c r="F8" s="492">
        <v>0</v>
      </c>
      <c r="G8" s="492">
        <v>18.04</v>
      </c>
      <c r="H8" s="492">
        <v>0</v>
      </c>
      <c r="I8" s="503">
        <v>10.2</v>
      </c>
      <c r="J8" s="504">
        <v>10.2</v>
      </c>
      <c r="K8" s="504">
        <v>0</v>
      </c>
      <c r="L8" s="492">
        <v>2.7600000000000016</v>
      </c>
    </row>
    <row r="9" spans="1:12" ht="15">
      <c r="A9" s="487"/>
      <c r="B9" s="490" t="s">
        <v>52</v>
      </c>
      <c r="C9" s="491">
        <v>3335</v>
      </c>
      <c r="D9" s="492">
        <v>333.5</v>
      </c>
      <c r="E9" s="492">
        <v>139.4</v>
      </c>
      <c r="F9" s="492">
        <v>0</v>
      </c>
      <c r="G9" s="492">
        <v>77.64</v>
      </c>
      <c r="H9" s="492">
        <v>116.46</v>
      </c>
      <c r="I9" s="503">
        <v>141.9</v>
      </c>
      <c r="J9" s="504">
        <v>141.9</v>
      </c>
      <c r="K9" s="504">
        <v>0</v>
      </c>
      <c r="L9" s="492">
        <v>-2.5</v>
      </c>
    </row>
    <row r="10" spans="1:12" ht="15">
      <c r="A10" s="487"/>
      <c r="B10" s="490" t="s">
        <v>53</v>
      </c>
      <c r="C10" s="491">
        <v>1851</v>
      </c>
      <c r="D10" s="492">
        <v>185.1</v>
      </c>
      <c r="E10" s="492">
        <v>77.37</v>
      </c>
      <c r="F10" s="492">
        <v>0</v>
      </c>
      <c r="G10" s="492">
        <v>43.09</v>
      </c>
      <c r="H10" s="492">
        <v>64.63999999999999</v>
      </c>
      <c r="I10" s="503">
        <v>68.1</v>
      </c>
      <c r="J10" s="504">
        <v>68.1</v>
      </c>
      <c r="K10" s="504">
        <v>0</v>
      </c>
      <c r="L10" s="492">
        <v>9.27000000000001</v>
      </c>
    </row>
    <row r="11" spans="1:12" ht="15">
      <c r="A11" s="487"/>
      <c r="B11" s="490" t="s">
        <v>54</v>
      </c>
      <c r="C11" s="491">
        <v>2587</v>
      </c>
      <c r="D11" s="492">
        <v>258.7</v>
      </c>
      <c r="E11" s="492">
        <v>108.14</v>
      </c>
      <c r="F11" s="492">
        <v>0</v>
      </c>
      <c r="G11" s="492">
        <v>60.22</v>
      </c>
      <c r="H11" s="492">
        <v>90.34</v>
      </c>
      <c r="I11" s="503">
        <v>96.3</v>
      </c>
      <c r="J11" s="504">
        <v>96.3</v>
      </c>
      <c r="K11" s="504">
        <v>0</v>
      </c>
      <c r="L11" s="492">
        <v>11.840000000000003</v>
      </c>
    </row>
    <row r="12" spans="1:12" ht="15">
      <c r="A12" s="487"/>
      <c r="B12" s="490" t="s">
        <v>55</v>
      </c>
      <c r="C12" s="491">
        <v>1375</v>
      </c>
      <c r="D12" s="492">
        <v>137.5</v>
      </c>
      <c r="E12" s="492">
        <v>57.48</v>
      </c>
      <c r="F12" s="492">
        <v>0</v>
      </c>
      <c r="G12" s="492">
        <v>32.01</v>
      </c>
      <c r="H12" s="492">
        <v>48.01000000000001</v>
      </c>
      <c r="I12" s="503">
        <v>54.6</v>
      </c>
      <c r="J12" s="504">
        <v>54.6</v>
      </c>
      <c r="K12" s="504">
        <v>0</v>
      </c>
      <c r="L12" s="492">
        <v>2.8799999999999955</v>
      </c>
    </row>
    <row r="13" spans="1:12" ht="15">
      <c r="A13" s="487"/>
      <c r="B13" s="490" t="s">
        <v>56</v>
      </c>
      <c r="C13" s="491">
        <v>1663</v>
      </c>
      <c r="D13" s="493">
        <v>166.3</v>
      </c>
      <c r="E13" s="493">
        <v>69.51</v>
      </c>
      <c r="F13" s="493">
        <v>0</v>
      </c>
      <c r="G13" s="492">
        <v>38.72</v>
      </c>
      <c r="H13" s="493">
        <v>58.07000000000001</v>
      </c>
      <c r="I13" s="503">
        <v>66</v>
      </c>
      <c r="J13" s="505">
        <v>66</v>
      </c>
      <c r="K13" s="505">
        <v>0</v>
      </c>
      <c r="L13" s="492">
        <v>3.510000000000005</v>
      </c>
    </row>
    <row r="14" spans="1:12" ht="15">
      <c r="A14" s="487"/>
      <c r="B14" s="490" t="s">
        <v>57</v>
      </c>
      <c r="C14" s="491">
        <v>2896</v>
      </c>
      <c r="D14" s="492">
        <v>289.6</v>
      </c>
      <c r="E14" s="492">
        <v>121.05</v>
      </c>
      <c r="F14" s="492">
        <v>0</v>
      </c>
      <c r="G14" s="492">
        <v>67.42</v>
      </c>
      <c r="H14" s="492">
        <v>101.13000000000001</v>
      </c>
      <c r="I14" s="503">
        <v>103.8</v>
      </c>
      <c r="J14" s="504">
        <v>103.8</v>
      </c>
      <c r="K14" s="504">
        <v>0</v>
      </c>
      <c r="L14" s="492">
        <v>17.25</v>
      </c>
    </row>
    <row r="15" spans="1:12" ht="15">
      <c r="A15" s="487"/>
      <c r="B15" s="490" t="s">
        <v>58</v>
      </c>
      <c r="C15" s="491">
        <v>1637</v>
      </c>
      <c r="D15" s="492">
        <v>163.7</v>
      </c>
      <c r="E15" s="492">
        <v>68.43</v>
      </c>
      <c r="F15" s="492">
        <v>0</v>
      </c>
      <c r="G15" s="492">
        <v>38.11</v>
      </c>
      <c r="H15" s="492">
        <v>57.15999999999998</v>
      </c>
      <c r="I15" s="503">
        <v>60.7</v>
      </c>
      <c r="J15" s="504">
        <v>60.7</v>
      </c>
      <c r="K15" s="504">
        <v>0</v>
      </c>
      <c r="L15" s="492">
        <v>7.730000000000004</v>
      </c>
    </row>
    <row r="16" spans="1:12" ht="15">
      <c r="A16" s="487"/>
      <c r="B16" s="494" t="s">
        <v>59</v>
      </c>
      <c r="C16" s="491">
        <v>4385</v>
      </c>
      <c r="D16" s="492">
        <v>438.5</v>
      </c>
      <c r="E16" s="492">
        <v>183.29</v>
      </c>
      <c r="F16" s="492">
        <v>127.61</v>
      </c>
      <c r="G16" s="492">
        <v>0</v>
      </c>
      <c r="H16" s="492">
        <v>127.6</v>
      </c>
      <c r="I16" s="503">
        <v>297</v>
      </c>
      <c r="J16" s="504">
        <v>182.6</v>
      </c>
      <c r="K16" s="504">
        <v>114.4</v>
      </c>
      <c r="L16" s="492">
        <v>13.899999999999977</v>
      </c>
    </row>
    <row r="17" spans="1:12" ht="15">
      <c r="A17" s="487"/>
      <c r="B17" s="495" t="s">
        <v>60</v>
      </c>
      <c r="C17" s="491">
        <v>2738</v>
      </c>
      <c r="D17" s="492">
        <v>273.8</v>
      </c>
      <c r="E17" s="492">
        <v>114.45</v>
      </c>
      <c r="F17" s="492">
        <v>95.61</v>
      </c>
      <c r="G17" s="492">
        <v>0</v>
      </c>
      <c r="H17" s="492">
        <v>63.74000000000002</v>
      </c>
      <c r="I17" s="503">
        <v>197.3</v>
      </c>
      <c r="J17" s="504">
        <v>112.6</v>
      </c>
      <c r="K17" s="504">
        <v>84.7</v>
      </c>
      <c r="L17" s="492">
        <v>12.759999999999991</v>
      </c>
    </row>
    <row r="18" spans="1:12" ht="15">
      <c r="A18" s="487" t="s">
        <v>61</v>
      </c>
      <c r="B18" s="488" t="s">
        <v>62</v>
      </c>
      <c r="C18" s="489">
        <v>13044</v>
      </c>
      <c r="D18" s="489">
        <v>1304.4</v>
      </c>
      <c r="E18" s="489">
        <v>545.2700000000001</v>
      </c>
      <c r="F18" s="489">
        <v>353.75000000000006</v>
      </c>
      <c r="G18" s="489">
        <v>100.28</v>
      </c>
      <c r="H18" s="489">
        <v>305.1</v>
      </c>
      <c r="I18" s="489">
        <v>871.9000000000001</v>
      </c>
      <c r="J18" s="489">
        <v>546.2</v>
      </c>
      <c r="K18" s="489">
        <v>325.7</v>
      </c>
      <c r="L18" s="489">
        <v>27.12000000000002</v>
      </c>
    </row>
    <row r="19" spans="1:12" ht="24">
      <c r="A19" s="487"/>
      <c r="B19" s="488" t="s">
        <v>50</v>
      </c>
      <c r="C19" s="489">
        <v>4219</v>
      </c>
      <c r="D19" s="489">
        <v>421.9</v>
      </c>
      <c r="E19" s="489">
        <v>176.37</v>
      </c>
      <c r="F19" s="489">
        <v>36.3</v>
      </c>
      <c r="G19" s="489">
        <v>100.28</v>
      </c>
      <c r="H19" s="489">
        <v>108.95000000000002</v>
      </c>
      <c r="I19" s="489">
        <v>193.7</v>
      </c>
      <c r="J19" s="489">
        <v>163.7</v>
      </c>
      <c r="K19" s="489">
        <v>30</v>
      </c>
      <c r="L19" s="489">
        <v>18.97</v>
      </c>
    </row>
    <row r="20" spans="1:12" ht="15">
      <c r="A20" s="487"/>
      <c r="B20" s="490" t="s">
        <v>63</v>
      </c>
      <c r="C20" s="491">
        <v>59</v>
      </c>
      <c r="D20" s="492">
        <v>5.9</v>
      </c>
      <c r="E20" s="492">
        <v>2.47</v>
      </c>
      <c r="F20" s="492">
        <v>0</v>
      </c>
      <c r="G20" s="492">
        <v>3.43</v>
      </c>
      <c r="H20" s="492">
        <v>0</v>
      </c>
      <c r="I20" s="503">
        <v>2.3</v>
      </c>
      <c r="J20" s="504">
        <v>2.3</v>
      </c>
      <c r="K20" s="504">
        <v>0</v>
      </c>
      <c r="L20" s="492">
        <v>0.17000000000000037</v>
      </c>
    </row>
    <row r="21" spans="1:12" ht="15">
      <c r="A21" s="487"/>
      <c r="B21" s="490" t="s">
        <v>64</v>
      </c>
      <c r="C21" s="491">
        <v>1127</v>
      </c>
      <c r="D21" s="492">
        <v>112.7</v>
      </c>
      <c r="E21" s="492">
        <v>47.11</v>
      </c>
      <c r="F21" s="492">
        <v>0</v>
      </c>
      <c r="G21" s="492">
        <v>26.24</v>
      </c>
      <c r="H21" s="492">
        <v>39.35000000000001</v>
      </c>
      <c r="I21" s="503">
        <v>45.2</v>
      </c>
      <c r="J21" s="504">
        <v>45.2</v>
      </c>
      <c r="K21" s="504">
        <v>0</v>
      </c>
      <c r="L21" s="492">
        <v>1.9099999999999966</v>
      </c>
    </row>
    <row r="22" spans="1:12" ht="15">
      <c r="A22" s="487"/>
      <c r="B22" s="490" t="s">
        <v>65</v>
      </c>
      <c r="C22" s="491">
        <v>999</v>
      </c>
      <c r="D22" s="492">
        <v>99.9</v>
      </c>
      <c r="E22" s="492">
        <v>41.76</v>
      </c>
      <c r="F22" s="492">
        <v>5.81</v>
      </c>
      <c r="G22" s="492">
        <v>23.26</v>
      </c>
      <c r="H22" s="492">
        <v>29.070000000000004</v>
      </c>
      <c r="I22" s="503">
        <v>43.6</v>
      </c>
      <c r="J22" s="504">
        <v>38.7</v>
      </c>
      <c r="K22" s="504">
        <v>4.9</v>
      </c>
      <c r="L22" s="492">
        <v>3.969999999999999</v>
      </c>
    </row>
    <row r="23" spans="1:12" ht="15">
      <c r="A23" s="487"/>
      <c r="B23" s="490" t="s">
        <v>66</v>
      </c>
      <c r="C23" s="491">
        <v>1170</v>
      </c>
      <c r="D23" s="492">
        <v>117</v>
      </c>
      <c r="E23" s="492">
        <v>48.91</v>
      </c>
      <c r="F23" s="492">
        <v>20.43</v>
      </c>
      <c r="G23" s="492">
        <v>27.24</v>
      </c>
      <c r="H23" s="492">
        <v>20.420000000000005</v>
      </c>
      <c r="I23" s="503">
        <v>62.2</v>
      </c>
      <c r="J23" s="504">
        <v>45.2</v>
      </c>
      <c r="K23" s="504">
        <v>17</v>
      </c>
      <c r="L23" s="492">
        <v>7.14</v>
      </c>
    </row>
    <row r="24" spans="1:12" ht="15">
      <c r="A24" s="487"/>
      <c r="B24" s="490" t="s">
        <v>67</v>
      </c>
      <c r="C24" s="491">
        <v>864</v>
      </c>
      <c r="D24" s="492">
        <v>86.4</v>
      </c>
      <c r="E24" s="492">
        <v>36.12</v>
      </c>
      <c r="F24" s="492">
        <v>10.06</v>
      </c>
      <c r="G24" s="492">
        <v>20.11</v>
      </c>
      <c r="H24" s="492">
        <v>20.110000000000007</v>
      </c>
      <c r="I24" s="503">
        <v>40.4</v>
      </c>
      <c r="J24" s="504">
        <v>32.3</v>
      </c>
      <c r="K24" s="504">
        <v>8.1</v>
      </c>
      <c r="L24" s="492">
        <v>5.780000000000001</v>
      </c>
    </row>
    <row r="25" spans="1:12" ht="15">
      <c r="A25" s="487"/>
      <c r="B25" s="495" t="s">
        <v>68</v>
      </c>
      <c r="C25" s="491">
        <v>504</v>
      </c>
      <c r="D25" s="492">
        <v>50.4</v>
      </c>
      <c r="E25" s="492">
        <v>21.07</v>
      </c>
      <c r="F25" s="492">
        <v>14.67</v>
      </c>
      <c r="G25" s="492">
        <v>0</v>
      </c>
      <c r="H25" s="492">
        <v>14.659999999999998</v>
      </c>
      <c r="I25" s="503">
        <v>36.9</v>
      </c>
      <c r="J25" s="504">
        <v>22.7</v>
      </c>
      <c r="K25" s="504">
        <v>14.2</v>
      </c>
      <c r="L25" s="492">
        <v>-1.1599999999999966</v>
      </c>
    </row>
    <row r="26" spans="1:12" ht="15">
      <c r="A26" s="487"/>
      <c r="B26" s="494" t="s">
        <v>69</v>
      </c>
      <c r="C26" s="491">
        <v>2970</v>
      </c>
      <c r="D26" s="492">
        <v>297</v>
      </c>
      <c r="E26" s="492">
        <v>124.15</v>
      </c>
      <c r="F26" s="492">
        <v>103.71</v>
      </c>
      <c r="G26" s="492">
        <v>0</v>
      </c>
      <c r="H26" s="492">
        <v>69.14</v>
      </c>
      <c r="I26" s="503">
        <v>213</v>
      </c>
      <c r="J26" s="504">
        <v>121.6</v>
      </c>
      <c r="K26" s="504">
        <v>91.4</v>
      </c>
      <c r="L26" s="492">
        <v>14.860000000000014</v>
      </c>
    </row>
    <row r="27" spans="1:12" ht="15">
      <c r="A27" s="487"/>
      <c r="B27" s="494" t="s">
        <v>70</v>
      </c>
      <c r="C27" s="491">
        <v>1626</v>
      </c>
      <c r="D27" s="492">
        <v>162.6</v>
      </c>
      <c r="E27" s="492">
        <v>67.97</v>
      </c>
      <c r="F27" s="492">
        <v>47.32</v>
      </c>
      <c r="G27" s="492">
        <v>0</v>
      </c>
      <c r="H27" s="492">
        <v>47.309999999999995</v>
      </c>
      <c r="I27" s="503">
        <v>121.80000000000001</v>
      </c>
      <c r="J27" s="504">
        <v>74.9</v>
      </c>
      <c r="K27" s="504">
        <v>46.9</v>
      </c>
      <c r="L27" s="492">
        <v>-6.510000000000019</v>
      </c>
    </row>
    <row r="28" spans="1:12" ht="15">
      <c r="A28" s="487"/>
      <c r="B28" s="494" t="s">
        <v>71</v>
      </c>
      <c r="C28" s="491">
        <v>2960</v>
      </c>
      <c r="D28" s="492">
        <v>296</v>
      </c>
      <c r="E28" s="492">
        <v>123.73</v>
      </c>
      <c r="F28" s="492">
        <v>120.59</v>
      </c>
      <c r="G28" s="492">
        <v>0</v>
      </c>
      <c r="H28" s="492">
        <v>51.67999999999998</v>
      </c>
      <c r="I28" s="503">
        <v>241.39999999999998</v>
      </c>
      <c r="J28" s="504">
        <v>128.6</v>
      </c>
      <c r="K28" s="504">
        <v>112.8</v>
      </c>
      <c r="L28" s="492">
        <v>2.920000000000016</v>
      </c>
    </row>
    <row r="29" spans="1:12" ht="15">
      <c r="A29" s="487"/>
      <c r="B29" s="494" t="s">
        <v>72</v>
      </c>
      <c r="C29" s="491">
        <v>765</v>
      </c>
      <c r="D29" s="492">
        <v>76.5</v>
      </c>
      <c r="E29" s="492">
        <v>31.98</v>
      </c>
      <c r="F29" s="492">
        <v>31.16</v>
      </c>
      <c r="G29" s="492">
        <v>0</v>
      </c>
      <c r="H29" s="492">
        <v>13.359999999999996</v>
      </c>
      <c r="I29" s="503">
        <v>65.1</v>
      </c>
      <c r="J29" s="504">
        <v>34.7</v>
      </c>
      <c r="K29" s="504">
        <v>30.4</v>
      </c>
      <c r="L29" s="492">
        <v>-1.9599999999999937</v>
      </c>
    </row>
    <row r="30" spans="1:12" ht="15">
      <c r="A30" s="487" t="s">
        <v>73</v>
      </c>
      <c r="B30" s="488" t="s">
        <v>74</v>
      </c>
      <c r="C30" s="489">
        <v>6141</v>
      </c>
      <c r="D30" s="489">
        <v>614.1</v>
      </c>
      <c r="E30" s="489">
        <v>256.70000000000005</v>
      </c>
      <c r="F30" s="489">
        <v>188.65</v>
      </c>
      <c r="G30" s="489">
        <v>58.2</v>
      </c>
      <c r="H30" s="489">
        <v>110.55</v>
      </c>
      <c r="I30" s="489">
        <v>480.2</v>
      </c>
      <c r="J30" s="489">
        <v>283.7</v>
      </c>
      <c r="K30" s="489">
        <v>196.49999999999997</v>
      </c>
      <c r="L30" s="489">
        <v>-34.85000000000002</v>
      </c>
    </row>
    <row r="31" spans="1:12" ht="24">
      <c r="A31" s="487"/>
      <c r="B31" s="488" t="s">
        <v>50</v>
      </c>
      <c r="C31" s="489">
        <v>2395</v>
      </c>
      <c r="D31" s="489">
        <v>239.5</v>
      </c>
      <c r="E31" s="489">
        <v>100.12</v>
      </c>
      <c r="F31" s="489">
        <v>40.59</v>
      </c>
      <c r="G31" s="489">
        <v>58.2</v>
      </c>
      <c r="H31" s="489">
        <v>40.59</v>
      </c>
      <c r="I31" s="489">
        <v>128.8</v>
      </c>
      <c r="J31" s="489">
        <v>94.4</v>
      </c>
      <c r="K31" s="489">
        <v>34.4</v>
      </c>
      <c r="L31" s="489">
        <v>11.909999999999998</v>
      </c>
    </row>
    <row r="32" spans="1:12" ht="15">
      <c r="A32" s="487"/>
      <c r="B32" s="490" t="s">
        <v>75</v>
      </c>
      <c r="C32" s="491">
        <v>70</v>
      </c>
      <c r="D32" s="492">
        <v>7</v>
      </c>
      <c r="E32" s="492">
        <v>2.93</v>
      </c>
      <c r="F32" s="492">
        <v>0</v>
      </c>
      <c r="G32" s="492">
        <v>4.07</v>
      </c>
      <c r="H32" s="492">
        <v>0</v>
      </c>
      <c r="I32" s="503">
        <v>3.1</v>
      </c>
      <c r="J32" s="504">
        <v>3.1</v>
      </c>
      <c r="K32" s="504">
        <v>0</v>
      </c>
      <c r="L32" s="492">
        <v>-0.16999999999999993</v>
      </c>
    </row>
    <row r="33" spans="1:12" ht="15">
      <c r="A33" s="487"/>
      <c r="B33" s="490" t="s">
        <v>76</v>
      </c>
      <c r="C33" s="491">
        <v>1243</v>
      </c>
      <c r="D33" s="492">
        <v>124.3</v>
      </c>
      <c r="E33" s="492">
        <v>51.96</v>
      </c>
      <c r="F33" s="492">
        <v>21.7</v>
      </c>
      <c r="G33" s="492">
        <v>28.94</v>
      </c>
      <c r="H33" s="492">
        <v>21.7</v>
      </c>
      <c r="I33" s="503">
        <v>68.4</v>
      </c>
      <c r="J33" s="504">
        <v>49.7</v>
      </c>
      <c r="K33" s="504">
        <v>18.7</v>
      </c>
      <c r="L33" s="492">
        <v>5.259999999999991</v>
      </c>
    </row>
    <row r="34" spans="1:12" ht="15">
      <c r="A34" s="487"/>
      <c r="B34" s="490" t="s">
        <v>77</v>
      </c>
      <c r="C34" s="491">
        <v>1082</v>
      </c>
      <c r="D34" s="492">
        <v>108.2</v>
      </c>
      <c r="E34" s="492">
        <v>45.23</v>
      </c>
      <c r="F34" s="492">
        <v>18.89</v>
      </c>
      <c r="G34" s="492">
        <v>25.19</v>
      </c>
      <c r="H34" s="492">
        <v>18.890000000000004</v>
      </c>
      <c r="I34" s="503">
        <v>57.3</v>
      </c>
      <c r="J34" s="504">
        <v>41.6</v>
      </c>
      <c r="K34" s="504">
        <v>15.7</v>
      </c>
      <c r="L34" s="492">
        <v>6.820000000000007</v>
      </c>
    </row>
    <row r="35" spans="1:12" ht="15">
      <c r="A35" s="487"/>
      <c r="B35" s="494" t="s">
        <v>78</v>
      </c>
      <c r="C35" s="496">
        <v>1816</v>
      </c>
      <c r="D35" s="492">
        <v>181.6</v>
      </c>
      <c r="E35" s="492">
        <v>75.91</v>
      </c>
      <c r="F35" s="492">
        <v>73.98</v>
      </c>
      <c r="G35" s="492">
        <v>0</v>
      </c>
      <c r="H35" s="492">
        <v>31.709999999999994</v>
      </c>
      <c r="I35" s="503">
        <v>166.3</v>
      </c>
      <c r="J35" s="504">
        <v>88.6</v>
      </c>
      <c r="K35" s="504">
        <v>77.7</v>
      </c>
      <c r="L35" s="492">
        <v>-16.410000000000025</v>
      </c>
    </row>
    <row r="36" spans="1:12" ht="15">
      <c r="A36" s="487"/>
      <c r="B36" s="494" t="s">
        <v>79</v>
      </c>
      <c r="C36" s="496">
        <v>1669</v>
      </c>
      <c r="D36" s="492">
        <v>166.9</v>
      </c>
      <c r="E36" s="492">
        <v>69.76</v>
      </c>
      <c r="F36" s="492">
        <v>68</v>
      </c>
      <c r="G36" s="492">
        <v>0</v>
      </c>
      <c r="H36" s="492">
        <v>29.14</v>
      </c>
      <c r="I36" s="503">
        <v>169.7</v>
      </c>
      <c r="J36" s="504">
        <v>90.4</v>
      </c>
      <c r="K36" s="504">
        <v>79.3</v>
      </c>
      <c r="L36" s="492">
        <v>-31.94</v>
      </c>
    </row>
    <row r="37" spans="1:12" ht="15">
      <c r="A37" s="487"/>
      <c r="B37" s="494" t="s">
        <v>80</v>
      </c>
      <c r="C37" s="491">
        <v>261</v>
      </c>
      <c r="D37" s="492">
        <v>26.1</v>
      </c>
      <c r="E37" s="492">
        <v>10.91</v>
      </c>
      <c r="F37" s="492">
        <v>6.08</v>
      </c>
      <c r="G37" s="492">
        <v>0</v>
      </c>
      <c r="H37" s="492">
        <v>9.110000000000001</v>
      </c>
      <c r="I37" s="503">
        <v>15.4</v>
      </c>
      <c r="J37" s="504">
        <v>10.3</v>
      </c>
      <c r="K37" s="504">
        <v>5.1</v>
      </c>
      <c r="L37" s="492">
        <v>1.5900000000000016</v>
      </c>
    </row>
    <row r="38" spans="1:12" ht="15">
      <c r="A38" s="487" t="s">
        <v>81</v>
      </c>
      <c r="B38" s="488" t="s">
        <v>82</v>
      </c>
      <c r="C38" s="489">
        <v>19307</v>
      </c>
      <c r="D38" s="489">
        <v>1930.7000000000003</v>
      </c>
      <c r="E38" s="489">
        <v>807.05</v>
      </c>
      <c r="F38" s="489">
        <v>653.06</v>
      </c>
      <c r="G38" s="489">
        <v>79.78</v>
      </c>
      <c r="H38" s="489">
        <v>390.81000000000006</v>
      </c>
      <c r="I38" s="489">
        <v>1523.1</v>
      </c>
      <c r="J38" s="489">
        <v>877</v>
      </c>
      <c r="K38" s="489">
        <v>646.0999999999999</v>
      </c>
      <c r="L38" s="489">
        <v>-62.990000000000094</v>
      </c>
    </row>
    <row r="39" spans="1:12" ht="24">
      <c r="A39" s="487"/>
      <c r="B39" s="488" t="s">
        <v>50</v>
      </c>
      <c r="C39" s="489">
        <v>3427</v>
      </c>
      <c r="D39" s="489">
        <v>342.70000000000005</v>
      </c>
      <c r="E39" s="489">
        <v>143.25</v>
      </c>
      <c r="F39" s="489">
        <v>56.540000000000006</v>
      </c>
      <c r="G39" s="489">
        <v>79.78</v>
      </c>
      <c r="H39" s="489">
        <v>63.13000000000002</v>
      </c>
      <c r="I39" s="489">
        <v>184</v>
      </c>
      <c r="J39" s="489">
        <v>136</v>
      </c>
      <c r="K39" s="489">
        <v>48</v>
      </c>
      <c r="L39" s="489">
        <v>15.790000000000013</v>
      </c>
    </row>
    <row r="40" spans="1:12" ht="15">
      <c r="A40" s="487"/>
      <c r="B40" s="490" t="s">
        <v>83</v>
      </c>
      <c r="C40" s="491">
        <v>0</v>
      </c>
      <c r="D40" s="492">
        <v>0</v>
      </c>
      <c r="E40" s="492">
        <v>0</v>
      </c>
      <c r="F40" s="492">
        <v>0</v>
      </c>
      <c r="G40" s="492">
        <v>0</v>
      </c>
      <c r="H40" s="492">
        <v>0</v>
      </c>
      <c r="I40" s="503">
        <v>0</v>
      </c>
      <c r="J40" s="504">
        <v>0</v>
      </c>
      <c r="K40" s="504">
        <v>0</v>
      </c>
      <c r="L40" s="492">
        <v>0</v>
      </c>
    </row>
    <row r="41" spans="1:12" ht="15">
      <c r="A41" s="487"/>
      <c r="B41" s="490" t="s">
        <v>84</v>
      </c>
      <c r="C41" s="491">
        <v>189</v>
      </c>
      <c r="D41" s="492">
        <v>18.9</v>
      </c>
      <c r="E41" s="492">
        <v>7.9</v>
      </c>
      <c r="F41" s="492">
        <v>0</v>
      </c>
      <c r="G41" s="492">
        <v>4.4</v>
      </c>
      <c r="H41" s="492">
        <v>6.599999999999998</v>
      </c>
      <c r="I41" s="503">
        <v>8.4</v>
      </c>
      <c r="J41" s="504">
        <v>8.4</v>
      </c>
      <c r="K41" s="504">
        <v>0</v>
      </c>
      <c r="L41" s="492">
        <v>-0.5</v>
      </c>
    </row>
    <row r="42" spans="1:12" ht="15">
      <c r="A42" s="487"/>
      <c r="B42" s="490" t="s">
        <v>85</v>
      </c>
      <c r="C42" s="491">
        <v>652</v>
      </c>
      <c r="D42" s="492">
        <v>65.2</v>
      </c>
      <c r="E42" s="492">
        <v>27.25</v>
      </c>
      <c r="F42" s="492">
        <v>11.39</v>
      </c>
      <c r="G42" s="492">
        <v>15.18</v>
      </c>
      <c r="H42" s="492">
        <v>11.380000000000003</v>
      </c>
      <c r="I42" s="503">
        <v>39.2</v>
      </c>
      <c r="J42" s="504">
        <v>28.5</v>
      </c>
      <c r="K42" s="504">
        <v>10.7</v>
      </c>
      <c r="L42" s="492">
        <v>-0.5600000000000023</v>
      </c>
    </row>
    <row r="43" spans="1:12" ht="15">
      <c r="A43" s="487"/>
      <c r="B43" s="490" t="s">
        <v>86</v>
      </c>
      <c r="C43" s="491">
        <v>622</v>
      </c>
      <c r="D43" s="492">
        <v>62.2</v>
      </c>
      <c r="E43" s="492">
        <v>26</v>
      </c>
      <c r="F43" s="492">
        <v>10.86</v>
      </c>
      <c r="G43" s="492">
        <v>14.48</v>
      </c>
      <c r="H43" s="492">
        <v>10.860000000000003</v>
      </c>
      <c r="I43" s="503">
        <v>35.3</v>
      </c>
      <c r="J43" s="504">
        <v>25.7</v>
      </c>
      <c r="K43" s="504">
        <v>9.6</v>
      </c>
      <c r="L43" s="492">
        <v>1.5600000000000023</v>
      </c>
    </row>
    <row r="44" spans="1:12" ht="15">
      <c r="A44" s="487"/>
      <c r="B44" s="490" t="s">
        <v>87</v>
      </c>
      <c r="C44" s="491">
        <v>515</v>
      </c>
      <c r="D44" s="492">
        <v>51.5</v>
      </c>
      <c r="E44" s="492">
        <v>21.53</v>
      </c>
      <c r="F44" s="492">
        <v>8.99</v>
      </c>
      <c r="G44" s="492">
        <v>11.99</v>
      </c>
      <c r="H44" s="492">
        <v>8.989999999999997</v>
      </c>
      <c r="I44" s="503">
        <v>28</v>
      </c>
      <c r="J44" s="504">
        <v>20.3</v>
      </c>
      <c r="K44" s="504">
        <v>7.7</v>
      </c>
      <c r="L44" s="492">
        <v>2.520000000000003</v>
      </c>
    </row>
    <row r="45" spans="1:12" ht="15">
      <c r="A45" s="487"/>
      <c r="B45" s="490" t="s">
        <v>88</v>
      </c>
      <c r="C45" s="491">
        <v>1449</v>
      </c>
      <c r="D45" s="492">
        <v>144.9</v>
      </c>
      <c r="E45" s="492">
        <v>60.57</v>
      </c>
      <c r="F45" s="492">
        <v>25.3</v>
      </c>
      <c r="G45" s="492">
        <v>33.73</v>
      </c>
      <c r="H45" s="492">
        <v>25.30000000000002</v>
      </c>
      <c r="I45" s="503">
        <v>73.1</v>
      </c>
      <c r="J45" s="504">
        <v>53.1</v>
      </c>
      <c r="K45" s="504">
        <v>20</v>
      </c>
      <c r="L45" s="492">
        <v>12.77000000000001</v>
      </c>
    </row>
    <row r="46" spans="1:12" ht="15">
      <c r="A46" s="487"/>
      <c r="B46" s="494" t="s">
        <v>89</v>
      </c>
      <c r="C46" s="491">
        <v>1742</v>
      </c>
      <c r="D46" s="492">
        <v>174.2</v>
      </c>
      <c r="E46" s="492">
        <v>72.82</v>
      </c>
      <c r="F46" s="492">
        <v>70.97</v>
      </c>
      <c r="G46" s="492">
        <v>0</v>
      </c>
      <c r="H46" s="492">
        <v>30.409999999999997</v>
      </c>
      <c r="I46" s="503">
        <v>144.5</v>
      </c>
      <c r="J46" s="504">
        <v>77</v>
      </c>
      <c r="K46" s="504">
        <v>67.5</v>
      </c>
      <c r="L46" s="492">
        <v>-0.710000000000008</v>
      </c>
    </row>
    <row r="47" spans="1:12" ht="15">
      <c r="A47" s="487"/>
      <c r="B47" s="494" t="s">
        <v>90</v>
      </c>
      <c r="C47" s="491">
        <v>1722</v>
      </c>
      <c r="D47" s="492">
        <v>172.2</v>
      </c>
      <c r="E47" s="492">
        <v>71.98</v>
      </c>
      <c r="F47" s="492">
        <v>70.15</v>
      </c>
      <c r="G47" s="492">
        <v>0</v>
      </c>
      <c r="H47" s="492">
        <v>30.06999999999998</v>
      </c>
      <c r="I47" s="503">
        <v>148.8</v>
      </c>
      <c r="J47" s="504">
        <v>79.3</v>
      </c>
      <c r="K47" s="504">
        <v>69.5</v>
      </c>
      <c r="L47" s="492">
        <v>-6.670000000000016</v>
      </c>
    </row>
    <row r="48" spans="1:12" ht="15">
      <c r="A48" s="487"/>
      <c r="B48" s="494" t="s">
        <v>91</v>
      </c>
      <c r="C48" s="491">
        <v>752</v>
      </c>
      <c r="D48" s="492">
        <v>75.2</v>
      </c>
      <c r="E48" s="492">
        <v>31.43</v>
      </c>
      <c r="F48" s="492">
        <v>21.89</v>
      </c>
      <c r="G48" s="492">
        <v>0</v>
      </c>
      <c r="H48" s="492">
        <v>21.880000000000003</v>
      </c>
      <c r="I48" s="503">
        <v>55.099999999999994</v>
      </c>
      <c r="J48" s="504">
        <v>33.9</v>
      </c>
      <c r="K48" s="504">
        <v>21.2</v>
      </c>
      <c r="L48" s="492">
        <v>-1.779999999999994</v>
      </c>
    </row>
    <row r="49" spans="1:12" ht="15">
      <c r="A49" s="487"/>
      <c r="B49" s="494" t="s">
        <v>92</v>
      </c>
      <c r="C49" s="491">
        <v>1781</v>
      </c>
      <c r="D49" s="492">
        <v>178.1</v>
      </c>
      <c r="E49" s="492">
        <v>74.45</v>
      </c>
      <c r="F49" s="492">
        <v>62.19</v>
      </c>
      <c r="G49" s="492">
        <v>0</v>
      </c>
      <c r="H49" s="492">
        <v>41.459999999999994</v>
      </c>
      <c r="I49" s="503">
        <v>143.9</v>
      </c>
      <c r="J49" s="504">
        <v>82.2</v>
      </c>
      <c r="K49" s="504">
        <v>61.7</v>
      </c>
      <c r="L49" s="492">
        <v>-7.260000000000019</v>
      </c>
    </row>
    <row r="50" spans="1:12" ht="15">
      <c r="A50" s="487"/>
      <c r="B50" s="494" t="s">
        <v>93</v>
      </c>
      <c r="C50" s="491">
        <v>2071</v>
      </c>
      <c r="D50" s="492">
        <v>207.1</v>
      </c>
      <c r="E50" s="492">
        <v>86.57</v>
      </c>
      <c r="F50" s="492">
        <v>72.32</v>
      </c>
      <c r="G50" s="492">
        <v>0</v>
      </c>
      <c r="H50" s="492">
        <v>48.21000000000001</v>
      </c>
      <c r="I50" s="503">
        <v>171.8</v>
      </c>
      <c r="J50" s="504">
        <v>98.1</v>
      </c>
      <c r="K50" s="504">
        <v>73.7</v>
      </c>
      <c r="L50" s="492">
        <v>-12.910000000000025</v>
      </c>
    </row>
    <row r="51" spans="1:12" ht="15">
      <c r="A51" s="487"/>
      <c r="B51" s="494" t="s">
        <v>94</v>
      </c>
      <c r="C51" s="491">
        <v>4503</v>
      </c>
      <c r="D51" s="492">
        <v>450.3</v>
      </c>
      <c r="E51" s="492">
        <v>188.23</v>
      </c>
      <c r="F51" s="492">
        <v>183.45</v>
      </c>
      <c r="G51" s="492">
        <v>0</v>
      </c>
      <c r="H51" s="492">
        <v>78.62000000000006</v>
      </c>
      <c r="I51" s="503">
        <v>388.7</v>
      </c>
      <c r="J51" s="504">
        <v>207.1</v>
      </c>
      <c r="K51" s="504">
        <v>181.6</v>
      </c>
      <c r="L51" s="492">
        <v>-17.02000000000004</v>
      </c>
    </row>
    <row r="52" spans="1:12" ht="15">
      <c r="A52" s="487"/>
      <c r="B52" s="494" t="s">
        <v>95</v>
      </c>
      <c r="C52" s="491">
        <v>3309</v>
      </c>
      <c r="D52" s="492">
        <v>330.9</v>
      </c>
      <c r="E52" s="492">
        <v>138.32</v>
      </c>
      <c r="F52" s="492">
        <v>115.55</v>
      </c>
      <c r="G52" s="492">
        <v>0</v>
      </c>
      <c r="H52" s="492">
        <v>77.02999999999999</v>
      </c>
      <c r="I52" s="503">
        <v>286.3</v>
      </c>
      <c r="J52" s="504">
        <v>163.4</v>
      </c>
      <c r="K52" s="504">
        <v>122.9</v>
      </c>
      <c r="L52" s="492">
        <v>-32.43000000000001</v>
      </c>
    </row>
    <row r="53" spans="1:12" ht="15">
      <c r="A53" s="487" t="s">
        <v>96</v>
      </c>
      <c r="B53" s="488" t="s">
        <v>97</v>
      </c>
      <c r="C53" s="489">
        <v>26814</v>
      </c>
      <c r="D53" s="489">
        <v>2681.4</v>
      </c>
      <c r="E53" s="489">
        <v>1120.83</v>
      </c>
      <c r="F53" s="489">
        <v>1037.0800000000002</v>
      </c>
      <c r="G53" s="489">
        <v>52.58</v>
      </c>
      <c r="H53" s="489">
        <v>470.91</v>
      </c>
      <c r="I53" s="489">
        <v>2138.3999999999996</v>
      </c>
      <c r="J53" s="489">
        <v>1165.7</v>
      </c>
      <c r="K53" s="489">
        <v>972.7</v>
      </c>
      <c r="L53" s="489">
        <v>19.50999999999994</v>
      </c>
    </row>
    <row r="54" spans="1:12" ht="24">
      <c r="A54" s="487"/>
      <c r="B54" s="488" t="s">
        <v>50</v>
      </c>
      <c r="C54" s="489">
        <v>2138</v>
      </c>
      <c r="D54" s="489">
        <v>213.8</v>
      </c>
      <c r="E54" s="489">
        <v>89.36</v>
      </c>
      <c r="F54" s="489">
        <v>31.79</v>
      </c>
      <c r="G54" s="489">
        <v>52.58</v>
      </c>
      <c r="H54" s="489">
        <v>40.07000000000001</v>
      </c>
      <c r="I54" s="489">
        <v>117.1</v>
      </c>
      <c r="J54" s="489">
        <v>88.80000000000001</v>
      </c>
      <c r="K54" s="489">
        <v>28.299999999999997</v>
      </c>
      <c r="L54" s="489">
        <v>4.049999999999991</v>
      </c>
    </row>
    <row r="55" spans="1:12" ht="15">
      <c r="A55" s="487"/>
      <c r="B55" s="490" t="s">
        <v>98</v>
      </c>
      <c r="C55" s="491">
        <v>80</v>
      </c>
      <c r="D55" s="492">
        <v>8</v>
      </c>
      <c r="E55" s="492">
        <v>3.34</v>
      </c>
      <c r="F55" s="492">
        <v>0</v>
      </c>
      <c r="G55" s="492">
        <v>4.66</v>
      </c>
      <c r="H55" s="492">
        <v>0</v>
      </c>
      <c r="I55" s="503">
        <v>3.8</v>
      </c>
      <c r="J55" s="504">
        <v>3.8</v>
      </c>
      <c r="K55" s="504">
        <v>0</v>
      </c>
      <c r="L55" s="492">
        <v>-0.46</v>
      </c>
    </row>
    <row r="56" spans="1:12" ht="15">
      <c r="A56" s="487"/>
      <c r="B56" s="490" t="s">
        <v>99</v>
      </c>
      <c r="C56" s="491">
        <v>862</v>
      </c>
      <c r="D56" s="492">
        <v>86.2</v>
      </c>
      <c r="E56" s="492">
        <v>36.03</v>
      </c>
      <c r="F56" s="492">
        <v>15.05</v>
      </c>
      <c r="G56" s="492">
        <v>20.07</v>
      </c>
      <c r="H56" s="492">
        <v>15.050000000000004</v>
      </c>
      <c r="I56" s="503">
        <v>50.400000000000006</v>
      </c>
      <c r="J56" s="504">
        <v>36.6</v>
      </c>
      <c r="K56" s="504">
        <v>13.8</v>
      </c>
      <c r="L56" s="492">
        <v>0.6799999999999926</v>
      </c>
    </row>
    <row r="57" spans="1:12" ht="15">
      <c r="A57" s="487"/>
      <c r="B57" s="490" t="s">
        <v>100</v>
      </c>
      <c r="C57" s="491">
        <v>840</v>
      </c>
      <c r="D57" s="492">
        <v>84</v>
      </c>
      <c r="E57" s="492">
        <v>35.11</v>
      </c>
      <c r="F57" s="492">
        <v>14.67</v>
      </c>
      <c r="G57" s="492">
        <v>19.56</v>
      </c>
      <c r="H57" s="492">
        <v>14.66</v>
      </c>
      <c r="I57" s="503">
        <v>46.1</v>
      </c>
      <c r="J57" s="504">
        <v>33.5</v>
      </c>
      <c r="K57" s="504">
        <v>12.6</v>
      </c>
      <c r="L57" s="492">
        <v>3.68</v>
      </c>
    </row>
    <row r="58" spans="1:12" ht="15">
      <c r="A58" s="487"/>
      <c r="B58" s="490" t="s">
        <v>101</v>
      </c>
      <c r="C58" s="491">
        <v>356</v>
      </c>
      <c r="D58" s="492">
        <v>35.6</v>
      </c>
      <c r="E58" s="492">
        <v>14.88</v>
      </c>
      <c r="F58" s="492">
        <v>2.07</v>
      </c>
      <c r="G58" s="492">
        <v>8.29</v>
      </c>
      <c r="H58" s="492">
        <v>10.36</v>
      </c>
      <c r="I58" s="503">
        <v>16.8</v>
      </c>
      <c r="J58" s="504">
        <v>14.9</v>
      </c>
      <c r="K58" s="504">
        <v>1.9</v>
      </c>
      <c r="L58" s="492">
        <v>0.14999999999999858</v>
      </c>
    </row>
    <row r="59" spans="1:12" ht="15">
      <c r="A59" s="487"/>
      <c r="B59" s="494" t="s">
        <v>102</v>
      </c>
      <c r="C59" s="491">
        <v>1920</v>
      </c>
      <c r="D59" s="492">
        <v>192</v>
      </c>
      <c r="E59" s="492">
        <v>80.26</v>
      </c>
      <c r="F59" s="492">
        <v>78.22</v>
      </c>
      <c r="G59" s="492">
        <v>0</v>
      </c>
      <c r="H59" s="492">
        <v>33.519999999999996</v>
      </c>
      <c r="I59" s="503">
        <v>155.1</v>
      </c>
      <c r="J59" s="504">
        <v>82.6</v>
      </c>
      <c r="K59" s="504">
        <v>72.5</v>
      </c>
      <c r="L59" s="492">
        <v>3.380000000000024</v>
      </c>
    </row>
    <row r="60" spans="1:12" ht="15">
      <c r="A60" s="487"/>
      <c r="B60" s="494" t="s">
        <v>103</v>
      </c>
      <c r="C60" s="491">
        <v>2639</v>
      </c>
      <c r="D60" s="492">
        <v>263.9</v>
      </c>
      <c r="E60" s="492">
        <v>110.31</v>
      </c>
      <c r="F60" s="492">
        <v>107.51</v>
      </c>
      <c r="G60" s="492">
        <v>0</v>
      </c>
      <c r="H60" s="492">
        <v>46.07999999999997</v>
      </c>
      <c r="I60" s="503">
        <v>213.9</v>
      </c>
      <c r="J60" s="504">
        <v>114</v>
      </c>
      <c r="K60" s="504">
        <v>99.9</v>
      </c>
      <c r="L60" s="492">
        <v>3.9199999999999875</v>
      </c>
    </row>
    <row r="61" spans="1:12" ht="15">
      <c r="A61" s="487"/>
      <c r="B61" s="497" t="s">
        <v>104</v>
      </c>
      <c r="C61" s="491">
        <v>5347</v>
      </c>
      <c r="D61" s="492">
        <v>534.7</v>
      </c>
      <c r="E61" s="492">
        <v>223.51</v>
      </c>
      <c r="F61" s="492">
        <v>217.83</v>
      </c>
      <c r="G61" s="492">
        <v>0</v>
      </c>
      <c r="H61" s="492">
        <v>93.36000000000004</v>
      </c>
      <c r="I61" s="503">
        <v>448.6</v>
      </c>
      <c r="J61" s="504">
        <v>239</v>
      </c>
      <c r="K61" s="504">
        <v>209.6</v>
      </c>
      <c r="L61" s="492">
        <v>-7.259999999999991</v>
      </c>
    </row>
    <row r="62" spans="1:12" ht="15">
      <c r="A62" s="487"/>
      <c r="B62" s="494" t="s">
        <v>105</v>
      </c>
      <c r="C62" s="491">
        <v>3155</v>
      </c>
      <c r="D62" s="492">
        <v>315.5</v>
      </c>
      <c r="E62" s="492">
        <v>131.88</v>
      </c>
      <c r="F62" s="492">
        <v>128.53</v>
      </c>
      <c r="G62" s="492">
        <v>0</v>
      </c>
      <c r="H62" s="492">
        <v>55.09</v>
      </c>
      <c r="I62" s="503">
        <v>272.8</v>
      </c>
      <c r="J62" s="504">
        <v>145.4</v>
      </c>
      <c r="K62" s="504">
        <v>127.4</v>
      </c>
      <c r="L62" s="492">
        <v>-12.390000000000043</v>
      </c>
    </row>
    <row r="63" spans="1:12" ht="15">
      <c r="A63" s="487"/>
      <c r="B63" s="497" t="s">
        <v>106</v>
      </c>
      <c r="C63" s="491">
        <v>3818</v>
      </c>
      <c r="D63" s="492">
        <v>381.8</v>
      </c>
      <c r="E63" s="492">
        <v>159.59</v>
      </c>
      <c r="F63" s="492">
        <v>155.55</v>
      </c>
      <c r="G63" s="492">
        <v>0</v>
      </c>
      <c r="H63" s="492">
        <v>66.66</v>
      </c>
      <c r="I63" s="503">
        <v>290.8</v>
      </c>
      <c r="J63" s="504">
        <v>154.9</v>
      </c>
      <c r="K63" s="504">
        <v>135.9</v>
      </c>
      <c r="L63" s="492">
        <v>24.339999999999975</v>
      </c>
    </row>
    <row r="64" spans="1:12" ht="15">
      <c r="A64" s="487"/>
      <c r="B64" s="497" t="s">
        <v>107</v>
      </c>
      <c r="C64" s="491">
        <v>2633</v>
      </c>
      <c r="D64" s="492">
        <v>263.3</v>
      </c>
      <c r="E64" s="492">
        <v>110.06</v>
      </c>
      <c r="F64" s="492">
        <v>107.27</v>
      </c>
      <c r="G64" s="492">
        <v>0</v>
      </c>
      <c r="H64" s="492">
        <v>45.97000000000001</v>
      </c>
      <c r="I64" s="503">
        <v>216.39999999999998</v>
      </c>
      <c r="J64" s="504">
        <v>115.3</v>
      </c>
      <c r="K64" s="504">
        <v>101.1</v>
      </c>
      <c r="L64" s="492">
        <v>0.9300000000000068</v>
      </c>
    </row>
    <row r="65" spans="1:12" ht="15">
      <c r="A65" s="487"/>
      <c r="B65" s="497" t="s">
        <v>108</v>
      </c>
      <c r="C65" s="491">
        <v>2856</v>
      </c>
      <c r="D65" s="492">
        <v>285.6</v>
      </c>
      <c r="E65" s="492">
        <v>119.38</v>
      </c>
      <c r="F65" s="492">
        <v>116.35</v>
      </c>
      <c r="G65" s="492">
        <v>0</v>
      </c>
      <c r="H65" s="492">
        <v>49.87000000000003</v>
      </c>
      <c r="I65" s="503">
        <v>222</v>
      </c>
      <c r="J65" s="504">
        <v>118.3</v>
      </c>
      <c r="K65" s="504">
        <v>103.7</v>
      </c>
      <c r="L65" s="492">
        <v>13.72999999999999</v>
      </c>
    </row>
    <row r="66" spans="1:12" ht="15">
      <c r="A66" s="487"/>
      <c r="B66" s="506" t="s">
        <v>109</v>
      </c>
      <c r="C66" s="491">
        <v>1049</v>
      </c>
      <c r="D66" s="492">
        <v>104.9</v>
      </c>
      <c r="E66" s="492">
        <v>43.85</v>
      </c>
      <c r="F66" s="492">
        <v>42.74</v>
      </c>
      <c r="G66" s="492">
        <v>0</v>
      </c>
      <c r="H66" s="492">
        <v>18.310000000000002</v>
      </c>
      <c r="I66" s="503">
        <v>89.2</v>
      </c>
      <c r="J66" s="504">
        <v>47.5</v>
      </c>
      <c r="K66" s="504">
        <v>41.7</v>
      </c>
      <c r="L66" s="492">
        <v>-2.6099999999999994</v>
      </c>
    </row>
    <row r="67" spans="1:12" ht="15">
      <c r="A67" s="487"/>
      <c r="B67" s="494" t="s">
        <v>110</v>
      </c>
      <c r="C67" s="491">
        <v>1259</v>
      </c>
      <c r="D67" s="492">
        <v>125.9</v>
      </c>
      <c r="E67" s="492">
        <v>52.63</v>
      </c>
      <c r="F67" s="492">
        <v>51.29</v>
      </c>
      <c r="G67" s="492">
        <v>0</v>
      </c>
      <c r="H67" s="492">
        <v>21.98000000000001</v>
      </c>
      <c r="I67" s="503">
        <v>112.5</v>
      </c>
      <c r="J67" s="504">
        <v>59.9</v>
      </c>
      <c r="K67" s="504">
        <v>52.6</v>
      </c>
      <c r="L67" s="492">
        <v>-8.579999999999998</v>
      </c>
    </row>
    <row r="68" spans="1:12" ht="15">
      <c r="A68" s="487" t="s">
        <v>111</v>
      </c>
      <c r="B68" s="488" t="s">
        <v>112</v>
      </c>
      <c r="C68" s="489">
        <v>15999</v>
      </c>
      <c r="D68" s="489">
        <v>1599.9</v>
      </c>
      <c r="E68" s="489">
        <v>668.7700000000001</v>
      </c>
      <c r="F68" s="489">
        <v>463.6600000000001</v>
      </c>
      <c r="G68" s="489">
        <v>139.57999999999998</v>
      </c>
      <c r="H68" s="489">
        <v>327.89000000000004</v>
      </c>
      <c r="I68" s="489">
        <v>1072</v>
      </c>
      <c r="J68" s="489">
        <v>658.7</v>
      </c>
      <c r="K68" s="489">
        <v>413.30000000000007</v>
      </c>
      <c r="L68" s="489">
        <v>60.43000000000001</v>
      </c>
    </row>
    <row r="69" spans="1:12" ht="24">
      <c r="A69" s="487"/>
      <c r="B69" s="488" t="s">
        <v>50</v>
      </c>
      <c r="C69" s="489">
        <v>4200</v>
      </c>
      <c r="D69" s="489">
        <v>420</v>
      </c>
      <c r="E69" s="489">
        <v>175.56</v>
      </c>
      <c r="F69" s="489">
        <v>19.42</v>
      </c>
      <c r="G69" s="489">
        <v>139.57999999999998</v>
      </c>
      <c r="H69" s="489">
        <v>85.44</v>
      </c>
      <c r="I69" s="489">
        <v>186.8</v>
      </c>
      <c r="J69" s="489">
        <v>169.2</v>
      </c>
      <c r="K69" s="489">
        <v>17.6</v>
      </c>
      <c r="L69" s="489">
        <v>8.17999999999999</v>
      </c>
    </row>
    <row r="70" spans="1:12" ht="15">
      <c r="A70" s="487"/>
      <c r="B70" s="507" t="s">
        <v>113</v>
      </c>
      <c r="C70" s="508">
        <v>1329</v>
      </c>
      <c r="D70" s="492">
        <v>132.9</v>
      </c>
      <c r="E70" s="492">
        <v>55.55</v>
      </c>
      <c r="F70" s="492">
        <v>0</v>
      </c>
      <c r="G70" s="492">
        <v>77.35</v>
      </c>
      <c r="H70" s="492">
        <v>0</v>
      </c>
      <c r="I70" s="503">
        <v>48.7</v>
      </c>
      <c r="J70" s="504">
        <v>48.7</v>
      </c>
      <c r="K70" s="504">
        <v>0</v>
      </c>
      <c r="L70" s="492">
        <v>6.849999999999994</v>
      </c>
    </row>
    <row r="71" spans="1:12" ht="15">
      <c r="A71" s="487"/>
      <c r="B71" s="490" t="s">
        <v>114</v>
      </c>
      <c r="C71" s="491">
        <v>513</v>
      </c>
      <c r="D71" s="492">
        <v>51.3</v>
      </c>
      <c r="E71" s="492">
        <v>21.44</v>
      </c>
      <c r="F71" s="492">
        <v>2.99</v>
      </c>
      <c r="G71" s="492">
        <v>11.94</v>
      </c>
      <c r="H71" s="492">
        <v>14.929999999999998</v>
      </c>
      <c r="I71" s="503">
        <v>25.4</v>
      </c>
      <c r="J71" s="504">
        <v>22.6</v>
      </c>
      <c r="K71" s="504">
        <v>2.8</v>
      </c>
      <c r="L71" s="492">
        <v>-0.9700000000000024</v>
      </c>
    </row>
    <row r="72" spans="1:12" ht="15">
      <c r="A72" s="487"/>
      <c r="B72" s="490" t="s">
        <v>115</v>
      </c>
      <c r="C72" s="491">
        <v>326</v>
      </c>
      <c r="D72" s="492">
        <v>32.6</v>
      </c>
      <c r="E72" s="492">
        <v>13.63</v>
      </c>
      <c r="F72" s="492">
        <v>0</v>
      </c>
      <c r="G72" s="492">
        <v>7.59</v>
      </c>
      <c r="H72" s="492">
        <v>11.38</v>
      </c>
      <c r="I72" s="503">
        <v>15.5</v>
      </c>
      <c r="J72" s="504">
        <v>15.5</v>
      </c>
      <c r="K72" s="504">
        <v>0</v>
      </c>
      <c r="L72" s="492">
        <v>-1.8699999999999992</v>
      </c>
    </row>
    <row r="73" spans="1:12" ht="15">
      <c r="A73" s="487"/>
      <c r="B73" s="490" t="s">
        <v>116</v>
      </c>
      <c r="C73" s="491">
        <v>198</v>
      </c>
      <c r="D73" s="492">
        <v>19.8</v>
      </c>
      <c r="E73" s="492">
        <v>8.28</v>
      </c>
      <c r="F73" s="492">
        <v>5.76</v>
      </c>
      <c r="G73" s="492">
        <v>0</v>
      </c>
      <c r="H73" s="492">
        <v>5.760000000000002</v>
      </c>
      <c r="I73" s="503">
        <v>14.2</v>
      </c>
      <c r="J73" s="504">
        <v>8.7</v>
      </c>
      <c r="K73" s="504">
        <v>5.5</v>
      </c>
      <c r="L73" s="492">
        <v>-0.16000000000000014</v>
      </c>
    </row>
    <row r="74" spans="1:12" ht="15">
      <c r="A74" s="487"/>
      <c r="B74" s="507" t="s">
        <v>117</v>
      </c>
      <c r="C74" s="508">
        <v>1834</v>
      </c>
      <c r="D74" s="492">
        <v>183.4</v>
      </c>
      <c r="E74" s="492">
        <v>76.66</v>
      </c>
      <c r="F74" s="492">
        <v>10.67</v>
      </c>
      <c r="G74" s="492">
        <v>42.7</v>
      </c>
      <c r="H74" s="492">
        <v>53.37</v>
      </c>
      <c r="I74" s="503">
        <v>83</v>
      </c>
      <c r="J74" s="504">
        <v>73.7</v>
      </c>
      <c r="K74" s="504">
        <v>9.3</v>
      </c>
      <c r="L74" s="492">
        <v>4.329999999999998</v>
      </c>
    </row>
    <row r="75" spans="1:12" ht="15">
      <c r="A75" s="487"/>
      <c r="B75" s="494" t="s">
        <v>118</v>
      </c>
      <c r="C75" s="491">
        <v>1213</v>
      </c>
      <c r="D75" s="492">
        <v>121.3</v>
      </c>
      <c r="E75" s="492">
        <v>50.7</v>
      </c>
      <c r="F75" s="492">
        <v>35.3</v>
      </c>
      <c r="G75" s="492">
        <v>0</v>
      </c>
      <c r="H75" s="492">
        <v>35.3</v>
      </c>
      <c r="I75" s="503">
        <v>85.4</v>
      </c>
      <c r="J75" s="504">
        <v>52.5</v>
      </c>
      <c r="K75" s="504">
        <v>32.9</v>
      </c>
      <c r="L75" s="492">
        <v>0.5999999999999943</v>
      </c>
    </row>
    <row r="76" spans="1:12" ht="15">
      <c r="A76" s="487"/>
      <c r="B76" s="494" t="s">
        <v>119</v>
      </c>
      <c r="C76" s="491">
        <v>5287</v>
      </c>
      <c r="D76" s="492">
        <v>528.7</v>
      </c>
      <c r="E76" s="492">
        <v>221</v>
      </c>
      <c r="F76" s="492">
        <v>215.39</v>
      </c>
      <c r="G76" s="492">
        <v>0</v>
      </c>
      <c r="H76" s="492">
        <v>92.31000000000006</v>
      </c>
      <c r="I76" s="503">
        <v>403.7</v>
      </c>
      <c r="J76" s="504">
        <v>215.1</v>
      </c>
      <c r="K76" s="504">
        <v>188.6</v>
      </c>
      <c r="L76" s="492">
        <v>32.69</v>
      </c>
    </row>
    <row r="77" spans="1:12" ht="15">
      <c r="A77" s="487"/>
      <c r="B77" s="494" t="s">
        <v>120</v>
      </c>
      <c r="C77" s="491">
        <v>1148</v>
      </c>
      <c r="D77" s="492">
        <v>114.8</v>
      </c>
      <c r="E77" s="492">
        <v>47.99</v>
      </c>
      <c r="F77" s="492">
        <v>40.09</v>
      </c>
      <c r="G77" s="492">
        <v>0</v>
      </c>
      <c r="H77" s="492">
        <v>26.72</v>
      </c>
      <c r="I77" s="503">
        <v>83.9</v>
      </c>
      <c r="J77" s="504">
        <v>47.9</v>
      </c>
      <c r="K77" s="504">
        <v>36</v>
      </c>
      <c r="L77" s="492">
        <v>4.180000000000007</v>
      </c>
    </row>
    <row r="78" spans="1:12" ht="15">
      <c r="A78" s="487"/>
      <c r="B78" s="494" t="s">
        <v>121</v>
      </c>
      <c r="C78" s="491">
        <v>1464</v>
      </c>
      <c r="D78" s="492">
        <v>146.4</v>
      </c>
      <c r="E78" s="492">
        <v>61.2</v>
      </c>
      <c r="F78" s="492">
        <v>59.64</v>
      </c>
      <c r="G78" s="492">
        <v>0</v>
      </c>
      <c r="H78" s="492">
        <v>25.56</v>
      </c>
      <c r="I78" s="503">
        <v>111.5</v>
      </c>
      <c r="J78" s="504">
        <v>59.4</v>
      </c>
      <c r="K78" s="504">
        <v>52.1</v>
      </c>
      <c r="L78" s="492">
        <v>9.340000000000003</v>
      </c>
    </row>
    <row r="79" spans="1:12" ht="15">
      <c r="A79" s="487"/>
      <c r="B79" s="494" t="s">
        <v>122</v>
      </c>
      <c r="C79" s="491">
        <v>1145</v>
      </c>
      <c r="D79" s="492">
        <v>114.5</v>
      </c>
      <c r="E79" s="492">
        <v>47.86</v>
      </c>
      <c r="F79" s="492">
        <v>39.98</v>
      </c>
      <c r="G79" s="492">
        <v>0</v>
      </c>
      <c r="H79" s="492">
        <v>26.660000000000004</v>
      </c>
      <c r="I79" s="503">
        <v>85.1</v>
      </c>
      <c r="J79" s="504">
        <v>48.6</v>
      </c>
      <c r="K79" s="504">
        <v>36.5</v>
      </c>
      <c r="L79" s="492">
        <v>2.740000000000009</v>
      </c>
    </row>
    <row r="80" spans="1:12" ht="15">
      <c r="A80" s="487"/>
      <c r="B80" s="494" t="s">
        <v>123</v>
      </c>
      <c r="C80" s="491">
        <v>1542</v>
      </c>
      <c r="D80" s="492">
        <v>154.2</v>
      </c>
      <c r="E80" s="492">
        <v>64.46</v>
      </c>
      <c r="F80" s="492">
        <v>53.84</v>
      </c>
      <c r="G80" s="492">
        <v>0</v>
      </c>
      <c r="H80" s="492">
        <v>35.89999999999999</v>
      </c>
      <c r="I80" s="503">
        <v>115.6</v>
      </c>
      <c r="J80" s="504">
        <v>66</v>
      </c>
      <c r="K80" s="504">
        <v>49.6</v>
      </c>
      <c r="L80" s="492">
        <v>2.700000000000003</v>
      </c>
    </row>
    <row r="81" spans="1:12" ht="15">
      <c r="A81" s="487" t="s">
        <v>124</v>
      </c>
      <c r="B81" s="488" t="s">
        <v>125</v>
      </c>
      <c r="C81" s="489">
        <v>12196</v>
      </c>
      <c r="D81" s="489">
        <v>1219.6000000000001</v>
      </c>
      <c r="E81" s="489">
        <v>509.81</v>
      </c>
      <c r="F81" s="489">
        <v>358.71</v>
      </c>
      <c r="G81" s="489">
        <v>94.6</v>
      </c>
      <c r="H81" s="489">
        <v>256.48</v>
      </c>
      <c r="I81" s="489">
        <v>835.9</v>
      </c>
      <c r="J81" s="489">
        <v>510.79999999999995</v>
      </c>
      <c r="K81" s="489">
        <v>325.1</v>
      </c>
      <c r="L81" s="489">
        <v>32.61999999999999</v>
      </c>
    </row>
    <row r="82" spans="1:12" ht="24">
      <c r="A82" s="487"/>
      <c r="B82" s="488" t="s">
        <v>50</v>
      </c>
      <c r="C82" s="489">
        <v>3423</v>
      </c>
      <c r="D82" s="489">
        <v>342.29999999999995</v>
      </c>
      <c r="E82" s="489">
        <v>143.1</v>
      </c>
      <c r="F82" s="489">
        <v>43.55</v>
      </c>
      <c r="G82" s="489">
        <v>94.6</v>
      </c>
      <c r="H82" s="489">
        <v>61.05</v>
      </c>
      <c r="I82" s="489">
        <v>178.6</v>
      </c>
      <c r="J82" s="489">
        <v>140.1</v>
      </c>
      <c r="K82" s="489">
        <v>38.5</v>
      </c>
      <c r="L82" s="489">
        <v>8.050000000000011</v>
      </c>
    </row>
    <row r="83" spans="1:12" ht="15">
      <c r="A83" s="487"/>
      <c r="B83" s="507" t="s">
        <v>126</v>
      </c>
      <c r="C83" s="509">
        <v>482</v>
      </c>
      <c r="D83" s="492">
        <v>48.2</v>
      </c>
      <c r="E83" s="492">
        <v>20.15</v>
      </c>
      <c r="F83" s="492">
        <v>0</v>
      </c>
      <c r="G83" s="492">
        <v>28.05</v>
      </c>
      <c r="H83" s="492">
        <v>0</v>
      </c>
      <c r="I83" s="503">
        <v>19.4</v>
      </c>
      <c r="J83" s="504">
        <v>19.4</v>
      </c>
      <c r="K83" s="504">
        <v>0</v>
      </c>
      <c r="L83" s="492">
        <v>0.75</v>
      </c>
    </row>
    <row r="84" spans="1:12" ht="15">
      <c r="A84" s="487"/>
      <c r="B84" s="507" t="s">
        <v>127</v>
      </c>
      <c r="C84" s="509">
        <v>1275</v>
      </c>
      <c r="D84" s="492">
        <v>127.5</v>
      </c>
      <c r="E84" s="492">
        <v>53.3</v>
      </c>
      <c r="F84" s="492">
        <v>22.26</v>
      </c>
      <c r="G84" s="492">
        <v>29.68</v>
      </c>
      <c r="H84" s="492">
        <v>22.26</v>
      </c>
      <c r="I84" s="503">
        <v>71.5</v>
      </c>
      <c r="J84" s="504">
        <v>52</v>
      </c>
      <c r="K84" s="504">
        <v>19.5</v>
      </c>
      <c r="L84" s="492">
        <v>4.060000000000002</v>
      </c>
    </row>
    <row r="85" spans="1:12" ht="15">
      <c r="A85" s="487"/>
      <c r="B85" s="507" t="s">
        <v>128</v>
      </c>
      <c r="C85" s="508">
        <v>82</v>
      </c>
      <c r="D85" s="492">
        <v>8.2</v>
      </c>
      <c r="E85" s="492">
        <v>3.43</v>
      </c>
      <c r="F85" s="492">
        <v>2.86</v>
      </c>
      <c r="G85" s="492">
        <v>0</v>
      </c>
      <c r="H85" s="492">
        <v>1.9099999999999997</v>
      </c>
      <c r="I85" s="503">
        <v>6.300000000000001</v>
      </c>
      <c r="J85" s="504">
        <v>3.6</v>
      </c>
      <c r="K85" s="504">
        <v>2.7</v>
      </c>
      <c r="L85" s="492">
        <v>-0.010000000000000675</v>
      </c>
    </row>
    <row r="86" spans="1:12" ht="15">
      <c r="A86" s="487"/>
      <c r="B86" s="507" t="s">
        <v>129</v>
      </c>
      <c r="C86" s="508">
        <v>75</v>
      </c>
      <c r="D86" s="492">
        <v>7.5</v>
      </c>
      <c r="E86" s="492">
        <v>3.14</v>
      </c>
      <c r="F86" s="492">
        <v>0.87</v>
      </c>
      <c r="G86" s="492">
        <v>1.74</v>
      </c>
      <c r="H86" s="492">
        <v>1.7499999999999993</v>
      </c>
      <c r="I86" s="503">
        <v>3.5</v>
      </c>
      <c r="J86" s="504">
        <v>2.8</v>
      </c>
      <c r="K86" s="504">
        <v>0.7</v>
      </c>
      <c r="L86" s="492">
        <v>0.5099999999999998</v>
      </c>
    </row>
    <row r="87" spans="1:12" ht="15">
      <c r="A87" s="487"/>
      <c r="B87" s="490" t="s">
        <v>130</v>
      </c>
      <c r="C87" s="491">
        <v>1509</v>
      </c>
      <c r="D87" s="492">
        <v>150.9</v>
      </c>
      <c r="E87" s="492">
        <v>63.08</v>
      </c>
      <c r="F87" s="492">
        <v>17.56</v>
      </c>
      <c r="G87" s="492">
        <v>35.13</v>
      </c>
      <c r="H87" s="492">
        <v>35.13</v>
      </c>
      <c r="I87" s="503">
        <v>77.89999999999999</v>
      </c>
      <c r="J87" s="504">
        <v>62.3</v>
      </c>
      <c r="K87" s="504">
        <v>15.6</v>
      </c>
      <c r="L87" s="492">
        <v>2.740000000000009</v>
      </c>
    </row>
    <row r="88" spans="1:12" ht="15">
      <c r="A88" s="487"/>
      <c r="B88" s="494" t="s">
        <v>131</v>
      </c>
      <c r="C88" s="491">
        <v>353</v>
      </c>
      <c r="D88" s="492">
        <v>35.3</v>
      </c>
      <c r="E88" s="492">
        <v>14.76</v>
      </c>
      <c r="F88" s="492">
        <v>8.22</v>
      </c>
      <c r="G88" s="492">
        <v>0</v>
      </c>
      <c r="H88" s="492">
        <v>12.319999999999999</v>
      </c>
      <c r="I88" s="503">
        <v>22.6</v>
      </c>
      <c r="J88" s="504">
        <v>15</v>
      </c>
      <c r="K88" s="504">
        <v>7.6</v>
      </c>
      <c r="L88" s="492">
        <v>0.379999999999999</v>
      </c>
    </row>
    <row r="89" spans="1:12" ht="15">
      <c r="A89" s="487"/>
      <c r="B89" s="494" t="s">
        <v>132</v>
      </c>
      <c r="C89" s="491">
        <v>689</v>
      </c>
      <c r="D89" s="492">
        <v>68.9</v>
      </c>
      <c r="E89" s="492">
        <v>28.8</v>
      </c>
      <c r="F89" s="492">
        <v>24.06</v>
      </c>
      <c r="G89" s="492">
        <v>0</v>
      </c>
      <c r="H89" s="492">
        <v>16.04000000000001</v>
      </c>
      <c r="I89" s="503">
        <v>54.099999999999994</v>
      </c>
      <c r="J89" s="504">
        <v>30.9</v>
      </c>
      <c r="K89" s="504">
        <v>23.2</v>
      </c>
      <c r="L89" s="492">
        <v>-1.2399999999999949</v>
      </c>
    </row>
    <row r="90" spans="1:12" ht="15">
      <c r="A90" s="487"/>
      <c r="B90" s="494" t="s">
        <v>133</v>
      </c>
      <c r="C90" s="491">
        <v>1578</v>
      </c>
      <c r="D90" s="492">
        <v>157.8</v>
      </c>
      <c r="E90" s="492">
        <v>65.96</v>
      </c>
      <c r="F90" s="492">
        <v>55.1</v>
      </c>
      <c r="G90" s="492">
        <v>0</v>
      </c>
      <c r="H90" s="492">
        <v>36.740000000000016</v>
      </c>
      <c r="I90" s="503">
        <v>115.8</v>
      </c>
      <c r="J90" s="504">
        <v>66.1</v>
      </c>
      <c r="K90" s="504">
        <v>49.7</v>
      </c>
      <c r="L90" s="492">
        <v>5.260000000000005</v>
      </c>
    </row>
    <row r="91" spans="1:12" ht="15">
      <c r="A91" s="487"/>
      <c r="B91" s="494" t="s">
        <v>134</v>
      </c>
      <c r="C91" s="491">
        <v>1551</v>
      </c>
      <c r="D91" s="492">
        <v>155.1</v>
      </c>
      <c r="E91" s="492">
        <v>64.83</v>
      </c>
      <c r="F91" s="492">
        <v>54.16</v>
      </c>
      <c r="G91" s="492">
        <v>0</v>
      </c>
      <c r="H91" s="492">
        <v>36.11</v>
      </c>
      <c r="I91" s="503">
        <v>117.2</v>
      </c>
      <c r="J91" s="504">
        <v>66.9</v>
      </c>
      <c r="K91" s="504">
        <v>50.3</v>
      </c>
      <c r="L91" s="492">
        <v>1.789999999999992</v>
      </c>
    </row>
    <row r="92" spans="1:12" ht="15">
      <c r="A92" s="487"/>
      <c r="B92" s="494" t="s">
        <v>135</v>
      </c>
      <c r="C92" s="491">
        <v>761</v>
      </c>
      <c r="D92" s="492">
        <v>76.1</v>
      </c>
      <c r="E92" s="492">
        <v>31.81</v>
      </c>
      <c r="F92" s="492">
        <v>26.57</v>
      </c>
      <c r="G92" s="492">
        <v>0</v>
      </c>
      <c r="H92" s="492">
        <v>17.71999999999999</v>
      </c>
      <c r="I92" s="503">
        <v>58.5</v>
      </c>
      <c r="J92" s="504">
        <v>33.4</v>
      </c>
      <c r="K92" s="504">
        <v>25.1</v>
      </c>
      <c r="L92" s="492">
        <v>-0.12000000000000455</v>
      </c>
    </row>
    <row r="93" spans="1:12" ht="15">
      <c r="A93" s="487"/>
      <c r="B93" s="494" t="s">
        <v>136</v>
      </c>
      <c r="C93" s="491">
        <v>1622</v>
      </c>
      <c r="D93" s="492">
        <v>162.2</v>
      </c>
      <c r="E93" s="492">
        <v>67.8</v>
      </c>
      <c r="F93" s="492">
        <v>56.64</v>
      </c>
      <c r="G93" s="492">
        <v>0</v>
      </c>
      <c r="H93" s="492">
        <v>37.75999999999999</v>
      </c>
      <c r="I93" s="503">
        <v>114.7</v>
      </c>
      <c r="J93" s="504">
        <v>65.5</v>
      </c>
      <c r="K93" s="504">
        <v>49.2</v>
      </c>
      <c r="L93" s="492">
        <v>9.739999999999995</v>
      </c>
    </row>
    <row r="94" spans="1:12" ht="15">
      <c r="A94" s="487"/>
      <c r="B94" s="494" t="s">
        <v>137</v>
      </c>
      <c r="C94" s="491">
        <v>2219</v>
      </c>
      <c r="D94" s="492">
        <v>221.9</v>
      </c>
      <c r="E94" s="492">
        <v>92.75</v>
      </c>
      <c r="F94" s="492">
        <v>90.41</v>
      </c>
      <c r="G94" s="492">
        <v>0</v>
      </c>
      <c r="H94" s="492">
        <v>38.74000000000001</v>
      </c>
      <c r="I94" s="503">
        <v>174.4</v>
      </c>
      <c r="J94" s="504">
        <v>92.9</v>
      </c>
      <c r="K94" s="504">
        <v>81.5</v>
      </c>
      <c r="L94" s="492">
        <v>8.759999999999991</v>
      </c>
    </row>
    <row r="95" spans="1:12" ht="15">
      <c r="A95" s="487" t="s">
        <v>138</v>
      </c>
      <c r="B95" s="488" t="s">
        <v>139</v>
      </c>
      <c r="C95" s="489">
        <v>7348</v>
      </c>
      <c r="D95" s="489">
        <v>734.8</v>
      </c>
      <c r="E95" s="489">
        <v>307.15</v>
      </c>
      <c r="F95" s="489">
        <v>299.34999999999997</v>
      </c>
      <c r="G95" s="489">
        <v>0</v>
      </c>
      <c r="H95" s="489">
        <v>128.3</v>
      </c>
      <c r="I95" s="489">
        <v>608.6</v>
      </c>
      <c r="J95" s="489">
        <v>324.3</v>
      </c>
      <c r="K95" s="489">
        <v>284.3</v>
      </c>
      <c r="L95" s="489">
        <v>-2.100000000000012</v>
      </c>
    </row>
    <row r="96" spans="1:12" ht="24">
      <c r="A96" s="487"/>
      <c r="B96" s="488" t="s">
        <v>50</v>
      </c>
      <c r="C96" s="489">
        <v>3026</v>
      </c>
      <c r="D96" s="489">
        <v>302.6</v>
      </c>
      <c r="E96" s="489">
        <v>126.49</v>
      </c>
      <c r="F96" s="489">
        <v>123.27</v>
      </c>
      <c r="G96" s="489">
        <v>0</v>
      </c>
      <c r="H96" s="489">
        <v>52.84000000000001</v>
      </c>
      <c r="I96" s="489">
        <v>255.6</v>
      </c>
      <c r="J96" s="489">
        <v>136.20000000000002</v>
      </c>
      <c r="K96" s="489">
        <v>119.4</v>
      </c>
      <c r="L96" s="489">
        <v>-5.839999999999993</v>
      </c>
    </row>
    <row r="97" spans="1:12" ht="15">
      <c r="A97" s="487"/>
      <c r="B97" s="490" t="s">
        <v>140</v>
      </c>
      <c r="C97" s="491">
        <v>0</v>
      </c>
      <c r="D97" s="492">
        <v>0</v>
      </c>
      <c r="E97" s="492">
        <v>0</v>
      </c>
      <c r="F97" s="492">
        <v>0</v>
      </c>
      <c r="G97" s="492">
        <v>0</v>
      </c>
      <c r="H97" s="492">
        <v>0</v>
      </c>
      <c r="I97" s="503">
        <v>0</v>
      </c>
      <c r="J97" s="504">
        <v>0</v>
      </c>
      <c r="K97" s="504">
        <v>0</v>
      </c>
      <c r="L97" s="492">
        <v>0</v>
      </c>
    </row>
    <row r="98" spans="1:12" ht="15">
      <c r="A98" s="487"/>
      <c r="B98" s="494" t="s">
        <v>141</v>
      </c>
      <c r="C98" s="491">
        <v>2706</v>
      </c>
      <c r="D98" s="492">
        <v>270.6</v>
      </c>
      <c r="E98" s="492">
        <v>113.11</v>
      </c>
      <c r="F98" s="492">
        <v>110.24</v>
      </c>
      <c r="G98" s="492">
        <v>0</v>
      </c>
      <c r="H98" s="492">
        <v>47.250000000000014</v>
      </c>
      <c r="I98" s="503">
        <v>230.7</v>
      </c>
      <c r="J98" s="504">
        <v>122.9</v>
      </c>
      <c r="K98" s="504">
        <v>107.8</v>
      </c>
      <c r="L98" s="492">
        <v>-7.349999999999994</v>
      </c>
    </row>
    <row r="99" spans="1:12" ht="15">
      <c r="A99" s="487"/>
      <c r="B99" s="494" t="s">
        <v>142</v>
      </c>
      <c r="C99" s="491">
        <v>320</v>
      </c>
      <c r="D99" s="492">
        <v>32</v>
      </c>
      <c r="E99" s="492">
        <v>13.38</v>
      </c>
      <c r="F99" s="492">
        <v>13.03</v>
      </c>
      <c r="G99" s="492">
        <v>0</v>
      </c>
      <c r="H99" s="492">
        <v>5.589999999999998</v>
      </c>
      <c r="I99" s="503">
        <v>24.9</v>
      </c>
      <c r="J99" s="504">
        <v>13.3</v>
      </c>
      <c r="K99" s="504">
        <v>11.6</v>
      </c>
      <c r="L99" s="492">
        <v>1.5100000000000016</v>
      </c>
    </row>
    <row r="100" spans="1:12" ht="15">
      <c r="A100" s="487"/>
      <c r="B100" s="494" t="s">
        <v>143</v>
      </c>
      <c r="C100" s="491">
        <v>2444</v>
      </c>
      <c r="D100" s="492">
        <v>244.4</v>
      </c>
      <c r="E100" s="492">
        <v>102.16</v>
      </c>
      <c r="F100" s="492">
        <v>99.57</v>
      </c>
      <c r="G100" s="492">
        <v>0</v>
      </c>
      <c r="H100" s="492">
        <v>42.670000000000016</v>
      </c>
      <c r="I100" s="503">
        <v>201</v>
      </c>
      <c r="J100" s="504">
        <v>107.1</v>
      </c>
      <c r="K100" s="504">
        <v>93.9</v>
      </c>
      <c r="L100" s="492">
        <v>0.7299999999999898</v>
      </c>
    </row>
    <row r="101" spans="1:12" ht="15">
      <c r="A101" s="487"/>
      <c r="B101" s="506" t="s">
        <v>144</v>
      </c>
      <c r="C101" s="491">
        <v>1878</v>
      </c>
      <c r="D101" s="492">
        <v>187.8</v>
      </c>
      <c r="E101" s="492">
        <v>78.5</v>
      </c>
      <c r="F101" s="492">
        <v>76.51</v>
      </c>
      <c r="G101" s="492">
        <v>0</v>
      </c>
      <c r="H101" s="492">
        <v>32.790000000000006</v>
      </c>
      <c r="I101" s="503">
        <v>152</v>
      </c>
      <c r="J101" s="504">
        <v>81</v>
      </c>
      <c r="K101" s="504">
        <v>71</v>
      </c>
      <c r="L101" s="492">
        <v>3.009999999999991</v>
      </c>
    </row>
    <row r="102" spans="1:12" ht="15">
      <c r="A102" s="487" t="s">
        <v>145</v>
      </c>
      <c r="B102" s="488" t="s">
        <v>146</v>
      </c>
      <c r="C102" s="489">
        <v>10992</v>
      </c>
      <c r="D102" s="489">
        <v>1099.2</v>
      </c>
      <c r="E102" s="489">
        <v>459.47</v>
      </c>
      <c r="F102" s="489">
        <v>339.27</v>
      </c>
      <c r="G102" s="489">
        <v>83.55</v>
      </c>
      <c r="H102" s="489">
        <v>216.91000000000003</v>
      </c>
      <c r="I102" s="489">
        <v>776.9000000000001</v>
      </c>
      <c r="J102" s="489">
        <v>466.19999999999993</v>
      </c>
      <c r="K102" s="489">
        <v>310.7</v>
      </c>
      <c r="L102" s="489">
        <v>21.839999999999964</v>
      </c>
    </row>
    <row r="103" spans="1:12" ht="24">
      <c r="A103" s="487"/>
      <c r="B103" s="488" t="s">
        <v>50</v>
      </c>
      <c r="C103" s="489">
        <v>3700</v>
      </c>
      <c r="D103" s="489">
        <v>370</v>
      </c>
      <c r="E103" s="489">
        <v>154.66</v>
      </c>
      <c r="F103" s="489">
        <v>55.72</v>
      </c>
      <c r="G103" s="489">
        <v>83.55</v>
      </c>
      <c r="H103" s="489">
        <v>76.07</v>
      </c>
      <c r="I103" s="489">
        <v>205.7</v>
      </c>
      <c r="J103" s="489">
        <v>155.4</v>
      </c>
      <c r="K103" s="489">
        <v>50.3</v>
      </c>
      <c r="L103" s="489">
        <v>4.679999999999967</v>
      </c>
    </row>
    <row r="104" spans="1:12" ht="15">
      <c r="A104" s="487"/>
      <c r="B104" s="490" t="s">
        <v>147</v>
      </c>
      <c r="C104" s="491">
        <v>44</v>
      </c>
      <c r="D104" s="492">
        <v>4.4</v>
      </c>
      <c r="E104" s="492">
        <v>1.84</v>
      </c>
      <c r="F104" s="492">
        <v>0</v>
      </c>
      <c r="G104" s="492">
        <v>2.56</v>
      </c>
      <c r="H104" s="492">
        <v>0</v>
      </c>
      <c r="I104" s="503">
        <v>1.3</v>
      </c>
      <c r="J104" s="504">
        <v>1.3</v>
      </c>
      <c r="K104" s="504">
        <v>0</v>
      </c>
      <c r="L104" s="492">
        <v>0.54</v>
      </c>
    </row>
    <row r="105" spans="1:12" ht="15">
      <c r="A105" s="487"/>
      <c r="B105" s="490" t="s">
        <v>148</v>
      </c>
      <c r="C105" s="491">
        <v>963</v>
      </c>
      <c r="D105" s="492">
        <v>96.3</v>
      </c>
      <c r="E105" s="492">
        <v>40.25</v>
      </c>
      <c r="F105" s="492">
        <v>5.61</v>
      </c>
      <c r="G105" s="492">
        <v>22.42</v>
      </c>
      <c r="H105" s="492">
        <v>28.019999999999996</v>
      </c>
      <c r="I105" s="503">
        <v>47.2</v>
      </c>
      <c r="J105" s="504">
        <v>42</v>
      </c>
      <c r="K105" s="504">
        <v>5.2</v>
      </c>
      <c r="L105" s="492">
        <v>-1.3400000000000034</v>
      </c>
    </row>
    <row r="106" spans="1:12" ht="15">
      <c r="A106" s="487"/>
      <c r="B106" s="490" t="s">
        <v>149</v>
      </c>
      <c r="C106" s="491">
        <v>177</v>
      </c>
      <c r="D106" s="492">
        <v>17.7</v>
      </c>
      <c r="E106" s="492">
        <v>7.4</v>
      </c>
      <c r="F106" s="492">
        <v>6.18</v>
      </c>
      <c r="G106" s="492">
        <v>0</v>
      </c>
      <c r="H106" s="492">
        <v>4.119999999999999</v>
      </c>
      <c r="I106" s="503">
        <v>13.600000000000001</v>
      </c>
      <c r="J106" s="504">
        <v>7.7</v>
      </c>
      <c r="K106" s="504">
        <v>5.9</v>
      </c>
      <c r="L106" s="492">
        <v>-0.02000000000000135</v>
      </c>
    </row>
    <row r="107" spans="1:12" ht="15">
      <c r="A107" s="487"/>
      <c r="B107" s="490" t="s">
        <v>150</v>
      </c>
      <c r="C107" s="491">
        <v>2516</v>
      </c>
      <c r="D107" s="492">
        <v>251.6</v>
      </c>
      <c r="E107" s="492">
        <v>105.17</v>
      </c>
      <c r="F107" s="492">
        <v>43.93</v>
      </c>
      <c r="G107" s="492">
        <v>58.57</v>
      </c>
      <c r="H107" s="492">
        <v>43.93</v>
      </c>
      <c r="I107" s="503">
        <v>143.60000000000002</v>
      </c>
      <c r="J107" s="504">
        <v>104.4</v>
      </c>
      <c r="K107" s="504">
        <v>39.2</v>
      </c>
      <c r="L107" s="492">
        <v>5.499999999999972</v>
      </c>
    </row>
    <row r="108" spans="1:12" ht="15">
      <c r="A108" s="487"/>
      <c r="B108" s="494" t="s">
        <v>151</v>
      </c>
      <c r="C108" s="491">
        <v>1276</v>
      </c>
      <c r="D108" s="492">
        <v>127.6</v>
      </c>
      <c r="E108" s="492">
        <v>53.34</v>
      </c>
      <c r="F108" s="492">
        <v>44.56</v>
      </c>
      <c r="G108" s="492">
        <v>0</v>
      </c>
      <c r="H108" s="492">
        <v>29.69999999999999</v>
      </c>
      <c r="I108" s="503">
        <v>95.1</v>
      </c>
      <c r="J108" s="504">
        <v>54.3</v>
      </c>
      <c r="K108" s="504">
        <v>40.8</v>
      </c>
      <c r="L108" s="492">
        <v>2.8000000000000114</v>
      </c>
    </row>
    <row r="109" spans="1:12" ht="15">
      <c r="A109" s="487"/>
      <c r="B109" s="494" t="s">
        <v>152</v>
      </c>
      <c r="C109" s="491">
        <v>1049</v>
      </c>
      <c r="D109" s="492">
        <v>104.9</v>
      </c>
      <c r="E109" s="492">
        <v>43.85</v>
      </c>
      <c r="F109" s="492">
        <v>36.63</v>
      </c>
      <c r="G109" s="492">
        <v>0</v>
      </c>
      <c r="H109" s="492">
        <v>24.42</v>
      </c>
      <c r="I109" s="503">
        <v>75.3</v>
      </c>
      <c r="J109" s="504">
        <v>43</v>
      </c>
      <c r="K109" s="504">
        <v>32.3</v>
      </c>
      <c r="L109" s="492">
        <v>5.180000000000007</v>
      </c>
    </row>
    <row r="110" spans="1:12" ht="15">
      <c r="A110" s="487"/>
      <c r="B110" s="494" t="s">
        <v>153</v>
      </c>
      <c r="C110" s="491">
        <v>1506</v>
      </c>
      <c r="D110" s="492">
        <v>150.6</v>
      </c>
      <c r="E110" s="492">
        <v>62.95</v>
      </c>
      <c r="F110" s="492">
        <v>61.36</v>
      </c>
      <c r="G110" s="492">
        <v>0</v>
      </c>
      <c r="H110" s="492">
        <v>26.289999999999992</v>
      </c>
      <c r="I110" s="503">
        <v>130.6</v>
      </c>
      <c r="J110" s="504">
        <v>69.6</v>
      </c>
      <c r="K110" s="504">
        <v>61</v>
      </c>
      <c r="L110" s="492">
        <v>-6.289999999999992</v>
      </c>
    </row>
    <row r="111" spans="1:12" ht="15">
      <c r="A111" s="487"/>
      <c r="B111" s="494" t="s">
        <v>154</v>
      </c>
      <c r="C111" s="491">
        <v>3461</v>
      </c>
      <c r="D111" s="492">
        <v>346.1</v>
      </c>
      <c r="E111" s="492">
        <v>144.67</v>
      </c>
      <c r="F111" s="492">
        <v>141</v>
      </c>
      <c r="G111" s="492">
        <v>0</v>
      </c>
      <c r="H111" s="492">
        <v>60.430000000000035</v>
      </c>
      <c r="I111" s="503">
        <v>270.2</v>
      </c>
      <c r="J111" s="504">
        <v>143.9</v>
      </c>
      <c r="K111" s="504">
        <v>126.3</v>
      </c>
      <c r="L111" s="492">
        <v>15.46999999999997</v>
      </c>
    </row>
    <row r="112" spans="1:12" ht="15">
      <c r="A112" s="487" t="s">
        <v>155</v>
      </c>
      <c r="B112" s="488" t="s">
        <v>156</v>
      </c>
      <c r="C112" s="489">
        <v>22613</v>
      </c>
      <c r="D112" s="489">
        <v>2261.3</v>
      </c>
      <c r="E112" s="489">
        <v>945.23</v>
      </c>
      <c r="F112" s="489">
        <v>783.78</v>
      </c>
      <c r="G112" s="489">
        <v>80.98</v>
      </c>
      <c r="H112" s="489">
        <v>451.30999999999995</v>
      </c>
      <c r="I112" s="489">
        <v>1697.4999999999998</v>
      </c>
      <c r="J112" s="489">
        <v>970.1000000000001</v>
      </c>
      <c r="K112" s="489">
        <v>727.4</v>
      </c>
      <c r="L112" s="489">
        <v>31.510000000000097</v>
      </c>
    </row>
    <row r="113" spans="1:12" ht="24">
      <c r="A113" s="487"/>
      <c r="B113" s="488" t="s">
        <v>50</v>
      </c>
      <c r="C113" s="489">
        <v>3381</v>
      </c>
      <c r="D113" s="489">
        <v>338.1</v>
      </c>
      <c r="E113" s="489">
        <v>141.32999999999998</v>
      </c>
      <c r="F113" s="489">
        <v>28.24</v>
      </c>
      <c r="G113" s="489">
        <v>80.98</v>
      </c>
      <c r="H113" s="489">
        <v>87.54999999999998</v>
      </c>
      <c r="I113" s="489">
        <v>172.1</v>
      </c>
      <c r="J113" s="489">
        <v>143.3</v>
      </c>
      <c r="K113" s="489">
        <v>28.799999999999997</v>
      </c>
      <c r="L113" s="489">
        <v>-2.529999999999982</v>
      </c>
    </row>
    <row r="114" spans="1:12" ht="15">
      <c r="A114" s="487"/>
      <c r="B114" s="490" t="s">
        <v>157</v>
      </c>
      <c r="C114" s="491">
        <v>65</v>
      </c>
      <c r="D114" s="492">
        <v>6.5</v>
      </c>
      <c r="E114" s="492">
        <v>2.72</v>
      </c>
      <c r="F114" s="492">
        <v>0</v>
      </c>
      <c r="G114" s="492">
        <v>3.78</v>
      </c>
      <c r="H114" s="492">
        <v>0</v>
      </c>
      <c r="I114" s="503">
        <v>0</v>
      </c>
      <c r="J114" s="504">
        <v>0</v>
      </c>
      <c r="K114" s="504">
        <v>0</v>
      </c>
      <c r="L114" s="492">
        <v>2.72</v>
      </c>
    </row>
    <row r="115" spans="1:12" ht="15">
      <c r="A115" s="487"/>
      <c r="B115" s="490" t="s">
        <v>158</v>
      </c>
      <c r="C115" s="491">
        <v>1535</v>
      </c>
      <c r="D115" s="492">
        <v>153.5</v>
      </c>
      <c r="E115" s="492">
        <v>64.16</v>
      </c>
      <c r="F115" s="492">
        <v>17.87</v>
      </c>
      <c r="G115" s="492">
        <v>35.74</v>
      </c>
      <c r="H115" s="492">
        <v>35.73</v>
      </c>
      <c r="I115" s="503">
        <v>79.3</v>
      </c>
      <c r="J115" s="504">
        <v>63.4</v>
      </c>
      <c r="K115" s="504">
        <v>15.9</v>
      </c>
      <c r="L115" s="492">
        <v>2.730000000000004</v>
      </c>
    </row>
    <row r="116" spans="1:12" ht="15">
      <c r="A116" s="487"/>
      <c r="B116" s="490" t="s">
        <v>159</v>
      </c>
      <c r="C116" s="491">
        <v>0</v>
      </c>
      <c r="D116" s="492">
        <v>0</v>
      </c>
      <c r="E116" s="492">
        <v>0</v>
      </c>
      <c r="F116" s="492">
        <v>0</v>
      </c>
      <c r="G116" s="492">
        <v>0</v>
      </c>
      <c r="H116" s="492">
        <v>0</v>
      </c>
      <c r="I116" s="503">
        <v>5.3</v>
      </c>
      <c r="J116" s="504">
        <v>2.8</v>
      </c>
      <c r="K116" s="504">
        <v>2.5</v>
      </c>
      <c r="L116" s="492">
        <v>-5.3</v>
      </c>
    </row>
    <row r="117" spans="1:12" ht="15">
      <c r="A117" s="487"/>
      <c r="B117" s="490" t="s">
        <v>160</v>
      </c>
      <c r="C117" s="491">
        <v>0</v>
      </c>
      <c r="D117" s="492">
        <v>0</v>
      </c>
      <c r="E117" s="492">
        <v>0</v>
      </c>
      <c r="F117" s="492">
        <v>0</v>
      </c>
      <c r="G117" s="492">
        <v>0</v>
      </c>
      <c r="H117" s="492">
        <v>0</v>
      </c>
      <c r="I117" s="503">
        <v>1.9</v>
      </c>
      <c r="J117" s="504">
        <v>1</v>
      </c>
      <c r="K117" s="504">
        <v>0.9</v>
      </c>
      <c r="L117" s="492">
        <v>-1.9</v>
      </c>
    </row>
    <row r="118" spans="1:12" ht="15">
      <c r="A118" s="487"/>
      <c r="B118" s="490" t="s">
        <v>161</v>
      </c>
      <c r="C118" s="491">
        <v>1781</v>
      </c>
      <c r="D118" s="492">
        <v>178.1</v>
      </c>
      <c r="E118" s="492">
        <v>74.45</v>
      </c>
      <c r="F118" s="492">
        <v>10.37</v>
      </c>
      <c r="G118" s="492">
        <v>41.46</v>
      </c>
      <c r="H118" s="492">
        <v>51.819999999999986</v>
      </c>
      <c r="I118" s="503">
        <v>85.6</v>
      </c>
      <c r="J118" s="504">
        <v>76.1</v>
      </c>
      <c r="K118" s="504">
        <v>9.5</v>
      </c>
      <c r="L118" s="492">
        <v>-0.7799999999999869</v>
      </c>
    </row>
    <row r="119" spans="1:12" ht="15">
      <c r="A119" s="487"/>
      <c r="B119" s="494" t="s">
        <v>162</v>
      </c>
      <c r="C119" s="491">
        <v>1627</v>
      </c>
      <c r="D119" s="492">
        <v>162.7</v>
      </c>
      <c r="E119" s="492">
        <v>68.01</v>
      </c>
      <c r="F119" s="492">
        <v>56.81</v>
      </c>
      <c r="G119" s="492">
        <v>0</v>
      </c>
      <c r="H119" s="492">
        <v>37.87999999999998</v>
      </c>
      <c r="I119" s="503">
        <v>124.30000000000001</v>
      </c>
      <c r="J119" s="504">
        <v>70.9</v>
      </c>
      <c r="K119" s="504">
        <v>53.4</v>
      </c>
      <c r="L119" s="492">
        <v>0.519999999999996</v>
      </c>
    </row>
    <row r="120" spans="1:12" ht="15">
      <c r="A120" s="487"/>
      <c r="B120" s="494" t="s">
        <v>163</v>
      </c>
      <c r="C120" s="491">
        <v>2257</v>
      </c>
      <c r="D120" s="492">
        <v>225.7</v>
      </c>
      <c r="E120" s="492">
        <v>94.34</v>
      </c>
      <c r="F120" s="492">
        <v>78.82</v>
      </c>
      <c r="G120" s="492">
        <v>0</v>
      </c>
      <c r="H120" s="492">
        <v>52.53999999999999</v>
      </c>
      <c r="I120" s="503">
        <v>163.39999999999998</v>
      </c>
      <c r="J120" s="504">
        <v>93.3</v>
      </c>
      <c r="K120" s="504">
        <v>70.1</v>
      </c>
      <c r="L120" s="492">
        <v>9.76000000000002</v>
      </c>
    </row>
    <row r="121" spans="1:12" ht="15">
      <c r="A121" s="487"/>
      <c r="B121" s="494" t="s">
        <v>164</v>
      </c>
      <c r="C121" s="491">
        <v>4517</v>
      </c>
      <c r="D121" s="492">
        <v>451.7</v>
      </c>
      <c r="E121" s="492">
        <v>188.81</v>
      </c>
      <c r="F121" s="492">
        <v>184.02</v>
      </c>
      <c r="G121" s="492">
        <v>0</v>
      </c>
      <c r="H121" s="492">
        <v>78.86999999999998</v>
      </c>
      <c r="I121" s="503">
        <v>372.79999999999995</v>
      </c>
      <c r="J121" s="504">
        <v>198.6</v>
      </c>
      <c r="K121" s="504">
        <v>174.2</v>
      </c>
      <c r="L121" s="492">
        <v>0.030000000000086402</v>
      </c>
    </row>
    <row r="122" spans="1:12" ht="15">
      <c r="A122" s="487"/>
      <c r="B122" s="494" t="s">
        <v>165</v>
      </c>
      <c r="C122" s="491">
        <v>1684</v>
      </c>
      <c r="D122" s="492">
        <v>168.4</v>
      </c>
      <c r="E122" s="492">
        <v>70.39</v>
      </c>
      <c r="F122" s="492">
        <v>68.61</v>
      </c>
      <c r="G122" s="492">
        <v>0</v>
      </c>
      <c r="H122" s="492">
        <v>29.400000000000006</v>
      </c>
      <c r="I122" s="503">
        <v>126.8</v>
      </c>
      <c r="J122" s="504">
        <v>67.6</v>
      </c>
      <c r="K122" s="504">
        <v>59.2</v>
      </c>
      <c r="L122" s="492">
        <v>12.200000000000003</v>
      </c>
    </row>
    <row r="123" spans="1:12" ht="15">
      <c r="A123" s="487"/>
      <c r="B123" s="494" t="s">
        <v>166</v>
      </c>
      <c r="C123" s="491">
        <v>2901</v>
      </c>
      <c r="D123" s="492">
        <v>290.1</v>
      </c>
      <c r="E123" s="492">
        <v>121.26</v>
      </c>
      <c r="F123" s="492">
        <v>118.19</v>
      </c>
      <c r="G123" s="492">
        <v>0</v>
      </c>
      <c r="H123" s="492">
        <v>50.650000000000034</v>
      </c>
      <c r="I123" s="503">
        <v>229</v>
      </c>
      <c r="J123" s="504">
        <v>122</v>
      </c>
      <c r="K123" s="504">
        <v>107</v>
      </c>
      <c r="L123" s="492">
        <v>10.449999999999989</v>
      </c>
    </row>
    <row r="124" spans="1:12" ht="15">
      <c r="A124" s="487"/>
      <c r="B124" s="494" t="s">
        <v>167</v>
      </c>
      <c r="C124" s="491">
        <v>921</v>
      </c>
      <c r="D124" s="492">
        <v>92.1</v>
      </c>
      <c r="E124" s="492">
        <v>38.5</v>
      </c>
      <c r="F124" s="492">
        <v>32.16</v>
      </c>
      <c r="G124" s="492">
        <v>0</v>
      </c>
      <c r="H124" s="492">
        <v>21.44</v>
      </c>
      <c r="I124" s="503">
        <v>83</v>
      </c>
      <c r="J124" s="504">
        <v>47.4</v>
      </c>
      <c r="K124" s="504">
        <v>35.6</v>
      </c>
      <c r="L124" s="492">
        <v>-12.340000000000003</v>
      </c>
    </row>
    <row r="125" spans="1:12" ht="15">
      <c r="A125" s="487"/>
      <c r="B125" s="510" t="s">
        <v>168</v>
      </c>
      <c r="C125" s="491">
        <v>2803</v>
      </c>
      <c r="D125" s="492">
        <v>280.3</v>
      </c>
      <c r="E125" s="492">
        <v>117.17</v>
      </c>
      <c r="F125" s="492">
        <v>114.19</v>
      </c>
      <c r="G125" s="492">
        <v>0</v>
      </c>
      <c r="H125" s="492">
        <v>48.94</v>
      </c>
      <c r="I125" s="503">
        <v>220</v>
      </c>
      <c r="J125" s="504">
        <v>117.2</v>
      </c>
      <c r="K125" s="504">
        <v>102.8</v>
      </c>
      <c r="L125" s="492">
        <v>11.360000000000014</v>
      </c>
    </row>
    <row r="126" spans="1:12" ht="15">
      <c r="A126" s="487"/>
      <c r="B126" s="494" t="s">
        <v>169</v>
      </c>
      <c r="C126" s="491">
        <v>690</v>
      </c>
      <c r="D126" s="492">
        <v>69</v>
      </c>
      <c r="E126" s="492">
        <v>28.84</v>
      </c>
      <c r="F126" s="492">
        <v>28.11</v>
      </c>
      <c r="G126" s="492">
        <v>0</v>
      </c>
      <c r="H126" s="492">
        <v>12.049999999999997</v>
      </c>
      <c r="I126" s="503">
        <v>59.3</v>
      </c>
      <c r="J126" s="504">
        <v>31.6</v>
      </c>
      <c r="K126" s="504">
        <v>27.7</v>
      </c>
      <c r="L126" s="492">
        <v>-2.3499999999999943</v>
      </c>
    </row>
    <row r="127" spans="1:12" ht="15">
      <c r="A127" s="487"/>
      <c r="B127" s="494" t="s">
        <v>170</v>
      </c>
      <c r="C127" s="491">
        <v>1832</v>
      </c>
      <c r="D127" s="492">
        <v>183.2</v>
      </c>
      <c r="E127" s="492">
        <v>76.58</v>
      </c>
      <c r="F127" s="492">
        <v>74.63</v>
      </c>
      <c r="G127" s="492">
        <v>0</v>
      </c>
      <c r="H127" s="492">
        <v>31.989999999999995</v>
      </c>
      <c r="I127" s="503">
        <v>146.8</v>
      </c>
      <c r="J127" s="504">
        <v>78.2</v>
      </c>
      <c r="K127" s="504">
        <v>68.6</v>
      </c>
      <c r="L127" s="492">
        <v>4.409999999999968</v>
      </c>
    </row>
    <row r="128" spans="1:12" ht="15">
      <c r="A128" s="487" t="s">
        <v>171</v>
      </c>
      <c r="B128" s="488" t="s">
        <v>172</v>
      </c>
      <c r="C128" s="489">
        <v>16751</v>
      </c>
      <c r="D128" s="489">
        <v>1675.1</v>
      </c>
      <c r="E128" s="489">
        <v>700.19</v>
      </c>
      <c r="F128" s="489">
        <v>508.93</v>
      </c>
      <c r="G128" s="489">
        <v>70.86</v>
      </c>
      <c r="H128" s="489">
        <v>395.12000000000006</v>
      </c>
      <c r="I128" s="489">
        <v>1198.2</v>
      </c>
      <c r="J128" s="489">
        <v>722.3</v>
      </c>
      <c r="K128" s="489">
        <v>475.9</v>
      </c>
      <c r="L128" s="489">
        <v>10.920000000000007</v>
      </c>
    </row>
    <row r="129" spans="1:12" ht="24">
      <c r="A129" s="487"/>
      <c r="B129" s="488" t="s">
        <v>50</v>
      </c>
      <c r="C129" s="489">
        <v>2948</v>
      </c>
      <c r="D129" s="489">
        <v>294.8</v>
      </c>
      <c r="E129" s="489">
        <v>123.23000000000002</v>
      </c>
      <c r="F129" s="489">
        <v>0</v>
      </c>
      <c r="G129" s="489">
        <v>70.86</v>
      </c>
      <c r="H129" s="489">
        <v>100.71</v>
      </c>
      <c r="I129" s="489">
        <v>123.3</v>
      </c>
      <c r="J129" s="489">
        <v>123.3</v>
      </c>
      <c r="K129" s="489">
        <v>0</v>
      </c>
      <c r="L129" s="489">
        <v>-0.0699999999999954</v>
      </c>
    </row>
    <row r="130" spans="1:12" ht="15">
      <c r="A130" s="487"/>
      <c r="B130" s="490" t="s">
        <v>173</v>
      </c>
      <c r="C130" s="491">
        <v>64</v>
      </c>
      <c r="D130" s="492">
        <v>6.4</v>
      </c>
      <c r="E130" s="492">
        <v>2.68</v>
      </c>
      <c r="F130" s="492">
        <v>0</v>
      </c>
      <c r="G130" s="492">
        <v>3.72</v>
      </c>
      <c r="H130" s="492">
        <v>0</v>
      </c>
      <c r="I130" s="503">
        <v>2.8</v>
      </c>
      <c r="J130" s="504">
        <v>2.8</v>
      </c>
      <c r="K130" s="504">
        <v>0</v>
      </c>
      <c r="L130" s="492">
        <v>-0.11999999999999966</v>
      </c>
    </row>
    <row r="131" spans="1:12" ht="15">
      <c r="A131" s="487"/>
      <c r="B131" s="490" t="s">
        <v>174</v>
      </c>
      <c r="C131" s="491">
        <v>1771</v>
      </c>
      <c r="D131" s="492">
        <v>177.1</v>
      </c>
      <c r="E131" s="492">
        <v>74.03</v>
      </c>
      <c r="F131" s="492">
        <v>0</v>
      </c>
      <c r="G131" s="492">
        <v>41.23</v>
      </c>
      <c r="H131" s="492">
        <v>61.84</v>
      </c>
      <c r="I131" s="503">
        <v>75.2</v>
      </c>
      <c r="J131" s="504">
        <v>75.2</v>
      </c>
      <c r="K131" s="504">
        <v>0</v>
      </c>
      <c r="L131" s="492">
        <v>-1.1700000000000017</v>
      </c>
    </row>
    <row r="132" spans="1:12" ht="15">
      <c r="A132" s="487"/>
      <c r="B132" s="490" t="s">
        <v>175</v>
      </c>
      <c r="C132" s="491">
        <v>1113</v>
      </c>
      <c r="D132" s="492">
        <v>111.3</v>
      </c>
      <c r="E132" s="492">
        <v>46.52</v>
      </c>
      <c r="F132" s="492">
        <v>0</v>
      </c>
      <c r="G132" s="492">
        <v>25.91</v>
      </c>
      <c r="H132" s="492">
        <v>38.870000000000005</v>
      </c>
      <c r="I132" s="503">
        <v>45.3</v>
      </c>
      <c r="J132" s="504">
        <v>45.3</v>
      </c>
      <c r="K132" s="504">
        <v>0</v>
      </c>
      <c r="L132" s="492">
        <v>1.220000000000006</v>
      </c>
    </row>
    <row r="133" spans="1:12" ht="15">
      <c r="A133" s="487"/>
      <c r="B133" s="494" t="s">
        <v>176</v>
      </c>
      <c r="C133" s="491">
        <v>794</v>
      </c>
      <c r="D133" s="492">
        <v>79.4</v>
      </c>
      <c r="E133" s="492">
        <v>33.19</v>
      </c>
      <c r="F133" s="492">
        <v>18.48</v>
      </c>
      <c r="G133" s="492">
        <v>0</v>
      </c>
      <c r="H133" s="492">
        <v>27.730000000000008</v>
      </c>
      <c r="I133" s="503">
        <v>51.5</v>
      </c>
      <c r="J133" s="504">
        <v>34.3</v>
      </c>
      <c r="K133" s="504">
        <v>17.2</v>
      </c>
      <c r="L133" s="492">
        <v>0.1700000000000017</v>
      </c>
    </row>
    <row r="134" spans="1:12" ht="15">
      <c r="A134" s="487"/>
      <c r="B134" s="494" t="s">
        <v>177</v>
      </c>
      <c r="C134" s="491">
        <v>1714</v>
      </c>
      <c r="D134" s="492">
        <v>171.4</v>
      </c>
      <c r="E134" s="492">
        <v>71.65</v>
      </c>
      <c r="F134" s="492">
        <v>59.85</v>
      </c>
      <c r="G134" s="492">
        <v>0</v>
      </c>
      <c r="H134" s="492">
        <v>39.9</v>
      </c>
      <c r="I134" s="503">
        <v>128.60000000000002</v>
      </c>
      <c r="J134" s="504">
        <v>73.4</v>
      </c>
      <c r="K134" s="504">
        <v>55.2</v>
      </c>
      <c r="L134" s="492">
        <v>2.8999999999999773</v>
      </c>
    </row>
    <row r="135" spans="1:12" ht="15">
      <c r="A135" s="487"/>
      <c r="B135" s="494" t="s">
        <v>178</v>
      </c>
      <c r="C135" s="491">
        <v>1445</v>
      </c>
      <c r="D135" s="492">
        <v>144.5</v>
      </c>
      <c r="E135" s="492">
        <v>60.4</v>
      </c>
      <c r="F135" s="492">
        <v>50.46</v>
      </c>
      <c r="G135" s="492">
        <v>0</v>
      </c>
      <c r="H135" s="492">
        <v>33.63999999999999</v>
      </c>
      <c r="I135" s="503">
        <v>108.6</v>
      </c>
      <c r="J135" s="504">
        <v>62</v>
      </c>
      <c r="K135" s="504">
        <v>46.6</v>
      </c>
      <c r="L135" s="492">
        <v>2.260000000000005</v>
      </c>
    </row>
    <row r="136" spans="1:12" ht="15">
      <c r="A136" s="487"/>
      <c r="B136" s="494" t="s">
        <v>179</v>
      </c>
      <c r="C136" s="491">
        <v>2947</v>
      </c>
      <c r="D136" s="492">
        <v>294.7</v>
      </c>
      <c r="E136" s="492">
        <v>123.18</v>
      </c>
      <c r="F136" s="492">
        <v>120.06</v>
      </c>
      <c r="G136" s="492">
        <v>0</v>
      </c>
      <c r="H136" s="492">
        <v>51.45999999999998</v>
      </c>
      <c r="I136" s="503">
        <v>243.7</v>
      </c>
      <c r="J136" s="504">
        <v>129.8</v>
      </c>
      <c r="K136" s="504">
        <v>113.9</v>
      </c>
      <c r="L136" s="492">
        <v>-0.46000000000000796</v>
      </c>
    </row>
    <row r="137" spans="1:12" ht="15">
      <c r="A137" s="487"/>
      <c r="B137" s="494" t="s">
        <v>180</v>
      </c>
      <c r="C137" s="491">
        <v>940</v>
      </c>
      <c r="D137" s="492">
        <v>94</v>
      </c>
      <c r="E137" s="492">
        <v>39.29</v>
      </c>
      <c r="F137" s="492">
        <v>27.36</v>
      </c>
      <c r="G137" s="492">
        <v>0</v>
      </c>
      <c r="H137" s="492">
        <v>27.35</v>
      </c>
      <c r="I137" s="503">
        <v>63.099999999999994</v>
      </c>
      <c r="J137" s="504">
        <v>38.8</v>
      </c>
      <c r="K137" s="504">
        <v>24.3</v>
      </c>
      <c r="L137" s="492">
        <v>3.5500000000000114</v>
      </c>
    </row>
    <row r="138" spans="1:12" ht="15">
      <c r="A138" s="487"/>
      <c r="B138" s="494" t="s">
        <v>181</v>
      </c>
      <c r="C138" s="491">
        <v>878</v>
      </c>
      <c r="D138" s="492">
        <v>87.8</v>
      </c>
      <c r="E138" s="492">
        <v>36.7</v>
      </c>
      <c r="F138" s="492">
        <v>25.55</v>
      </c>
      <c r="G138" s="492">
        <v>0</v>
      </c>
      <c r="H138" s="492">
        <v>25.549999999999994</v>
      </c>
      <c r="I138" s="503">
        <v>63.9</v>
      </c>
      <c r="J138" s="504">
        <v>39.3</v>
      </c>
      <c r="K138" s="504">
        <v>24.6</v>
      </c>
      <c r="L138" s="492">
        <v>-1.6499999999999986</v>
      </c>
    </row>
    <row r="139" spans="1:12" ht="15">
      <c r="A139" s="487"/>
      <c r="B139" s="494" t="s">
        <v>182</v>
      </c>
      <c r="C139" s="491">
        <v>2180</v>
      </c>
      <c r="D139" s="492">
        <v>218</v>
      </c>
      <c r="E139" s="492">
        <v>91.12</v>
      </c>
      <c r="F139" s="492">
        <v>88.82</v>
      </c>
      <c r="G139" s="492">
        <v>0</v>
      </c>
      <c r="H139" s="492">
        <v>38.06</v>
      </c>
      <c r="I139" s="503">
        <v>180.5</v>
      </c>
      <c r="J139" s="504">
        <v>96.2</v>
      </c>
      <c r="K139" s="504">
        <v>84.3</v>
      </c>
      <c r="L139" s="492">
        <v>-0.5600000000000023</v>
      </c>
    </row>
    <row r="140" spans="1:12" ht="15">
      <c r="A140" s="487"/>
      <c r="B140" s="494" t="s">
        <v>183</v>
      </c>
      <c r="C140" s="491">
        <v>866</v>
      </c>
      <c r="D140" s="492">
        <v>86.6</v>
      </c>
      <c r="E140" s="492">
        <v>36.2</v>
      </c>
      <c r="F140" s="492">
        <v>35.28</v>
      </c>
      <c r="G140" s="492">
        <v>0</v>
      </c>
      <c r="H140" s="492">
        <v>15.11999999999999</v>
      </c>
      <c r="I140" s="503">
        <v>68.9</v>
      </c>
      <c r="J140" s="504">
        <v>36.7</v>
      </c>
      <c r="K140" s="504">
        <v>32.2</v>
      </c>
      <c r="L140" s="492">
        <v>2.5799999999999983</v>
      </c>
    </row>
    <row r="141" spans="1:12" ht="15">
      <c r="A141" s="487"/>
      <c r="B141" s="494" t="s">
        <v>184</v>
      </c>
      <c r="C141" s="491">
        <v>2039</v>
      </c>
      <c r="D141" s="492">
        <v>203.9</v>
      </c>
      <c r="E141" s="492">
        <v>85.23</v>
      </c>
      <c r="F141" s="492">
        <v>83.07</v>
      </c>
      <c r="G141" s="492">
        <v>0</v>
      </c>
      <c r="H141" s="492">
        <v>35.60000000000001</v>
      </c>
      <c r="I141" s="503">
        <v>166.1</v>
      </c>
      <c r="J141" s="504">
        <v>88.5</v>
      </c>
      <c r="K141" s="504">
        <v>77.6</v>
      </c>
      <c r="L141" s="492">
        <v>2.200000000000017</v>
      </c>
    </row>
    <row r="142" spans="1:12" ht="15">
      <c r="A142" s="487" t="s">
        <v>185</v>
      </c>
      <c r="B142" s="488" t="s">
        <v>186</v>
      </c>
      <c r="C142" s="489">
        <v>16733</v>
      </c>
      <c r="D142" s="489">
        <v>1673.3</v>
      </c>
      <c r="E142" s="489">
        <v>699.45</v>
      </c>
      <c r="F142" s="489">
        <v>622.9100000000001</v>
      </c>
      <c r="G142" s="489">
        <v>65.37</v>
      </c>
      <c r="H142" s="489">
        <v>285.56999999999994</v>
      </c>
      <c r="I142" s="489">
        <v>1288.2</v>
      </c>
      <c r="J142" s="489">
        <v>711.5999999999999</v>
      </c>
      <c r="K142" s="489">
        <v>576.6</v>
      </c>
      <c r="L142" s="489">
        <v>34.15999999999988</v>
      </c>
    </row>
    <row r="143" spans="1:12" ht="24">
      <c r="A143" s="487"/>
      <c r="B143" s="488" t="s">
        <v>50</v>
      </c>
      <c r="C143" s="489">
        <v>2244</v>
      </c>
      <c r="D143" s="489">
        <v>224.4</v>
      </c>
      <c r="E143" s="489">
        <v>93.8</v>
      </c>
      <c r="F143" s="489">
        <v>32.62</v>
      </c>
      <c r="G143" s="489">
        <v>65.37</v>
      </c>
      <c r="H143" s="489">
        <v>32.61000000000002</v>
      </c>
      <c r="I143" s="489">
        <v>111.1</v>
      </c>
      <c r="J143" s="489">
        <v>84.5</v>
      </c>
      <c r="K143" s="489">
        <v>26.6</v>
      </c>
      <c r="L143" s="489">
        <v>15.31999999999999</v>
      </c>
    </row>
    <row r="144" spans="1:12" ht="15">
      <c r="A144" s="487"/>
      <c r="B144" s="490" t="s">
        <v>187</v>
      </c>
      <c r="C144" s="491">
        <v>376</v>
      </c>
      <c r="D144" s="492">
        <v>37.6</v>
      </c>
      <c r="E144" s="492">
        <v>15.72</v>
      </c>
      <c r="F144" s="492">
        <v>0</v>
      </c>
      <c r="G144" s="492">
        <v>21.88</v>
      </c>
      <c r="H144" s="492">
        <v>0</v>
      </c>
      <c r="I144" s="503">
        <v>13.6</v>
      </c>
      <c r="J144" s="504">
        <v>13.6</v>
      </c>
      <c r="K144" s="504">
        <v>0</v>
      </c>
      <c r="L144" s="492">
        <v>2.120000000000001</v>
      </c>
    </row>
    <row r="145" spans="1:12" ht="15">
      <c r="A145" s="487"/>
      <c r="B145" s="490" t="s">
        <v>188</v>
      </c>
      <c r="C145" s="491">
        <v>1868</v>
      </c>
      <c r="D145" s="492">
        <v>186.8</v>
      </c>
      <c r="E145" s="492">
        <v>78.08</v>
      </c>
      <c r="F145" s="492">
        <v>32.62</v>
      </c>
      <c r="G145" s="492">
        <v>43.49</v>
      </c>
      <c r="H145" s="492">
        <v>32.61000000000002</v>
      </c>
      <c r="I145" s="503">
        <v>97.5</v>
      </c>
      <c r="J145" s="504">
        <v>70.9</v>
      </c>
      <c r="K145" s="504">
        <v>26.6</v>
      </c>
      <c r="L145" s="492">
        <v>13.199999999999989</v>
      </c>
    </row>
    <row r="146" spans="1:12" ht="15">
      <c r="A146" s="487"/>
      <c r="B146" s="497" t="s">
        <v>189</v>
      </c>
      <c r="C146" s="491">
        <v>4345</v>
      </c>
      <c r="D146" s="492">
        <v>434.5</v>
      </c>
      <c r="E146" s="492">
        <v>181.62</v>
      </c>
      <c r="F146" s="492">
        <v>177.02</v>
      </c>
      <c r="G146" s="492">
        <v>0</v>
      </c>
      <c r="H146" s="492">
        <v>75.85999999999999</v>
      </c>
      <c r="I146" s="503">
        <v>348.6</v>
      </c>
      <c r="J146" s="504">
        <v>185.7</v>
      </c>
      <c r="K146" s="504">
        <v>162.9</v>
      </c>
      <c r="L146" s="492">
        <v>10.039999999999964</v>
      </c>
    </row>
    <row r="147" spans="1:12" ht="15">
      <c r="A147" s="487"/>
      <c r="B147" s="494" t="s">
        <v>190</v>
      </c>
      <c r="C147" s="491">
        <v>876</v>
      </c>
      <c r="D147" s="492">
        <v>87.6</v>
      </c>
      <c r="E147" s="492">
        <v>36.62</v>
      </c>
      <c r="F147" s="492">
        <v>35.69</v>
      </c>
      <c r="G147" s="492">
        <v>0</v>
      </c>
      <c r="H147" s="492">
        <v>15.29</v>
      </c>
      <c r="I147" s="503">
        <v>73.6</v>
      </c>
      <c r="J147" s="504">
        <v>39.2</v>
      </c>
      <c r="K147" s="504">
        <v>34.4</v>
      </c>
      <c r="L147" s="492">
        <v>-1.289999999999992</v>
      </c>
    </row>
    <row r="148" spans="1:12" ht="15">
      <c r="A148" s="487"/>
      <c r="B148" s="494" t="s">
        <v>191</v>
      </c>
      <c r="C148" s="491">
        <v>2970</v>
      </c>
      <c r="D148" s="492">
        <v>297</v>
      </c>
      <c r="E148" s="492">
        <v>124.15</v>
      </c>
      <c r="F148" s="492">
        <v>121</v>
      </c>
      <c r="G148" s="492">
        <v>0</v>
      </c>
      <c r="H148" s="492">
        <v>51.849999999999994</v>
      </c>
      <c r="I148" s="503">
        <v>250.2</v>
      </c>
      <c r="J148" s="504">
        <v>133.3</v>
      </c>
      <c r="K148" s="504">
        <v>116.9</v>
      </c>
      <c r="L148" s="492">
        <v>-5.050000000000011</v>
      </c>
    </row>
    <row r="149" spans="1:12" ht="15">
      <c r="A149" s="487"/>
      <c r="B149" s="497" t="s">
        <v>192</v>
      </c>
      <c r="C149" s="491">
        <v>6298</v>
      </c>
      <c r="D149" s="492">
        <v>629.8</v>
      </c>
      <c r="E149" s="492">
        <v>263.26</v>
      </c>
      <c r="F149" s="492">
        <v>256.58</v>
      </c>
      <c r="G149" s="492">
        <v>0</v>
      </c>
      <c r="H149" s="492">
        <v>109.95999999999998</v>
      </c>
      <c r="I149" s="503">
        <v>504.7</v>
      </c>
      <c r="J149" s="504">
        <v>268.9</v>
      </c>
      <c r="K149" s="504">
        <v>235.8</v>
      </c>
      <c r="L149" s="492">
        <v>15.13999999999993</v>
      </c>
    </row>
    <row r="150" spans="1:12" ht="15">
      <c r="A150" s="487" t="s">
        <v>193</v>
      </c>
      <c r="B150" s="488" t="s">
        <v>194</v>
      </c>
      <c r="C150" s="489">
        <v>23942</v>
      </c>
      <c r="D150" s="489">
        <v>2394.2</v>
      </c>
      <c r="E150" s="489">
        <v>1000.7800000000001</v>
      </c>
      <c r="F150" s="489">
        <v>874.9899999999998</v>
      </c>
      <c r="G150" s="489">
        <v>100.41</v>
      </c>
      <c r="H150" s="489">
        <v>418.0200000000001</v>
      </c>
      <c r="I150" s="489">
        <v>1808.5000000000002</v>
      </c>
      <c r="J150" s="489">
        <v>1012.3</v>
      </c>
      <c r="K150" s="489">
        <v>796.2000000000002</v>
      </c>
      <c r="L150" s="489">
        <v>67.27000000000001</v>
      </c>
    </row>
    <row r="151" spans="1:12" ht="24">
      <c r="A151" s="487"/>
      <c r="B151" s="488" t="s">
        <v>50</v>
      </c>
      <c r="C151" s="489">
        <v>4313</v>
      </c>
      <c r="D151" s="489">
        <v>431.3</v>
      </c>
      <c r="E151" s="489">
        <v>180.28</v>
      </c>
      <c r="F151" s="489">
        <v>75.31</v>
      </c>
      <c r="G151" s="489">
        <v>100.41</v>
      </c>
      <c r="H151" s="489">
        <v>75.30000000000001</v>
      </c>
      <c r="I151" s="489">
        <v>249.9</v>
      </c>
      <c r="J151" s="489">
        <v>181.9</v>
      </c>
      <c r="K151" s="489">
        <v>68</v>
      </c>
      <c r="L151" s="489">
        <v>5.690000000000009</v>
      </c>
    </row>
    <row r="152" spans="1:12" ht="15">
      <c r="A152" s="487"/>
      <c r="B152" s="490" t="s">
        <v>195</v>
      </c>
      <c r="C152" s="491">
        <v>0</v>
      </c>
      <c r="D152" s="492">
        <v>0</v>
      </c>
      <c r="E152" s="492">
        <v>0</v>
      </c>
      <c r="F152" s="492">
        <v>0</v>
      </c>
      <c r="G152" s="492">
        <v>0</v>
      </c>
      <c r="H152" s="492">
        <v>0</v>
      </c>
      <c r="I152" s="503">
        <v>0.8</v>
      </c>
      <c r="J152" s="504">
        <v>0.8</v>
      </c>
      <c r="K152" s="504">
        <v>0</v>
      </c>
      <c r="L152" s="492">
        <v>-0.8</v>
      </c>
    </row>
    <row r="153" spans="1:12" ht="15">
      <c r="A153" s="487"/>
      <c r="B153" s="490" t="s">
        <v>196</v>
      </c>
      <c r="C153" s="491">
        <v>4313</v>
      </c>
      <c r="D153" s="492">
        <v>431.3</v>
      </c>
      <c r="E153" s="492">
        <v>180.28</v>
      </c>
      <c r="F153" s="492">
        <v>75.31</v>
      </c>
      <c r="G153" s="492">
        <v>100.41</v>
      </c>
      <c r="H153" s="492">
        <v>75.30000000000001</v>
      </c>
      <c r="I153" s="503">
        <v>249.1</v>
      </c>
      <c r="J153" s="504">
        <v>181.1</v>
      </c>
      <c r="K153" s="504">
        <v>68</v>
      </c>
      <c r="L153" s="492">
        <v>6.490000000000009</v>
      </c>
    </row>
    <row r="154" spans="1:12" ht="15">
      <c r="A154" s="487"/>
      <c r="B154" s="497" t="s">
        <v>197</v>
      </c>
      <c r="C154" s="491">
        <v>2463</v>
      </c>
      <c r="D154" s="492">
        <v>246.3</v>
      </c>
      <c r="E154" s="492">
        <v>102.95</v>
      </c>
      <c r="F154" s="492">
        <v>100.35</v>
      </c>
      <c r="G154" s="492">
        <v>0</v>
      </c>
      <c r="H154" s="492">
        <v>43.00000000000003</v>
      </c>
      <c r="I154" s="503">
        <v>203.8</v>
      </c>
      <c r="J154" s="504">
        <v>108.6</v>
      </c>
      <c r="K154" s="504">
        <v>95.2</v>
      </c>
      <c r="L154" s="492">
        <v>-0.5</v>
      </c>
    </row>
    <row r="155" spans="1:12" ht="15">
      <c r="A155" s="487"/>
      <c r="B155" s="494" t="s">
        <v>198</v>
      </c>
      <c r="C155" s="491">
        <v>1994</v>
      </c>
      <c r="D155" s="492">
        <v>199.4</v>
      </c>
      <c r="E155" s="492">
        <v>83.35</v>
      </c>
      <c r="F155" s="492">
        <v>81.24</v>
      </c>
      <c r="G155" s="492">
        <v>0</v>
      </c>
      <c r="H155" s="492">
        <v>34.81000000000002</v>
      </c>
      <c r="I155" s="503">
        <v>150.9</v>
      </c>
      <c r="J155" s="504">
        <v>80.4</v>
      </c>
      <c r="K155" s="504">
        <v>70.5</v>
      </c>
      <c r="L155" s="492">
        <v>13.68999999999997</v>
      </c>
    </row>
    <row r="156" spans="1:12" ht="15">
      <c r="A156" s="487"/>
      <c r="B156" s="497" t="s">
        <v>199</v>
      </c>
      <c r="C156" s="491">
        <v>4075</v>
      </c>
      <c r="D156" s="492">
        <v>407.5</v>
      </c>
      <c r="E156" s="492">
        <v>170.34</v>
      </c>
      <c r="F156" s="492">
        <v>166.01</v>
      </c>
      <c r="G156" s="492">
        <v>0</v>
      </c>
      <c r="H156" s="492">
        <v>71.15</v>
      </c>
      <c r="I156" s="503">
        <v>336.29999999999995</v>
      </c>
      <c r="J156" s="504">
        <v>179.2</v>
      </c>
      <c r="K156" s="504">
        <v>157.1</v>
      </c>
      <c r="L156" s="492">
        <v>0.05000000000006821</v>
      </c>
    </row>
    <row r="157" spans="1:12" ht="15">
      <c r="A157" s="487"/>
      <c r="B157" s="506" t="s">
        <v>200</v>
      </c>
      <c r="C157" s="491">
        <v>1922</v>
      </c>
      <c r="D157" s="492">
        <v>192.2</v>
      </c>
      <c r="E157" s="492">
        <v>80.34</v>
      </c>
      <c r="F157" s="492">
        <v>78.3</v>
      </c>
      <c r="G157" s="492">
        <v>0</v>
      </c>
      <c r="H157" s="492">
        <v>33.55999999999999</v>
      </c>
      <c r="I157" s="503">
        <v>129.7</v>
      </c>
      <c r="J157" s="504">
        <v>69.1</v>
      </c>
      <c r="K157" s="504">
        <v>60.6</v>
      </c>
      <c r="L157" s="492">
        <v>28.94</v>
      </c>
    </row>
    <row r="158" spans="1:12" ht="15">
      <c r="A158" s="487"/>
      <c r="B158" s="494" t="s">
        <v>201</v>
      </c>
      <c r="C158" s="491">
        <v>969</v>
      </c>
      <c r="D158" s="492">
        <v>96.9</v>
      </c>
      <c r="E158" s="492">
        <v>40.5</v>
      </c>
      <c r="F158" s="492">
        <v>39.48</v>
      </c>
      <c r="G158" s="492">
        <v>0</v>
      </c>
      <c r="H158" s="492">
        <v>16.92000000000001</v>
      </c>
      <c r="I158" s="503">
        <v>78.30000000000001</v>
      </c>
      <c r="J158" s="504">
        <v>41.7</v>
      </c>
      <c r="K158" s="504">
        <v>36.6</v>
      </c>
      <c r="L158" s="492">
        <v>1.6799999999999784</v>
      </c>
    </row>
    <row r="159" spans="1:12" ht="15">
      <c r="A159" s="487"/>
      <c r="B159" s="494" t="s">
        <v>202</v>
      </c>
      <c r="C159" s="491">
        <v>1216</v>
      </c>
      <c r="D159" s="492">
        <v>121.6</v>
      </c>
      <c r="E159" s="492">
        <v>50.83</v>
      </c>
      <c r="F159" s="492">
        <v>49.54</v>
      </c>
      <c r="G159" s="492">
        <v>0</v>
      </c>
      <c r="H159" s="492">
        <v>21.229999999999997</v>
      </c>
      <c r="I159" s="503">
        <v>94.2</v>
      </c>
      <c r="J159" s="504">
        <v>50.2</v>
      </c>
      <c r="K159" s="504">
        <v>44</v>
      </c>
      <c r="L159" s="492">
        <v>6.170000000000002</v>
      </c>
    </row>
    <row r="160" spans="1:12" ht="15">
      <c r="A160" s="487"/>
      <c r="B160" s="494" t="s">
        <v>203</v>
      </c>
      <c r="C160" s="491">
        <v>1191</v>
      </c>
      <c r="D160" s="492">
        <v>119.1</v>
      </c>
      <c r="E160" s="492">
        <v>49.78</v>
      </c>
      <c r="F160" s="492">
        <v>48.52</v>
      </c>
      <c r="G160" s="492">
        <v>0</v>
      </c>
      <c r="H160" s="492">
        <v>20.79999999999999</v>
      </c>
      <c r="I160" s="503">
        <v>95.4</v>
      </c>
      <c r="J160" s="504">
        <v>50.8</v>
      </c>
      <c r="K160" s="504">
        <v>44.6</v>
      </c>
      <c r="L160" s="492">
        <v>2.9000000000000057</v>
      </c>
    </row>
    <row r="161" spans="1:12" ht="15">
      <c r="A161" s="487"/>
      <c r="B161" s="494" t="s">
        <v>204</v>
      </c>
      <c r="C161" s="491">
        <v>1514</v>
      </c>
      <c r="D161" s="492">
        <v>151.4</v>
      </c>
      <c r="E161" s="492">
        <v>63.29</v>
      </c>
      <c r="F161" s="492">
        <v>61.68</v>
      </c>
      <c r="G161" s="492">
        <v>0</v>
      </c>
      <c r="H161" s="492">
        <v>26.430000000000014</v>
      </c>
      <c r="I161" s="503">
        <v>121.1</v>
      </c>
      <c r="J161" s="504">
        <v>64.5</v>
      </c>
      <c r="K161" s="504">
        <v>56.6</v>
      </c>
      <c r="L161" s="492">
        <v>3.8700000000000045</v>
      </c>
    </row>
    <row r="162" spans="1:12" ht="15">
      <c r="A162" s="487"/>
      <c r="B162" s="494" t="s">
        <v>205</v>
      </c>
      <c r="C162" s="491">
        <v>220</v>
      </c>
      <c r="D162" s="492">
        <v>22</v>
      </c>
      <c r="E162" s="492">
        <v>9.2</v>
      </c>
      <c r="F162" s="492">
        <v>8.96</v>
      </c>
      <c r="G162" s="492">
        <v>0</v>
      </c>
      <c r="H162" s="492">
        <v>3.84</v>
      </c>
      <c r="I162" s="503">
        <v>16.9</v>
      </c>
      <c r="J162" s="504">
        <v>9</v>
      </c>
      <c r="K162" s="504">
        <v>7.9</v>
      </c>
      <c r="L162" s="492">
        <v>1.2600000000000016</v>
      </c>
    </row>
    <row r="163" spans="1:12" ht="15">
      <c r="A163" s="487"/>
      <c r="B163" s="494" t="s">
        <v>206</v>
      </c>
      <c r="C163" s="491">
        <v>1529</v>
      </c>
      <c r="D163" s="492">
        <v>152.9</v>
      </c>
      <c r="E163" s="492">
        <v>63.91</v>
      </c>
      <c r="F163" s="492">
        <v>62.29</v>
      </c>
      <c r="G163" s="492">
        <v>0</v>
      </c>
      <c r="H163" s="492">
        <v>26.70000000000001</v>
      </c>
      <c r="I163" s="503">
        <v>120.2</v>
      </c>
      <c r="J163" s="504">
        <v>64</v>
      </c>
      <c r="K163" s="504">
        <v>56.2</v>
      </c>
      <c r="L163" s="492">
        <v>5.999999999999986</v>
      </c>
    </row>
    <row r="164" spans="1:12" ht="15">
      <c r="A164" s="487"/>
      <c r="B164" s="494" t="s">
        <v>207</v>
      </c>
      <c r="C164" s="491">
        <v>1366</v>
      </c>
      <c r="D164" s="492">
        <v>136.6</v>
      </c>
      <c r="E164" s="492">
        <v>57.1</v>
      </c>
      <c r="F164" s="492">
        <v>55.65</v>
      </c>
      <c r="G164" s="492">
        <v>0</v>
      </c>
      <c r="H164" s="492">
        <v>23.85</v>
      </c>
      <c r="I164" s="503">
        <v>113.9</v>
      </c>
      <c r="J164" s="504">
        <v>60.7</v>
      </c>
      <c r="K164" s="504">
        <v>53.2</v>
      </c>
      <c r="L164" s="492">
        <v>-1.1500000000000057</v>
      </c>
    </row>
    <row r="165" spans="1:12" ht="15">
      <c r="A165" s="487"/>
      <c r="B165" s="506" t="s">
        <v>208</v>
      </c>
      <c r="C165" s="491">
        <v>1170</v>
      </c>
      <c r="D165" s="492">
        <v>117</v>
      </c>
      <c r="E165" s="492">
        <v>48.91</v>
      </c>
      <c r="F165" s="492">
        <v>47.66</v>
      </c>
      <c r="G165" s="492">
        <v>0</v>
      </c>
      <c r="H165" s="492">
        <v>20.430000000000007</v>
      </c>
      <c r="I165" s="503">
        <v>97.9</v>
      </c>
      <c r="J165" s="504">
        <v>52.2</v>
      </c>
      <c r="K165" s="504">
        <v>45.7</v>
      </c>
      <c r="L165" s="492">
        <v>-1.3300000000000125</v>
      </c>
    </row>
    <row r="166" spans="1:12" ht="24">
      <c r="A166" s="511" t="s">
        <v>209</v>
      </c>
      <c r="B166" s="488" t="s">
        <v>210</v>
      </c>
      <c r="C166" s="489">
        <v>14859</v>
      </c>
      <c r="D166" s="489">
        <v>1485.9</v>
      </c>
      <c r="E166" s="489">
        <v>621.11</v>
      </c>
      <c r="F166" s="489">
        <v>605.36</v>
      </c>
      <c r="G166" s="489">
        <v>0</v>
      </c>
      <c r="H166" s="489">
        <v>259.42999999999995</v>
      </c>
      <c r="I166" s="489">
        <v>1223.3</v>
      </c>
      <c r="J166" s="489">
        <v>654.3</v>
      </c>
      <c r="K166" s="489">
        <v>569</v>
      </c>
      <c r="L166" s="489">
        <v>3.1699999999999804</v>
      </c>
    </row>
    <row r="167" spans="1:12" ht="15">
      <c r="A167" s="511"/>
      <c r="B167" s="490" t="s">
        <v>211</v>
      </c>
      <c r="C167" s="491">
        <v>0</v>
      </c>
      <c r="D167" s="492">
        <v>0</v>
      </c>
      <c r="E167" s="492">
        <v>0</v>
      </c>
      <c r="F167" s="492">
        <v>0</v>
      </c>
      <c r="G167" s="492">
        <v>0</v>
      </c>
      <c r="H167" s="492">
        <v>0</v>
      </c>
      <c r="I167" s="503">
        <v>0</v>
      </c>
      <c r="J167" s="504">
        <v>0</v>
      </c>
      <c r="K167" s="504">
        <v>0</v>
      </c>
      <c r="L167" s="492">
        <v>0</v>
      </c>
    </row>
    <row r="168" spans="1:12" ht="15">
      <c r="A168" s="511"/>
      <c r="B168" s="490" t="s">
        <v>212</v>
      </c>
      <c r="C168" s="491">
        <v>2467</v>
      </c>
      <c r="D168" s="492">
        <v>246.7</v>
      </c>
      <c r="E168" s="492">
        <v>103.12</v>
      </c>
      <c r="F168" s="492">
        <v>100.51</v>
      </c>
      <c r="G168" s="492">
        <v>0</v>
      </c>
      <c r="H168" s="492">
        <v>43.06999999999998</v>
      </c>
      <c r="I168" s="503">
        <v>191.3</v>
      </c>
      <c r="J168" s="504">
        <v>101.9</v>
      </c>
      <c r="K168" s="504">
        <v>89.4</v>
      </c>
      <c r="L168" s="492">
        <v>12.329999999999984</v>
      </c>
    </row>
    <row r="169" spans="1:12" ht="15">
      <c r="A169" s="511"/>
      <c r="B169" s="512" t="s">
        <v>213</v>
      </c>
      <c r="C169" s="491">
        <v>1324</v>
      </c>
      <c r="D169" s="492">
        <v>132.4</v>
      </c>
      <c r="E169" s="492">
        <v>55.34</v>
      </c>
      <c r="F169" s="492">
        <v>53.94</v>
      </c>
      <c r="G169" s="492">
        <v>0</v>
      </c>
      <c r="H169" s="492">
        <v>23.120000000000005</v>
      </c>
      <c r="I169" s="503">
        <v>105.1</v>
      </c>
      <c r="J169" s="504">
        <v>56</v>
      </c>
      <c r="K169" s="504">
        <v>49.1</v>
      </c>
      <c r="L169" s="492">
        <v>4.180000000000007</v>
      </c>
    </row>
    <row r="170" spans="1:12" ht="15">
      <c r="A170" s="511"/>
      <c r="B170" s="512" t="s">
        <v>214</v>
      </c>
      <c r="C170" s="491">
        <v>2026</v>
      </c>
      <c r="D170" s="492">
        <v>202.6</v>
      </c>
      <c r="E170" s="492">
        <v>84.69</v>
      </c>
      <c r="F170" s="492">
        <v>82.54</v>
      </c>
      <c r="G170" s="492">
        <v>0</v>
      </c>
      <c r="H170" s="492">
        <v>35.36999999999999</v>
      </c>
      <c r="I170" s="503">
        <v>179.60000000000002</v>
      </c>
      <c r="J170" s="504">
        <v>95.7</v>
      </c>
      <c r="K170" s="504">
        <v>83.9</v>
      </c>
      <c r="L170" s="492">
        <v>-12.370000000000005</v>
      </c>
    </row>
    <row r="171" spans="1:12" ht="15">
      <c r="A171" s="511"/>
      <c r="B171" s="512" t="s">
        <v>215</v>
      </c>
      <c r="C171" s="491">
        <v>1493</v>
      </c>
      <c r="D171" s="492">
        <v>149.3</v>
      </c>
      <c r="E171" s="492">
        <v>62.41</v>
      </c>
      <c r="F171" s="492">
        <v>60.82</v>
      </c>
      <c r="G171" s="492">
        <v>0</v>
      </c>
      <c r="H171" s="492">
        <v>26.070000000000014</v>
      </c>
      <c r="I171" s="503">
        <v>116.4</v>
      </c>
      <c r="J171" s="504">
        <v>62</v>
      </c>
      <c r="K171" s="504">
        <v>54.4</v>
      </c>
      <c r="L171" s="492">
        <v>6.829999999999984</v>
      </c>
    </row>
    <row r="172" spans="1:12" ht="15">
      <c r="A172" s="511"/>
      <c r="B172" s="512" t="s">
        <v>216</v>
      </c>
      <c r="C172" s="491">
        <v>1131</v>
      </c>
      <c r="D172" s="492">
        <v>113.1</v>
      </c>
      <c r="E172" s="492">
        <v>47.28</v>
      </c>
      <c r="F172" s="492">
        <v>46.07</v>
      </c>
      <c r="G172" s="492">
        <v>0</v>
      </c>
      <c r="H172" s="492">
        <v>19.749999999999993</v>
      </c>
      <c r="I172" s="503">
        <v>94.6</v>
      </c>
      <c r="J172" s="504">
        <v>50.4</v>
      </c>
      <c r="K172" s="504">
        <v>44.2</v>
      </c>
      <c r="L172" s="492">
        <v>-1.25</v>
      </c>
    </row>
    <row r="173" spans="1:12" ht="15">
      <c r="A173" s="511"/>
      <c r="B173" s="512" t="s">
        <v>217</v>
      </c>
      <c r="C173" s="491">
        <v>518</v>
      </c>
      <c r="D173" s="492">
        <v>51.8</v>
      </c>
      <c r="E173" s="492">
        <v>21.65</v>
      </c>
      <c r="F173" s="492">
        <v>21.11</v>
      </c>
      <c r="G173" s="492">
        <v>0</v>
      </c>
      <c r="H173" s="492">
        <v>9.04</v>
      </c>
      <c r="I173" s="503">
        <v>44.3</v>
      </c>
      <c r="J173" s="504">
        <v>23.6</v>
      </c>
      <c r="K173" s="504">
        <v>20.7</v>
      </c>
      <c r="L173" s="492">
        <v>-1.5399999999999991</v>
      </c>
    </row>
    <row r="174" spans="1:12" ht="15">
      <c r="A174" s="511"/>
      <c r="B174" s="512" t="s">
        <v>218</v>
      </c>
      <c r="C174" s="491">
        <v>2778</v>
      </c>
      <c r="D174" s="492">
        <v>277.8</v>
      </c>
      <c r="E174" s="492">
        <v>116.12</v>
      </c>
      <c r="F174" s="492">
        <v>113.18</v>
      </c>
      <c r="G174" s="492">
        <v>0</v>
      </c>
      <c r="H174" s="492">
        <v>48.5</v>
      </c>
      <c r="I174" s="503">
        <v>229</v>
      </c>
      <c r="J174" s="504">
        <v>122</v>
      </c>
      <c r="K174" s="504">
        <v>107</v>
      </c>
      <c r="L174" s="492">
        <v>0.30000000000001137</v>
      </c>
    </row>
    <row r="175" spans="1:12" ht="15">
      <c r="A175" s="511"/>
      <c r="B175" s="512" t="s">
        <v>219</v>
      </c>
      <c r="C175" s="491">
        <v>3122</v>
      </c>
      <c r="D175" s="492">
        <v>312.2</v>
      </c>
      <c r="E175" s="492">
        <v>130.5</v>
      </c>
      <c r="F175" s="492">
        <v>127.19</v>
      </c>
      <c r="G175" s="492">
        <v>0</v>
      </c>
      <c r="H175" s="492">
        <v>54.50999999999999</v>
      </c>
      <c r="I175" s="503">
        <v>263</v>
      </c>
      <c r="J175" s="504">
        <v>142.7</v>
      </c>
      <c r="K175" s="504">
        <v>120.3</v>
      </c>
      <c r="L175" s="492">
        <v>-5.310000000000002</v>
      </c>
    </row>
  </sheetData>
  <sheetProtection/>
  <mergeCells count="22">
    <mergeCell ref="A2:L2"/>
    <mergeCell ref="D3:H3"/>
    <mergeCell ref="I3:K3"/>
    <mergeCell ref="A5:B5"/>
    <mergeCell ref="A3:A4"/>
    <mergeCell ref="A6:A17"/>
    <mergeCell ref="A18:A29"/>
    <mergeCell ref="A30:A37"/>
    <mergeCell ref="A38:A52"/>
    <mergeCell ref="A53:A67"/>
    <mergeCell ref="A68:A80"/>
    <mergeCell ref="A81:A94"/>
    <mergeCell ref="A95:A101"/>
    <mergeCell ref="A102:A111"/>
    <mergeCell ref="A112:A127"/>
    <mergeCell ref="A128:A141"/>
    <mergeCell ref="A142:A149"/>
    <mergeCell ref="A150:A165"/>
    <mergeCell ref="A166:A175"/>
    <mergeCell ref="B3:B4"/>
    <mergeCell ref="C3:C4"/>
    <mergeCell ref="L3:L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8"/>
  <sheetViews>
    <sheetView workbookViewId="0" topLeftCell="A1">
      <pane xSplit="1" ySplit="10" topLeftCell="B11" activePane="bottomRight" state="frozen"/>
      <selection pane="bottomRight" activeCell="X21" sqref="X21"/>
    </sheetView>
  </sheetViews>
  <sheetFormatPr defaultColWidth="8.75390625" defaultRowHeight="14.25"/>
  <cols>
    <col min="1" max="1" width="11.875" style="393" customWidth="1"/>
    <col min="2" max="2" width="6.875" style="394" customWidth="1"/>
    <col min="3" max="3" width="7.625" style="393" customWidth="1"/>
    <col min="4" max="4" width="8.875" style="394" customWidth="1"/>
    <col min="5" max="5" width="6.625" style="394" customWidth="1"/>
    <col min="6" max="6" width="8.375" style="394" customWidth="1"/>
    <col min="7" max="8" width="9.00390625" style="395" customWidth="1"/>
    <col min="9" max="9" width="4.125" style="393" customWidth="1"/>
    <col min="10" max="10" width="4.25390625" style="393" customWidth="1"/>
    <col min="11" max="11" width="4.375" style="393" customWidth="1"/>
    <col min="12" max="13" width="3.875" style="393" customWidth="1"/>
    <col min="14" max="14" width="9.125" style="396" customWidth="1" collapsed="1"/>
    <col min="15" max="15" width="10.125" style="396" customWidth="1"/>
    <col min="16" max="16" width="10.50390625" style="396" customWidth="1"/>
    <col min="17" max="17" width="9.875" style="396" customWidth="1"/>
    <col min="18" max="18" width="6.50390625" style="396" customWidth="1"/>
    <col min="19" max="19" width="7.125" style="396" customWidth="1"/>
    <col min="20" max="20" width="9.125" style="396" customWidth="1"/>
    <col min="21" max="21" width="11.00390625" style="397" customWidth="1"/>
    <col min="22" max="22" width="13.125" style="0" customWidth="1"/>
  </cols>
  <sheetData>
    <row r="1" ht="15">
      <c r="A1" s="393" t="s">
        <v>220</v>
      </c>
    </row>
    <row r="2" spans="1:22" ht="15" hidden="1">
      <c r="A2" s="393" t="s">
        <v>220</v>
      </c>
      <c r="U2" s="397" t="e">
        <f>#REF!+#REF!</f>
        <v>#REF!</v>
      </c>
      <c r="V2" s="178" t="e">
        <f>#REF!-U2</f>
        <v>#REF!</v>
      </c>
    </row>
    <row r="3" ht="15">
      <c r="V3" s="178"/>
    </row>
    <row r="4" spans="1:21" ht="23.25" customHeight="1">
      <c r="A4" s="398" t="s">
        <v>221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</row>
    <row r="5" spans="1:21" ht="11.25" customHeight="1">
      <c r="A5" s="399"/>
      <c r="B5" s="399"/>
      <c r="C5" s="399"/>
      <c r="D5" s="399"/>
      <c r="E5" s="399"/>
      <c r="F5" s="399"/>
      <c r="G5" s="400"/>
      <c r="H5" s="400"/>
      <c r="I5" s="399"/>
      <c r="J5" s="399"/>
      <c r="K5" s="399"/>
      <c r="L5" s="399"/>
      <c r="M5" s="399"/>
      <c r="N5" s="445"/>
      <c r="O5" s="445"/>
      <c r="P5" s="445"/>
      <c r="Q5" s="445"/>
      <c r="R5" s="445"/>
      <c r="S5" s="445"/>
      <c r="T5" s="445"/>
      <c r="U5" s="466"/>
    </row>
    <row r="6" spans="1:21" ht="38.25" customHeight="1">
      <c r="A6" s="401" t="s">
        <v>222</v>
      </c>
      <c r="B6" s="402" t="s">
        <v>223</v>
      </c>
      <c r="C6" s="403" t="s">
        <v>224</v>
      </c>
      <c r="D6" s="404" t="s">
        <v>225</v>
      </c>
      <c r="E6" s="405"/>
      <c r="F6" s="405"/>
      <c r="G6" s="405"/>
      <c r="H6" s="406"/>
      <c r="I6" s="404" t="s">
        <v>226</v>
      </c>
      <c r="J6" s="405"/>
      <c r="K6" s="405"/>
      <c r="L6" s="405"/>
      <c r="M6" s="406"/>
      <c r="N6" s="446" t="s">
        <v>227</v>
      </c>
      <c r="O6" s="447"/>
      <c r="P6" s="447"/>
      <c r="Q6" s="467"/>
      <c r="R6" s="446" t="s">
        <v>228</v>
      </c>
      <c r="S6" s="447"/>
      <c r="T6" s="467"/>
      <c r="U6" s="381" t="s">
        <v>229</v>
      </c>
    </row>
    <row r="7" spans="1:21" ht="23.25" customHeight="1">
      <c r="A7" s="407"/>
      <c r="B7" s="408"/>
      <c r="C7" s="409"/>
      <c r="D7" s="402" t="s">
        <v>18</v>
      </c>
      <c r="E7" s="402" t="s">
        <v>230</v>
      </c>
      <c r="F7" s="402" t="s">
        <v>231</v>
      </c>
      <c r="G7" s="410" t="s">
        <v>232</v>
      </c>
      <c r="H7" s="411"/>
      <c r="I7" s="404"/>
      <c r="J7" s="405"/>
      <c r="K7" s="405"/>
      <c r="L7" s="405"/>
      <c r="M7" s="406"/>
      <c r="N7" s="402" t="s">
        <v>18</v>
      </c>
      <c r="O7" s="402" t="s">
        <v>233</v>
      </c>
      <c r="P7" s="402" t="s">
        <v>234</v>
      </c>
      <c r="Q7" s="402" t="s">
        <v>235</v>
      </c>
      <c r="R7" s="402" t="s">
        <v>18</v>
      </c>
      <c r="S7" s="402" t="s">
        <v>233</v>
      </c>
      <c r="T7" s="402" t="s">
        <v>234</v>
      </c>
      <c r="U7" s="468" t="s">
        <v>234</v>
      </c>
    </row>
    <row r="8" spans="1:21" ht="33" customHeight="1">
      <c r="A8" s="412"/>
      <c r="B8" s="413"/>
      <c r="C8" s="414" t="s">
        <v>224</v>
      </c>
      <c r="D8" s="415"/>
      <c r="E8" s="415" t="s">
        <v>230</v>
      </c>
      <c r="F8" s="415" t="s">
        <v>231</v>
      </c>
      <c r="G8" s="416" t="s">
        <v>236</v>
      </c>
      <c r="H8" s="416" t="s">
        <v>237</v>
      </c>
      <c r="I8" s="448" t="s">
        <v>233</v>
      </c>
      <c r="J8" s="448" t="s">
        <v>238</v>
      </c>
      <c r="K8" s="448" t="s">
        <v>234</v>
      </c>
      <c r="L8" s="448" t="s">
        <v>239</v>
      </c>
      <c r="M8" s="448" t="s">
        <v>240</v>
      </c>
      <c r="N8" s="415" t="s">
        <v>18</v>
      </c>
      <c r="O8" s="415" t="s">
        <v>233</v>
      </c>
      <c r="P8" s="415" t="s">
        <v>234</v>
      </c>
      <c r="Q8" s="469"/>
      <c r="R8" s="415" t="s">
        <v>18</v>
      </c>
      <c r="S8" s="415" t="s">
        <v>233</v>
      </c>
      <c r="T8" s="415" t="s">
        <v>234</v>
      </c>
      <c r="U8" s="470"/>
    </row>
    <row r="9" spans="1:21" ht="45" customHeight="1" hidden="1">
      <c r="A9" s="417" t="s">
        <v>241</v>
      </c>
      <c r="B9" s="418"/>
      <c r="C9" s="419"/>
      <c r="D9" s="418"/>
      <c r="E9" s="420"/>
      <c r="F9" s="421"/>
      <c r="G9" s="422" t="s">
        <v>242</v>
      </c>
      <c r="H9" s="422" t="s">
        <v>243</v>
      </c>
      <c r="I9" s="412"/>
      <c r="J9" s="412"/>
      <c r="K9" s="412"/>
      <c r="L9" s="412"/>
      <c r="M9" s="412"/>
      <c r="N9" s="449"/>
      <c r="O9" s="449" t="e">
        <f>O10/#REF!</f>
        <v>#REF!</v>
      </c>
      <c r="P9" s="449"/>
      <c r="Q9" s="449"/>
      <c r="R9" s="449"/>
      <c r="S9" s="449"/>
      <c r="T9" s="449"/>
      <c r="U9" s="471"/>
    </row>
    <row r="10" spans="1:21" ht="15" hidden="1">
      <c r="A10" s="417" t="s">
        <v>244</v>
      </c>
      <c r="B10" s="418"/>
      <c r="C10" s="419"/>
      <c r="D10" s="418"/>
      <c r="E10" s="420"/>
      <c r="F10" s="421"/>
      <c r="G10" s="422"/>
      <c r="H10" s="422"/>
      <c r="I10" s="450">
        <v>31459</v>
      </c>
      <c r="J10" s="412"/>
      <c r="K10" s="412"/>
      <c r="L10" s="412"/>
      <c r="M10" s="412"/>
      <c r="O10" s="449" t="e">
        <f>#REF!+#REF!</f>
        <v>#REF!</v>
      </c>
      <c r="P10" s="449"/>
      <c r="Q10" s="449"/>
      <c r="R10" s="449"/>
      <c r="S10" s="449"/>
      <c r="T10" s="449"/>
      <c r="U10" s="471"/>
    </row>
    <row r="11" spans="1:21" ht="15">
      <c r="A11" s="423" t="s">
        <v>245</v>
      </c>
      <c r="B11" s="424">
        <f>SUM(B12,B24,B32,B39,B50,B63,B75,B89,B96,B106,B120,B134,B143,B159)</f>
        <v>1166976</v>
      </c>
      <c r="C11" s="425"/>
      <c r="D11" s="424">
        <f>SUM(D12,D24,D32,D39,D50,D63,D75,D89,D96,D106,D120,D134,D143,D159)</f>
        <v>238116</v>
      </c>
      <c r="E11" s="424">
        <f>SUM(E12,E24,E32,E39,E50,E63,E75,E89,E96,E106,E120,E134,E143,E159)</f>
        <v>92753</v>
      </c>
      <c r="F11" s="424">
        <f>SUM(F12,F24,F32,F39,F50,F63,F75,F89,F96,F106,F120,F134,F143,F159)</f>
        <v>145363</v>
      </c>
      <c r="G11" s="424">
        <f>SUM(G12,G24,G32,G39,G50,G63,G75,G89,G96,G106,G120,G134,G143,G159)</f>
        <v>119070</v>
      </c>
      <c r="H11" s="424">
        <f>SUM(H12,H24,H32,H39,H50,H63,H75,H89,H96,H106,H120,H134,H143,H159)</f>
        <v>119046</v>
      </c>
      <c r="I11" s="451"/>
      <c r="J11" s="451"/>
      <c r="K11" s="451"/>
      <c r="L11" s="451"/>
      <c r="M11" s="451"/>
      <c r="N11" s="452">
        <f aca="true" t="shared" si="0" ref="N11:U11">SUM(N12,N24,N32,N39,N50,N63,N75,N89,N96,N106,N120,N134,N143,N159)</f>
        <v>47614.32</v>
      </c>
      <c r="O11" s="452">
        <f t="shared" si="0"/>
        <v>33113.18</v>
      </c>
      <c r="P11" s="452">
        <f t="shared" si="0"/>
        <v>8696.22</v>
      </c>
      <c r="Q11" s="452">
        <f t="shared" si="0"/>
        <v>5804.919999999999</v>
      </c>
      <c r="R11" s="452">
        <f t="shared" si="0"/>
        <v>40747.670000000006</v>
      </c>
      <c r="S11" s="452">
        <f t="shared" si="0"/>
        <v>31425.96</v>
      </c>
      <c r="T11" s="452">
        <f t="shared" si="0"/>
        <v>9321.710000000001</v>
      </c>
      <c r="U11" s="472">
        <f t="shared" si="0"/>
        <v>1061.7299999999989</v>
      </c>
    </row>
    <row r="12" spans="1:22" ht="15">
      <c r="A12" s="426" t="s">
        <v>246</v>
      </c>
      <c r="B12" s="427">
        <f>SUM(B14:B23)</f>
        <v>131764</v>
      </c>
      <c r="C12" s="428"/>
      <c r="D12" s="427">
        <f>SUM(D14:D23)</f>
        <v>16825</v>
      </c>
      <c r="E12" s="427">
        <f>SUM(E14:E23)</f>
        <v>3672</v>
      </c>
      <c r="F12" s="427">
        <f>SUM(F14:F23)</f>
        <v>13153</v>
      </c>
      <c r="G12" s="427">
        <f>SUM(G14:G23)</f>
        <v>7617</v>
      </c>
      <c r="H12" s="427">
        <f>SUM(H14:H23)</f>
        <v>9208</v>
      </c>
      <c r="I12" s="453"/>
      <c r="J12" s="453"/>
      <c r="K12" s="453"/>
      <c r="L12" s="453"/>
      <c r="M12" s="453"/>
      <c r="N12" s="437">
        <f aca="true" t="shared" si="1" ref="N12:U12">SUM(N14:N23)</f>
        <v>3194.6199999999994</v>
      </c>
      <c r="O12" s="437">
        <f t="shared" si="1"/>
        <v>1912.2600000000002</v>
      </c>
      <c r="P12" s="437">
        <f t="shared" si="1"/>
        <v>380.03999999999996</v>
      </c>
      <c r="Q12" s="437">
        <f t="shared" si="1"/>
        <v>902.3199999999999</v>
      </c>
      <c r="R12" s="437">
        <f t="shared" si="1"/>
        <v>2374.4800000000005</v>
      </c>
      <c r="S12" s="437">
        <f t="shared" si="1"/>
        <v>2059.4700000000003</v>
      </c>
      <c r="T12" s="437">
        <f t="shared" si="1"/>
        <v>315.01</v>
      </c>
      <c r="U12" s="473">
        <f t="shared" si="1"/>
        <v>-82.18000000000009</v>
      </c>
      <c r="V12" s="474"/>
    </row>
    <row r="13" spans="1:21" ht="24">
      <c r="A13" s="426" t="s">
        <v>247</v>
      </c>
      <c r="B13" s="427">
        <f>SUM(B14:B21)</f>
        <v>85154</v>
      </c>
      <c r="C13" s="428"/>
      <c r="D13" s="427">
        <f>SUM(D14:D21)</f>
        <v>9834</v>
      </c>
      <c r="E13" s="427">
        <f>SUM(E14:E21)</f>
        <v>1269</v>
      </c>
      <c r="F13" s="427">
        <f>SUM(F14:F21)</f>
        <v>8565</v>
      </c>
      <c r="G13" s="427">
        <f>SUM(G14:G21)</f>
        <v>4452</v>
      </c>
      <c r="H13" s="427">
        <f>SUM(H14:H21)</f>
        <v>5382</v>
      </c>
      <c r="I13" s="453"/>
      <c r="J13" s="453"/>
      <c r="K13" s="453"/>
      <c r="L13" s="453"/>
      <c r="M13" s="453"/>
      <c r="N13" s="437">
        <f aca="true" t="shared" si="2" ref="N13:U13">SUM(N14:N21)</f>
        <v>1862.5199999999998</v>
      </c>
      <c r="O13" s="437">
        <f t="shared" si="2"/>
        <v>1113.0000000000002</v>
      </c>
      <c r="P13" s="437">
        <f t="shared" si="2"/>
        <v>60.34</v>
      </c>
      <c r="Q13" s="437">
        <f t="shared" si="2"/>
        <v>689.1800000000001</v>
      </c>
      <c r="R13" s="437">
        <f t="shared" si="2"/>
        <v>1223.2300000000002</v>
      </c>
      <c r="S13" s="437">
        <f t="shared" si="2"/>
        <v>1203.7200000000003</v>
      </c>
      <c r="T13" s="437">
        <f t="shared" si="2"/>
        <v>19.51</v>
      </c>
      <c r="U13" s="473">
        <f t="shared" si="2"/>
        <v>-49.890000000000015</v>
      </c>
    </row>
    <row r="14" spans="1:22" ht="64.5" customHeight="1">
      <c r="A14" s="429" t="s">
        <v>248</v>
      </c>
      <c r="B14" s="430">
        <v>58763</v>
      </c>
      <c r="C14" s="431">
        <v>0.1</v>
      </c>
      <c r="D14" s="432">
        <v>5876</v>
      </c>
      <c r="E14" s="430">
        <v>427</v>
      </c>
      <c r="F14" s="432">
        <v>5449</v>
      </c>
      <c r="G14" s="433">
        <v>2660</v>
      </c>
      <c r="H14" s="433">
        <v>3216</v>
      </c>
      <c r="I14" s="454">
        <v>0.6</v>
      </c>
      <c r="J14" s="454">
        <v>0.4</v>
      </c>
      <c r="K14" s="455">
        <v>0</v>
      </c>
      <c r="L14" s="455">
        <v>1</v>
      </c>
      <c r="M14" s="455">
        <v>0</v>
      </c>
      <c r="N14" s="456">
        <v>1108.32</v>
      </c>
      <c r="O14" s="457">
        <v>660.48</v>
      </c>
      <c r="P14" s="458">
        <v>0</v>
      </c>
      <c r="Q14" s="459">
        <v>447.84</v>
      </c>
      <c r="R14" s="459">
        <v>738.61</v>
      </c>
      <c r="S14" s="460">
        <v>719.1</v>
      </c>
      <c r="T14" s="460">
        <v>19.51</v>
      </c>
      <c r="U14" s="475">
        <v>-78.13</v>
      </c>
      <c r="V14" s="476" t="s">
        <v>249</v>
      </c>
    </row>
    <row r="15" spans="1:21" ht="15">
      <c r="A15" s="429" t="s">
        <v>250</v>
      </c>
      <c r="B15" s="430">
        <v>12509</v>
      </c>
      <c r="C15" s="431">
        <v>0.15</v>
      </c>
      <c r="D15" s="432">
        <v>1876</v>
      </c>
      <c r="E15" s="430">
        <v>395</v>
      </c>
      <c r="F15" s="432">
        <v>1481</v>
      </c>
      <c r="G15" s="434">
        <v>849</v>
      </c>
      <c r="H15" s="434">
        <v>1027</v>
      </c>
      <c r="I15" s="454">
        <v>0.6</v>
      </c>
      <c r="J15" s="454">
        <v>0.4</v>
      </c>
      <c r="K15" s="455">
        <v>0.2</v>
      </c>
      <c r="L15" s="455">
        <v>0.8</v>
      </c>
      <c r="M15" s="455"/>
      <c r="N15" s="459">
        <v>357.4</v>
      </c>
      <c r="O15" s="460">
        <v>214.44</v>
      </c>
      <c r="P15" s="460">
        <v>28.59</v>
      </c>
      <c r="Q15" s="459">
        <v>114.37</v>
      </c>
      <c r="R15" s="459">
        <v>229.71</v>
      </c>
      <c r="S15" s="460">
        <v>229.71</v>
      </c>
      <c r="T15" s="460">
        <v>0</v>
      </c>
      <c r="U15" s="475">
        <v>13.319999999999993</v>
      </c>
    </row>
    <row r="16" spans="1:21" ht="15">
      <c r="A16" s="429" t="s">
        <v>251</v>
      </c>
      <c r="B16" s="430">
        <v>5685</v>
      </c>
      <c r="C16" s="431">
        <v>0.15</v>
      </c>
      <c r="D16" s="432">
        <v>853</v>
      </c>
      <c r="E16" s="430">
        <v>294</v>
      </c>
      <c r="F16" s="432">
        <v>559</v>
      </c>
      <c r="G16" s="434">
        <v>386</v>
      </c>
      <c r="H16" s="434">
        <v>467</v>
      </c>
      <c r="I16" s="454">
        <v>0.6</v>
      </c>
      <c r="J16" s="454">
        <v>0.4</v>
      </c>
      <c r="K16" s="455">
        <v>0.2</v>
      </c>
      <c r="L16" s="455">
        <v>0.8</v>
      </c>
      <c r="M16" s="455"/>
      <c r="N16" s="459">
        <v>162.5</v>
      </c>
      <c r="O16" s="460">
        <v>97.5</v>
      </c>
      <c r="P16" s="460">
        <v>13</v>
      </c>
      <c r="Q16" s="459">
        <v>52</v>
      </c>
      <c r="R16" s="459">
        <v>104.37</v>
      </c>
      <c r="S16" s="460">
        <v>104.37</v>
      </c>
      <c r="T16" s="460">
        <v>0</v>
      </c>
      <c r="U16" s="475">
        <v>6.1299999999999955</v>
      </c>
    </row>
    <row r="17" spans="1:22" ht="15">
      <c r="A17" s="429" t="s">
        <v>252</v>
      </c>
      <c r="B17" s="430">
        <v>2733</v>
      </c>
      <c r="C17" s="431">
        <v>0.15</v>
      </c>
      <c r="D17" s="432">
        <v>410</v>
      </c>
      <c r="E17" s="430">
        <v>47</v>
      </c>
      <c r="F17" s="432">
        <v>363</v>
      </c>
      <c r="G17" s="434">
        <v>186</v>
      </c>
      <c r="H17" s="434">
        <v>224</v>
      </c>
      <c r="I17" s="454">
        <v>0.6</v>
      </c>
      <c r="J17" s="454">
        <v>0.4</v>
      </c>
      <c r="K17" s="455">
        <v>0.2</v>
      </c>
      <c r="L17" s="455">
        <v>0.8</v>
      </c>
      <c r="M17" s="455"/>
      <c r="N17" s="459">
        <v>78.2</v>
      </c>
      <c r="O17" s="460">
        <v>46.92</v>
      </c>
      <c r="P17" s="460">
        <v>6.26</v>
      </c>
      <c r="Q17" s="459">
        <v>25.02</v>
      </c>
      <c r="R17" s="459">
        <v>50.16</v>
      </c>
      <c r="S17" s="460">
        <v>50.16</v>
      </c>
      <c r="T17" s="460">
        <v>0</v>
      </c>
      <c r="U17" s="475">
        <v>3.019999999999996</v>
      </c>
      <c r="V17" s="236"/>
    </row>
    <row r="18" spans="1:21" ht="15">
      <c r="A18" s="429" t="s">
        <v>253</v>
      </c>
      <c r="B18" s="430">
        <v>553</v>
      </c>
      <c r="C18" s="431">
        <v>0.15</v>
      </c>
      <c r="D18" s="432">
        <v>83</v>
      </c>
      <c r="E18" s="430">
        <v>10</v>
      </c>
      <c r="F18" s="432">
        <v>73</v>
      </c>
      <c r="G18" s="434">
        <v>38</v>
      </c>
      <c r="H18" s="434">
        <v>45</v>
      </c>
      <c r="I18" s="454">
        <v>0.6</v>
      </c>
      <c r="J18" s="454">
        <v>0.4</v>
      </c>
      <c r="K18" s="455">
        <v>0.2</v>
      </c>
      <c r="L18" s="455">
        <v>0.8</v>
      </c>
      <c r="M18" s="455"/>
      <c r="N18" s="459">
        <v>15.9</v>
      </c>
      <c r="O18" s="460">
        <v>9.54</v>
      </c>
      <c r="P18" s="460">
        <v>1.27</v>
      </c>
      <c r="Q18" s="459">
        <v>5.09</v>
      </c>
      <c r="R18" s="459">
        <v>10.22</v>
      </c>
      <c r="S18" s="460">
        <v>10.22</v>
      </c>
      <c r="T18" s="460">
        <v>0</v>
      </c>
      <c r="U18" s="475">
        <v>0.5899999999999981</v>
      </c>
    </row>
    <row r="19" spans="1:21" ht="15">
      <c r="A19" s="429" t="s">
        <v>254</v>
      </c>
      <c r="B19" s="430">
        <v>1574</v>
      </c>
      <c r="C19" s="431">
        <v>0.15</v>
      </c>
      <c r="D19" s="432">
        <v>236</v>
      </c>
      <c r="E19" s="430">
        <v>28</v>
      </c>
      <c r="F19" s="432">
        <v>208</v>
      </c>
      <c r="G19" s="434">
        <v>107</v>
      </c>
      <c r="H19" s="434">
        <v>129</v>
      </c>
      <c r="I19" s="454">
        <v>0.6</v>
      </c>
      <c r="J19" s="454">
        <v>0.4</v>
      </c>
      <c r="K19" s="455">
        <v>0.2</v>
      </c>
      <c r="L19" s="455">
        <v>0.8</v>
      </c>
      <c r="M19" s="455"/>
      <c r="N19" s="459">
        <v>45</v>
      </c>
      <c r="O19" s="460">
        <v>27</v>
      </c>
      <c r="P19" s="460">
        <v>3.6</v>
      </c>
      <c r="Q19" s="459">
        <v>14.4</v>
      </c>
      <c r="R19" s="459">
        <v>28.94</v>
      </c>
      <c r="S19" s="460">
        <v>28.94</v>
      </c>
      <c r="T19" s="460">
        <v>0</v>
      </c>
      <c r="U19" s="475">
        <v>1.66</v>
      </c>
    </row>
    <row r="20" spans="1:21" ht="15">
      <c r="A20" s="429" t="s">
        <v>255</v>
      </c>
      <c r="B20" s="430">
        <v>2489</v>
      </c>
      <c r="C20" s="431">
        <v>0.15</v>
      </c>
      <c r="D20" s="432">
        <v>373</v>
      </c>
      <c r="E20" s="430">
        <v>52</v>
      </c>
      <c r="F20" s="432">
        <v>321</v>
      </c>
      <c r="G20" s="434">
        <v>169</v>
      </c>
      <c r="H20" s="434">
        <v>204</v>
      </c>
      <c r="I20" s="454">
        <v>0.6</v>
      </c>
      <c r="J20" s="454">
        <v>0.4</v>
      </c>
      <c r="K20" s="455">
        <v>0.2</v>
      </c>
      <c r="L20" s="455">
        <v>0.8</v>
      </c>
      <c r="M20" s="455"/>
      <c r="N20" s="459">
        <v>71.1</v>
      </c>
      <c r="O20" s="460">
        <v>42.66</v>
      </c>
      <c r="P20" s="460">
        <v>5.69</v>
      </c>
      <c r="Q20" s="459">
        <v>22.75</v>
      </c>
      <c r="R20" s="459">
        <v>45.72</v>
      </c>
      <c r="S20" s="460">
        <v>45.72</v>
      </c>
      <c r="T20" s="460">
        <v>0</v>
      </c>
      <c r="U20" s="475">
        <v>2.6299999999999955</v>
      </c>
    </row>
    <row r="21" spans="1:21" ht="15">
      <c r="A21" s="429" t="s">
        <v>256</v>
      </c>
      <c r="B21" s="430">
        <v>848</v>
      </c>
      <c r="C21" s="431">
        <v>0.15</v>
      </c>
      <c r="D21" s="432">
        <v>127</v>
      </c>
      <c r="E21" s="430">
        <v>16</v>
      </c>
      <c r="F21" s="432">
        <v>111</v>
      </c>
      <c r="G21" s="434">
        <v>57</v>
      </c>
      <c r="H21" s="434">
        <v>70</v>
      </c>
      <c r="I21" s="454">
        <v>0.6</v>
      </c>
      <c r="J21" s="454">
        <v>0.4</v>
      </c>
      <c r="K21" s="455">
        <v>0.2</v>
      </c>
      <c r="L21" s="455">
        <v>0.8</v>
      </c>
      <c r="M21" s="455"/>
      <c r="N21" s="459">
        <v>24.1</v>
      </c>
      <c r="O21" s="460">
        <v>14.46</v>
      </c>
      <c r="P21" s="460">
        <v>1.93</v>
      </c>
      <c r="Q21" s="459">
        <v>7.71</v>
      </c>
      <c r="R21" s="459">
        <v>15.5</v>
      </c>
      <c r="S21" s="460">
        <v>15.5</v>
      </c>
      <c r="T21" s="460">
        <v>0</v>
      </c>
      <c r="U21" s="475">
        <v>0.8900000000000006</v>
      </c>
    </row>
    <row r="22" spans="1:21" ht="15">
      <c r="A22" s="435" t="s">
        <v>257</v>
      </c>
      <c r="B22" s="430">
        <v>24563</v>
      </c>
      <c r="C22" s="431">
        <v>0.15</v>
      </c>
      <c r="D22" s="432">
        <v>3684</v>
      </c>
      <c r="E22" s="430">
        <v>1224</v>
      </c>
      <c r="F22" s="432">
        <v>2460</v>
      </c>
      <c r="G22" s="434">
        <v>1668</v>
      </c>
      <c r="H22" s="434">
        <v>2016</v>
      </c>
      <c r="I22" s="454">
        <v>0.6</v>
      </c>
      <c r="J22" s="454">
        <v>0.4</v>
      </c>
      <c r="K22" s="455">
        <v>0.6</v>
      </c>
      <c r="L22" s="455">
        <v>0</v>
      </c>
      <c r="M22" s="455">
        <v>0.4</v>
      </c>
      <c r="N22" s="459">
        <v>702</v>
      </c>
      <c r="O22" s="460">
        <v>421.2</v>
      </c>
      <c r="P22" s="460">
        <v>168.48</v>
      </c>
      <c r="Q22" s="459">
        <v>112.32</v>
      </c>
      <c r="R22" s="459">
        <v>579.03</v>
      </c>
      <c r="S22" s="460">
        <v>450.93</v>
      </c>
      <c r="T22" s="460">
        <v>128.1</v>
      </c>
      <c r="U22" s="475">
        <v>10.649999999999977</v>
      </c>
    </row>
    <row r="23" spans="1:21" s="391" customFormat="1" ht="15">
      <c r="A23" s="435" t="s">
        <v>60</v>
      </c>
      <c r="B23" s="430">
        <v>22047</v>
      </c>
      <c r="C23" s="431">
        <v>0.15</v>
      </c>
      <c r="D23" s="432">
        <v>3307</v>
      </c>
      <c r="E23" s="430">
        <v>1179</v>
      </c>
      <c r="F23" s="432">
        <v>2128</v>
      </c>
      <c r="G23" s="434">
        <v>1497</v>
      </c>
      <c r="H23" s="434">
        <v>1810</v>
      </c>
      <c r="I23" s="454">
        <v>0.6</v>
      </c>
      <c r="J23" s="454">
        <v>0.4</v>
      </c>
      <c r="K23" s="455">
        <v>0.6</v>
      </c>
      <c r="L23" s="455">
        <v>0</v>
      </c>
      <c r="M23" s="455">
        <v>0.4</v>
      </c>
      <c r="N23" s="459">
        <v>630.1</v>
      </c>
      <c r="O23" s="460">
        <v>378.06</v>
      </c>
      <c r="P23" s="460">
        <v>151.22</v>
      </c>
      <c r="Q23" s="459">
        <v>100.82</v>
      </c>
      <c r="R23" s="459">
        <v>572.22</v>
      </c>
      <c r="S23" s="460">
        <v>404.82</v>
      </c>
      <c r="T23" s="460">
        <v>167.4</v>
      </c>
      <c r="U23" s="475">
        <v>-42.940000000000055</v>
      </c>
    </row>
    <row r="24" spans="1:21" ht="15">
      <c r="A24" s="426" t="s">
        <v>258</v>
      </c>
      <c r="B24" s="427">
        <v>61643</v>
      </c>
      <c r="C24" s="427"/>
      <c r="D24" s="427">
        <v>10979</v>
      </c>
      <c r="E24" s="427">
        <v>2547</v>
      </c>
      <c r="F24" s="427">
        <v>8432</v>
      </c>
      <c r="G24" s="427">
        <v>4969</v>
      </c>
      <c r="H24" s="427">
        <v>6010</v>
      </c>
      <c r="I24" s="453"/>
      <c r="J24" s="453"/>
      <c r="K24" s="453"/>
      <c r="L24" s="453"/>
      <c r="M24" s="453"/>
      <c r="N24" s="437">
        <v>2091.7000000000003</v>
      </c>
      <c r="O24" s="437">
        <v>1387.02</v>
      </c>
      <c r="P24" s="437">
        <v>325.93</v>
      </c>
      <c r="Q24" s="437">
        <v>378.74999999999994</v>
      </c>
      <c r="R24" s="437">
        <v>1675.99</v>
      </c>
      <c r="S24" s="437">
        <v>1344.09</v>
      </c>
      <c r="T24" s="437">
        <v>331.9</v>
      </c>
      <c r="U24" s="473">
        <v>36.95999999999992</v>
      </c>
    </row>
    <row r="25" spans="1:21" ht="24">
      <c r="A25" s="426" t="s">
        <v>247</v>
      </c>
      <c r="B25" s="424">
        <v>20445</v>
      </c>
      <c r="C25" s="424"/>
      <c r="D25" s="424">
        <v>3067</v>
      </c>
      <c r="E25" s="424">
        <v>270</v>
      </c>
      <c r="F25" s="424">
        <v>2797</v>
      </c>
      <c r="G25" s="424">
        <v>1388</v>
      </c>
      <c r="H25" s="424">
        <v>1679</v>
      </c>
      <c r="I25" s="451"/>
      <c r="J25" s="451"/>
      <c r="K25" s="451"/>
      <c r="L25" s="451"/>
      <c r="M25" s="451"/>
      <c r="N25" s="452">
        <v>584.3</v>
      </c>
      <c r="O25" s="452">
        <v>350.58</v>
      </c>
      <c r="P25" s="452">
        <v>0</v>
      </c>
      <c r="Q25" s="452">
        <v>233.72</v>
      </c>
      <c r="R25" s="452">
        <v>375.49</v>
      </c>
      <c r="S25" s="452">
        <v>375.49</v>
      </c>
      <c r="T25" s="452">
        <v>0</v>
      </c>
      <c r="U25" s="472">
        <v>-24.910000000000025</v>
      </c>
    </row>
    <row r="26" spans="1:21" ht="15">
      <c r="A26" s="429" t="s">
        <v>259</v>
      </c>
      <c r="B26" s="430">
        <v>20445</v>
      </c>
      <c r="C26" s="431">
        <v>0.15</v>
      </c>
      <c r="D26" s="432">
        <v>3067</v>
      </c>
      <c r="E26" s="430">
        <v>270</v>
      </c>
      <c r="F26" s="432">
        <v>2797</v>
      </c>
      <c r="G26" s="434">
        <v>1388</v>
      </c>
      <c r="H26" s="434">
        <v>1679</v>
      </c>
      <c r="I26" s="454">
        <v>0.6</v>
      </c>
      <c r="J26" s="454">
        <v>0.4</v>
      </c>
      <c r="K26" s="455">
        <v>0</v>
      </c>
      <c r="L26" s="455">
        <v>1</v>
      </c>
      <c r="M26" s="455">
        <v>0</v>
      </c>
      <c r="N26" s="459">
        <v>584.3</v>
      </c>
      <c r="O26" s="460">
        <v>350.58</v>
      </c>
      <c r="P26" s="460">
        <v>0</v>
      </c>
      <c r="Q26" s="459">
        <v>233.72</v>
      </c>
      <c r="R26" s="459">
        <v>375.49</v>
      </c>
      <c r="S26" s="460">
        <v>375.49</v>
      </c>
      <c r="T26" s="460">
        <v>0</v>
      </c>
      <c r="U26" s="475">
        <v>-24.910000000000025</v>
      </c>
    </row>
    <row r="27" spans="1:21" ht="15">
      <c r="A27" s="435" t="s">
        <v>68</v>
      </c>
      <c r="B27" s="430">
        <v>5782</v>
      </c>
      <c r="C27" s="431">
        <v>0.15</v>
      </c>
      <c r="D27" s="432">
        <v>867</v>
      </c>
      <c r="E27" s="430">
        <v>171</v>
      </c>
      <c r="F27" s="432">
        <v>696</v>
      </c>
      <c r="G27" s="434">
        <v>392</v>
      </c>
      <c r="H27" s="434">
        <v>475</v>
      </c>
      <c r="I27" s="454">
        <v>0.6</v>
      </c>
      <c r="J27" s="454">
        <v>0.4</v>
      </c>
      <c r="K27" s="461">
        <v>0.65</v>
      </c>
      <c r="L27" s="455">
        <v>0</v>
      </c>
      <c r="M27" s="461">
        <v>0.35</v>
      </c>
      <c r="N27" s="459">
        <v>165.1</v>
      </c>
      <c r="O27" s="460">
        <v>99.06</v>
      </c>
      <c r="P27" s="460">
        <v>42.93</v>
      </c>
      <c r="Q27" s="459">
        <v>23.11</v>
      </c>
      <c r="R27" s="459">
        <v>134.47</v>
      </c>
      <c r="S27" s="460">
        <v>106.17</v>
      </c>
      <c r="T27" s="460">
        <v>28.3</v>
      </c>
      <c r="U27" s="475">
        <v>7.52000000000001</v>
      </c>
    </row>
    <row r="28" spans="1:21" ht="15">
      <c r="A28" s="435" t="s">
        <v>260</v>
      </c>
      <c r="B28" s="430">
        <v>11230</v>
      </c>
      <c r="C28" s="431">
        <v>0.15</v>
      </c>
      <c r="D28" s="432">
        <v>1685</v>
      </c>
      <c r="E28" s="430">
        <v>460</v>
      </c>
      <c r="F28" s="432">
        <v>1225</v>
      </c>
      <c r="G28" s="434">
        <v>763</v>
      </c>
      <c r="H28" s="434">
        <v>922</v>
      </c>
      <c r="I28" s="454">
        <v>0.6</v>
      </c>
      <c r="J28" s="454">
        <v>0.4</v>
      </c>
      <c r="K28" s="455">
        <v>0.65</v>
      </c>
      <c r="L28" s="455">
        <v>0</v>
      </c>
      <c r="M28" s="455">
        <v>0.35</v>
      </c>
      <c r="N28" s="459">
        <v>321.1</v>
      </c>
      <c r="O28" s="460">
        <v>192.66</v>
      </c>
      <c r="P28" s="460">
        <v>83.49</v>
      </c>
      <c r="Q28" s="459">
        <v>44.95</v>
      </c>
      <c r="R28" s="459">
        <v>276.74</v>
      </c>
      <c r="S28" s="460">
        <v>206.24</v>
      </c>
      <c r="T28" s="460">
        <v>70.5</v>
      </c>
      <c r="U28" s="475">
        <v>-0.5900000000000318</v>
      </c>
    </row>
    <row r="29" spans="1:21" ht="15">
      <c r="A29" s="435" t="s">
        <v>261</v>
      </c>
      <c r="B29" s="430">
        <v>12641</v>
      </c>
      <c r="C29" s="431">
        <v>0.15</v>
      </c>
      <c r="D29" s="432">
        <v>1896</v>
      </c>
      <c r="E29" s="430">
        <v>418</v>
      </c>
      <c r="F29" s="432">
        <v>1478</v>
      </c>
      <c r="G29" s="434">
        <v>858</v>
      </c>
      <c r="H29" s="434">
        <v>1038</v>
      </c>
      <c r="I29" s="454">
        <v>0.6</v>
      </c>
      <c r="J29" s="454">
        <v>0.4</v>
      </c>
      <c r="K29" s="455">
        <v>0.65</v>
      </c>
      <c r="L29" s="455">
        <v>0</v>
      </c>
      <c r="M29" s="455">
        <v>0.35</v>
      </c>
      <c r="N29" s="459">
        <v>361.2</v>
      </c>
      <c r="O29" s="460">
        <v>216.72</v>
      </c>
      <c r="P29" s="460">
        <v>93.91</v>
      </c>
      <c r="Q29" s="459">
        <v>50.57</v>
      </c>
      <c r="R29" s="459">
        <v>298.75</v>
      </c>
      <c r="S29" s="460">
        <v>232.15</v>
      </c>
      <c r="T29" s="460">
        <v>66.6</v>
      </c>
      <c r="U29" s="475">
        <v>11.879999999999995</v>
      </c>
    </row>
    <row r="30" spans="1:21" ht="15">
      <c r="A30" s="435" t="s">
        <v>262</v>
      </c>
      <c r="B30" s="430">
        <v>9109</v>
      </c>
      <c r="C30" s="431">
        <v>0.3</v>
      </c>
      <c r="D30" s="432">
        <v>2733</v>
      </c>
      <c r="E30" s="430">
        <v>947</v>
      </c>
      <c r="F30" s="432">
        <v>1786</v>
      </c>
      <c r="G30" s="434">
        <v>1237</v>
      </c>
      <c r="H30" s="434">
        <v>1496</v>
      </c>
      <c r="I30" s="454">
        <v>0.8</v>
      </c>
      <c r="J30" s="454">
        <v>0.19999999999999996</v>
      </c>
      <c r="K30" s="455">
        <v>0.8</v>
      </c>
      <c r="L30" s="455">
        <v>0</v>
      </c>
      <c r="M30" s="455">
        <v>0.2</v>
      </c>
      <c r="N30" s="459">
        <v>520.7</v>
      </c>
      <c r="O30" s="460">
        <v>416.56</v>
      </c>
      <c r="P30" s="460">
        <v>83.31</v>
      </c>
      <c r="Q30" s="459">
        <v>20.83</v>
      </c>
      <c r="R30" s="459">
        <v>464.99</v>
      </c>
      <c r="S30" s="460">
        <v>334.59</v>
      </c>
      <c r="T30" s="460">
        <v>130.4</v>
      </c>
      <c r="U30" s="475">
        <v>34.879999999999995</v>
      </c>
    </row>
    <row r="31" spans="1:21" ht="15">
      <c r="A31" s="435" t="s">
        <v>263</v>
      </c>
      <c r="B31" s="430">
        <v>2436</v>
      </c>
      <c r="C31" s="431">
        <v>0.3</v>
      </c>
      <c r="D31" s="432">
        <v>731</v>
      </c>
      <c r="E31" s="430">
        <v>281</v>
      </c>
      <c r="F31" s="432">
        <v>450</v>
      </c>
      <c r="G31" s="434">
        <v>331</v>
      </c>
      <c r="H31" s="434">
        <v>400</v>
      </c>
      <c r="I31" s="454">
        <v>0.8</v>
      </c>
      <c r="J31" s="454">
        <v>0.19999999999999996</v>
      </c>
      <c r="K31" s="455">
        <v>0.8</v>
      </c>
      <c r="L31" s="455">
        <v>0</v>
      </c>
      <c r="M31" s="455">
        <v>0.2</v>
      </c>
      <c r="N31" s="459">
        <v>139.3</v>
      </c>
      <c r="O31" s="460">
        <v>111.44</v>
      </c>
      <c r="P31" s="460">
        <v>22.29</v>
      </c>
      <c r="Q31" s="459">
        <v>5.57</v>
      </c>
      <c r="R31" s="459">
        <v>125.55000000000001</v>
      </c>
      <c r="S31" s="460">
        <v>89.45</v>
      </c>
      <c r="T31" s="460">
        <v>36.1</v>
      </c>
      <c r="U31" s="475">
        <v>8.179999999999978</v>
      </c>
    </row>
    <row r="32" spans="1:21" ht="15">
      <c r="A32" s="436" t="s">
        <v>264</v>
      </c>
      <c r="B32" s="437">
        <v>44896</v>
      </c>
      <c r="C32" s="437"/>
      <c r="D32" s="437">
        <v>6734</v>
      </c>
      <c r="E32" s="437">
        <v>1780</v>
      </c>
      <c r="F32" s="437">
        <v>4954</v>
      </c>
      <c r="G32" s="437">
        <v>3048</v>
      </c>
      <c r="H32" s="437">
        <v>3686</v>
      </c>
      <c r="I32" s="437"/>
      <c r="J32" s="437"/>
      <c r="K32" s="437"/>
      <c r="L32" s="437"/>
      <c r="M32" s="437"/>
      <c r="N32" s="437">
        <v>1283</v>
      </c>
      <c r="O32" s="437">
        <v>774.68</v>
      </c>
      <c r="P32" s="437">
        <v>262.72</v>
      </c>
      <c r="Q32" s="437">
        <v>245.60000000000002</v>
      </c>
      <c r="R32" s="437">
        <v>1086.7</v>
      </c>
      <c r="S32" s="437">
        <v>824.3000000000002</v>
      </c>
      <c r="T32" s="437">
        <v>262.40000000000003</v>
      </c>
      <c r="U32" s="477">
        <v>-49.30000000000004</v>
      </c>
    </row>
    <row r="33" spans="1:21" ht="24">
      <c r="A33" s="436" t="s">
        <v>247</v>
      </c>
      <c r="B33" s="437">
        <v>11777</v>
      </c>
      <c r="C33" s="437"/>
      <c r="D33" s="437">
        <v>1766</v>
      </c>
      <c r="E33" s="437">
        <v>278</v>
      </c>
      <c r="F33" s="437">
        <v>1488</v>
      </c>
      <c r="G33" s="437">
        <v>799</v>
      </c>
      <c r="H33" s="437">
        <v>967</v>
      </c>
      <c r="I33" s="437"/>
      <c r="J33" s="437"/>
      <c r="K33" s="437"/>
      <c r="L33" s="437"/>
      <c r="M33" s="437"/>
      <c r="N33" s="437">
        <v>336.4</v>
      </c>
      <c r="O33" s="437">
        <v>201.84</v>
      </c>
      <c r="P33" s="437">
        <v>1.09</v>
      </c>
      <c r="Q33" s="437">
        <v>133.47</v>
      </c>
      <c r="R33" s="437">
        <v>216.2</v>
      </c>
      <c r="S33" s="437">
        <v>216.2</v>
      </c>
      <c r="T33" s="437">
        <v>0</v>
      </c>
      <c r="U33" s="477">
        <v>-13.270000000000021</v>
      </c>
    </row>
    <row r="34" spans="1:21" ht="15">
      <c r="A34" s="429" t="s">
        <v>265</v>
      </c>
      <c r="B34" s="430">
        <v>11536</v>
      </c>
      <c r="C34" s="431">
        <v>0.15</v>
      </c>
      <c r="D34" s="432">
        <v>1730</v>
      </c>
      <c r="E34" s="430">
        <v>278</v>
      </c>
      <c r="F34" s="432">
        <v>1452</v>
      </c>
      <c r="G34" s="434">
        <v>783</v>
      </c>
      <c r="H34" s="434">
        <v>947</v>
      </c>
      <c r="I34" s="454">
        <v>0.6</v>
      </c>
      <c r="J34" s="454">
        <v>0.4</v>
      </c>
      <c r="K34" s="455">
        <v>0</v>
      </c>
      <c r="L34" s="455">
        <v>1</v>
      </c>
      <c r="M34" s="455">
        <v>0</v>
      </c>
      <c r="N34" s="459">
        <v>329.6</v>
      </c>
      <c r="O34" s="460">
        <v>197.76</v>
      </c>
      <c r="P34" s="460">
        <v>0</v>
      </c>
      <c r="Q34" s="459">
        <v>131.84</v>
      </c>
      <c r="R34" s="459">
        <v>211.83</v>
      </c>
      <c r="S34" s="460">
        <v>211.83</v>
      </c>
      <c r="T34" s="460">
        <v>0</v>
      </c>
      <c r="U34" s="475">
        <v>-14.070000000000022</v>
      </c>
    </row>
    <row r="35" spans="1:21" s="392" customFormat="1" ht="15">
      <c r="A35" s="438" t="s">
        <v>266</v>
      </c>
      <c r="B35" s="439">
        <v>241</v>
      </c>
      <c r="C35" s="440">
        <v>0.15</v>
      </c>
      <c r="D35" s="441">
        <v>36</v>
      </c>
      <c r="E35" s="439">
        <v>0</v>
      </c>
      <c r="F35" s="441">
        <v>36</v>
      </c>
      <c r="G35" s="442">
        <v>16</v>
      </c>
      <c r="H35" s="442">
        <v>20</v>
      </c>
      <c r="I35" s="454">
        <v>0.6</v>
      </c>
      <c r="J35" s="462">
        <v>0.4</v>
      </c>
      <c r="K35" s="463">
        <v>0.4</v>
      </c>
      <c r="L35" s="463">
        <v>0.6</v>
      </c>
      <c r="M35" s="463"/>
      <c r="N35" s="464">
        <v>6.8</v>
      </c>
      <c r="O35" s="465">
        <v>4.08</v>
      </c>
      <c r="P35" s="465">
        <v>1.09</v>
      </c>
      <c r="Q35" s="459">
        <v>1.63</v>
      </c>
      <c r="R35" s="459">
        <v>4.37</v>
      </c>
      <c r="S35" s="460">
        <v>4.37</v>
      </c>
      <c r="T35" s="465">
        <v>0</v>
      </c>
      <c r="U35" s="475">
        <v>0.7999999999999998</v>
      </c>
    </row>
    <row r="36" spans="1:21" ht="15">
      <c r="A36" s="435" t="s">
        <v>267</v>
      </c>
      <c r="B36" s="430">
        <v>18348</v>
      </c>
      <c r="C36" s="431">
        <v>0.15</v>
      </c>
      <c r="D36" s="432">
        <v>2752</v>
      </c>
      <c r="E36" s="430">
        <v>824</v>
      </c>
      <c r="F36" s="432">
        <v>1928</v>
      </c>
      <c r="G36" s="434">
        <v>1246</v>
      </c>
      <c r="H36" s="434">
        <v>1506</v>
      </c>
      <c r="I36" s="454">
        <v>0.6</v>
      </c>
      <c r="J36" s="454">
        <v>0.4</v>
      </c>
      <c r="K36" s="455">
        <v>0.7</v>
      </c>
      <c r="L36" s="455">
        <v>0</v>
      </c>
      <c r="M36" s="455">
        <v>0.3</v>
      </c>
      <c r="N36" s="459">
        <v>524.4</v>
      </c>
      <c r="O36" s="460">
        <v>314.64</v>
      </c>
      <c r="P36" s="460">
        <v>146.83</v>
      </c>
      <c r="Q36" s="459">
        <v>62.93</v>
      </c>
      <c r="R36" s="459">
        <v>486.15</v>
      </c>
      <c r="S36" s="460">
        <v>336.85</v>
      </c>
      <c r="T36" s="460">
        <v>149.3</v>
      </c>
      <c r="U36" s="475">
        <v>-24.680000000000007</v>
      </c>
    </row>
    <row r="37" spans="1:21" ht="15">
      <c r="A37" s="435" t="s">
        <v>268</v>
      </c>
      <c r="B37" s="430">
        <v>13921</v>
      </c>
      <c r="C37" s="431">
        <v>0.15</v>
      </c>
      <c r="D37" s="432">
        <v>2088</v>
      </c>
      <c r="E37" s="430">
        <v>640</v>
      </c>
      <c r="F37" s="432">
        <v>1448</v>
      </c>
      <c r="G37" s="434">
        <v>945</v>
      </c>
      <c r="H37" s="434">
        <v>1143</v>
      </c>
      <c r="I37" s="454">
        <v>0.6</v>
      </c>
      <c r="J37" s="454">
        <v>0.4</v>
      </c>
      <c r="K37" s="455">
        <v>0.7</v>
      </c>
      <c r="L37" s="455">
        <v>0</v>
      </c>
      <c r="M37" s="455">
        <v>0.3</v>
      </c>
      <c r="N37" s="459">
        <v>397.8</v>
      </c>
      <c r="O37" s="460">
        <v>238.68</v>
      </c>
      <c r="P37" s="460">
        <v>111.38</v>
      </c>
      <c r="Q37" s="459">
        <v>47.74</v>
      </c>
      <c r="R37" s="459">
        <v>363.36</v>
      </c>
      <c r="S37" s="460">
        <v>255.56</v>
      </c>
      <c r="T37" s="460">
        <v>107.8</v>
      </c>
      <c r="U37" s="475">
        <v>-13.300000000000011</v>
      </c>
    </row>
    <row r="38" spans="1:21" ht="15">
      <c r="A38" s="435" t="s">
        <v>269</v>
      </c>
      <c r="B38" s="430">
        <v>850</v>
      </c>
      <c r="C38" s="431">
        <v>0.15</v>
      </c>
      <c r="D38" s="432">
        <v>128</v>
      </c>
      <c r="E38" s="430">
        <v>38</v>
      </c>
      <c r="F38" s="432">
        <v>90</v>
      </c>
      <c r="G38" s="434">
        <v>58</v>
      </c>
      <c r="H38" s="434">
        <v>70</v>
      </c>
      <c r="I38" s="454">
        <v>0.8</v>
      </c>
      <c r="J38" s="454">
        <v>0.19999999999999996</v>
      </c>
      <c r="K38" s="455">
        <v>0.7</v>
      </c>
      <c r="L38" s="455">
        <v>0</v>
      </c>
      <c r="M38" s="455">
        <v>0.3</v>
      </c>
      <c r="N38" s="459">
        <v>24.4</v>
      </c>
      <c r="O38" s="460">
        <v>19.52</v>
      </c>
      <c r="P38" s="460">
        <v>3.42</v>
      </c>
      <c r="Q38" s="459">
        <v>1.46</v>
      </c>
      <c r="R38" s="459">
        <v>20.99</v>
      </c>
      <c r="S38" s="460">
        <v>15.69</v>
      </c>
      <c r="T38" s="460">
        <v>5.3</v>
      </c>
      <c r="U38" s="475">
        <v>1.9499999999999993</v>
      </c>
    </row>
    <row r="39" spans="1:21" ht="15">
      <c r="A39" s="426" t="s">
        <v>270</v>
      </c>
      <c r="B39" s="427">
        <v>145097</v>
      </c>
      <c r="C39" s="427"/>
      <c r="D39" s="427">
        <v>24642</v>
      </c>
      <c r="E39" s="427">
        <v>6261</v>
      </c>
      <c r="F39" s="427">
        <v>18381</v>
      </c>
      <c r="G39" s="427">
        <v>11155</v>
      </c>
      <c r="H39" s="427">
        <v>13487</v>
      </c>
      <c r="I39" s="453"/>
      <c r="J39" s="453"/>
      <c r="K39" s="453"/>
      <c r="L39" s="453"/>
      <c r="M39" s="453"/>
      <c r="N39" s="437">
        <v>4695.200000000001</v>
      </c>
      <c r="O39" s="437">
        <v>3222.7</v>
      </c>
      <c r="P39" s="437">
        <v>885.4699999999999</v>
      </c>
      <c r="Q39" s="437">
        <v>587.03</v>
      </c>
      <c r="R39" s="437">
        <v>3989.1899999999996</v>
      </c>
      <c r="S39" s="437">
        <v>3016.6900000000005</v>
      </c>
      <c r="T39" s="437">
        <v>972.5</v>
      </c>
      <c r="U39" s="473">
        <v>118.97999999999982</v>
      </c>
    </row>
    <row r="40" spans="1:21" ht="24">
      <c r="A40" s="426" t="s">
        <v>247</v>
      </c>
      <c r="B40" s="427">
        <v>25266</v>
      </c>
      <c r="C40" s="427"/>
      <c r="D40" s="427">
        <v>3790</v>
      </c>
      <c r="E40" s="427">
        <v>475</v>
      </c>
      <c r="F40" s="427">
        <v>3315</v>
      </c>
      <c r="G40" s="427">
        <v>1715</v>
      </c>
      <c r="H40" s="427">
        <v>2075</v>
      </c>
      <c r="I40" s="453"/>
      <c r="J40" s="453"/>
      <c r="K40" s="453"/>
      <c r="L40" s="453"/>
      <c r="M40" s="453"/>
      <c r="N40" s="437">
        <v>722</v>
      </c>
      <c r="O40" s="437">
        <v>433.2</v>
      </c>
      <c r="P40" s="437">
        <v>4.05</v>
      </c>
      <c r="Q40" s="437">
        <v>284.75</v>
      </c>
      <c r="R40" s="437">
        <v>463.91999999999996</v>
      </c>
      <c r="S40" s="437">
        <v>463.91999999999996</v>
      </c>
      <c r="T40" s="437">
        <v>0</v>
      </c>
      <c r="U40" s="473">
        <v>-26.669999999999995</v>
      </c>
    </row>
    <row r="41" spans="1:21" ht="15">
      <c r="A41" s="429" t="s">
        <v>271</v>
      </c>
      <c r="B41" s="430">
        <v>24378</v>
      </c>
      <c r="C41" s="431">
        <v>0.15</v>
      </c>
      <c r="D41" s="432">
        <v>3657</v>
      </c>
      <c r="E41" s="430">
        <v>442</v>
      </c>
      <c r="F41" s="432">
        <v>3215</v>
      </c>
      <c r="G41" s="434">
        <v>1655</v>
      </c>
      <c r="H41" s="434">
        <v>2002</v>
      </c>
      <c r="I41" s="454">
        <v>0.6</v>
      </c>
      <c r="J41" s="454">
        <v>0.4</v>
      </c>
      <c r="K41" s="455">
        <v>0</v>
      </c>
      <c r="L41" s="455">
        <v>1</v>
      </c>
      <c r="M41" s="455">
        <v>0</v>
      </c>
      <c r="N41" s="459">
        <v>696.7</v>
      </c>
      <c r="O41" s="460">
        <v>418.02</v>
      </c>
      <c r="P41" s="460">
        <v>0</v>
      </c>
      <c r="Q41" s="459">
        <v>278.68</v>
      </c>
      <c r="R41" s="459">
        <v>447.65</v>
      </c>
      <c r="S41" s="460">
        <v>447.65</v>
      </c>
      <c r="T41" s="460">
        <v>0</v>
      </c>
      <c r="U41" s="475">
        <v>-29.629999999999995</v>
      </c>
    </row>
    <row r="42" spans="1:21" ht="15">
      <c r="A42" s="443" t="s">
        <v>272</v>
      </c>
      <c r="B42" s="430">
        <v>888</v>
      </c>
      <c r="C42" s="431">
        <v>0.15</v>
      </c>
      <c r="D42" s="432">
        <v>133</v>
      </c>
      <c r="E42" s="430">
        <v>33</v>
      </c>
      <c r="F42" s="432">
        <v>100</v>
      </c>
      <c r="G42" s="434">
        <v>60</v>
      </c>
      <c r="H42" s="434">
        <v>73</v>
      </c>
      <c r="I42" s="454">
        <v>0.6</v>
      </c>
      <c r="J42" s="454">
        <v>0.4</v>
      </c>
      <c r="K42" s="455">
        <v>0.4</v>
      </c>
      <c r="L42" s="455">
        <v>0.6</v>
      </c>
      <c r="M42" s="455"/>
      <c r="N42" s="459">
        <v>25.3</v>
      </c>
      <c r="O42" s="460">
        <v>15.18</v>
      </c>
      <c r="P42" s="460">
        <v>4.05</v>
      </c>
      <c r="Q42" s="459">
        <v>6.07</v>
      </c>
      <c r="R42" s="459">
        <v>16.27</v>
      </c>
      <c r="S42" s="460">
        <v>16.27</v>
      </c>
      <c r="T42" s="460">
        <v>0</v>
      </c>
      <c r="U42" s="475">
        <v>2.960000000000001</v>
      </c>
    </row>
    <row r="43" spans="1:21" ht="15">
      <c r="A43" s="444" t="s">
        <v>273</v>
      </c>
      <c r="B43" s="430">
        <v>21149</v>
      </c>
      <c r="C43" s="431">
        <v>0.15</v>
      </c>
      <c r="D43" s="432">
        <v>3172</v>
      </c>
      <c r="E43" s="430">
        <v>1007</v>
      </c>
      <c r="F43" s="432">
        <v>2165</v>
      </c>
      <c r="G43" s="434">
        <v>1436</v>
      </c>
      <c r="H43" s="434">
        <v>1736</v>
      </c>
      <c r="I43" s="454">
        <v>0.6</v>
      </c>
      <c r="J43" s="454">
        <v>0.4</v>
      </c>
      <c r="K43" s="455">
        <v>0.75</v>
      </c>
      <c r="L43" s="455">
        <v>0</v>
      </c>
      <c r="M43" s="455">
        <v>0.25</v>
      </c>
      <c r="N43" s="459">
        <v>604.4</v>
      </c>
      <c r="O43" s="460">
        <v>362.64</v>
      </c>
      <c r="P43" s="460">
        <v>181.32</v>
      </c>
      <c r="Q43" s="459">
        <v>60.44</v>
      </c>
      <c r="R43" s="459">
        <v>546.49</v>
      </c>
      <c r="S43" s="460">
        <v>388.29</v>
      </c>
      <c r="T43" s="460">
        <v>158.2</v>
      </c>
      <c r="U43" s="475">
        <v>-2.5299999999999727</v>
      </c>
    </row>
    <row r="44" spans="1:21" ht="15">
      <c r="A44" s="435" t="s">
        <v>274</v>
      </c>
      <c r="B44" s="430">
        <v>20081</v>
      </c>
      <c r="C44" s="431">
        <v>0.15</v>
      </c>
      <c r="D44" s="432">
        <v>3012</v>
      </c>
      <c r="E44" s="430">
        <v>1024</v>
      </c>
      <c r="F44" s="432">
        <v>1988</v>
      </c>
      <c r="G44" s="434">
        <v>1364</v>
      </c>
      <c r="H44" s="434">
        <v>1648</v>
      </c>
      <c r="I44" s="454">
        <v>0.6</v>
      </c>
      <c r="J44" s="454">
        <v>0.4</v>
      </c>
      <c r="K44" s="455">
        <v>0.75</v>
      </c>
      <c r="L44" s="455">
        <v>0</v>
      </c>
      <c r="M44" s="455">
        <v>0.25</v>
      </c>
      <c r="N44" s="459">
        <v>574</v>
      </c>
      <c r="O44" s="460">
        <v>344.4</v>
      </c>
      <c r="P44" s="460">
        <v>172.2</v>
      </c>
      <c r="Q44" s="459">
        <v>57.4</v>
      </c>
      <c r="R44" s="459">
        <v>531.14</v>
      </c>
      <c r="S44" s="460">
        <v>368.74</v>
      </c>
      <c r="T44" s="460">
        <v>162.4</v>
      </c>
      <c r="U44" s="475">
        <v>-14.540000000000077</v>
      </c>
    </row>
    <row r="45" spans="1:21" ht="15">
      <c r="A45" s="444" t="s">
        <v>275</v>
      </c>
      <c r="B45" s="430">
        <v>6940</v>
      </c>
      <c r="C45" s="431">
        <v>0.15</v>
      </c>
      <c r="D45" s="432">
        <v>1041</v>
      </c>
      <c r="E45" s="430">
        <v>290</v>
      </c>
      <c r="F45" s="432">
        <v>751</v>
      </c>
      <c r="G45" s="434">
        <v>471</v>
      </c>
      <c r="H45" s="434">
        <v>570</v>
      </c>
      <c r="I45" s="454">
        <v>0.8</v>
      </c>
      <c r="J45" s="454">
        <v>0.19999999999999996</v>
      </c>
      <c r="K45" s="455">
        <v>0.7</v>
      </c>
      <c r="L45" s="455">
        <v>0</v>
      </c>
      <c r="M45" s="455">
        <v>0.3</v>
      </c>
      <c r="N45" s="459">
        <v>198.3</v>
      </c>
      <c r="O45" s="460">
        <v>158.64</v>
      </c>
      <c r="P45" s="460">
        <v>27.76</v>
      </c>
      <c r="Q45" s="459">
        <v>11.9</v>
      </c>
      <c r="R45" s="459">
        <v>164.99</v>
      </c>
      <c r="S45" s="460">
        <v>127.39</v>
      </c>
      <c r="T45" s="460">
        <v>37.6</v>
      </c>
      <c r="U45" s="475">
        <v>21.409999999999968</v>
      </c>
    </row>
    <row r="46" spans="1:21" ht="15">
      <c r="A46" s="444" t="s">
        <v>276</v>
      </c>
      <c r="B46" s="430">
        <v>10368</v>
      </c>
      <c r="C46" s="431">
        <v>0.15</v>
      </c>
      <c r="D46" s="432">
        <v>1555</v>
      </c>
      <c r="E46" s="430">
        <v>420</v>
      </c>
      <c r="F46" s="432">
        <v>1135</v>
      </c>
      <c r="G46" s="434">
        <v>704</v>
      </c>
      <c r="H46" s="434">
        <v>851</v>
      </c>
      <c r="I46" s="454">
        <v>0.6</v>
      </c>
      <c r="J46" s="454">
        <v>0.4</v>
      </c>
      <c r="K46" s="455">
        <v>0.7</v>
      </c>
      <c r="L46" s="455">
        <v>0</v>
      </c>
      <c r="M46" s="455">
        <v>0.3</v>
      </c>
      <c r="N46" s="459">
        <v>296.3</v>
      </c>
      <c r="O46" s="460">
        <v>177.78</v>
      </c>
      <c r="P46" s="460">
        <v>82.96</v>
      </c>
      <c r="Q46" s="459">
        <v>35.56</v>
      </c>
      <c r="R46" s="459">
        <v>259.82</v>
      </c>
      <c r="S46" s="460">
        <v>190.42</v>
      </c>
      <c r="T46" s="460">
        <v>69.4</v>
      </c>
      <c r="U46" s="475">
        <v>0.9200000000000159</v>
      </c>
    </row>
    <row r="47" spans="1:21" ht="15">
      <c r="A47" s="435" t="s">
        <v>277</v>
      </c>
      <c r="B47" s="430">
        <v>16464</v>
      </c>
      <c r="C47" s="431">
        <v>0.15</v>
      </c>
      <c r="D47" s="432">
        <v>2470</v>
      </c>
      <c r="E47" s="430">
        <v>774</v>
      </c>
      <c r="F47" s="432">
        <v>1696</v>
      </c>
      <c r="G47" s="434">
        <v>1118</v>
      </c>
      <c r="H47" s="434">
        <v>1352</v>
      </c>
      <c r="I47" s="454">
        <v>0.6</v>
      </c>
      <c r="J47" s="454">
        <v>0.4</v>
      </c>
      <c r="K47" s="455">
        <v>0.7</v>
      </c>
      <c r="L47" s="455">
        <v>0</v>
      </c>
      <c r="M47" s="455">
        <v>0.3</v>
      </c>
      <c r="N47" s="459">
        <v>470.6</v>
      </c>
      <c r="O47" s="460">
        <v>282.36</v>
      </c>
      <c r="P47" s="460">
        <v>131.77</v>
      </c>
      <c r="Q47" s="459">
        <v>56.47</v>
      </c>
      <c r="R47" s="459">
        <v>403.88</v>
      </c>
      <c r="S47" s="460">
        <v>302.38</v>
      </c>
      <c r="T47" s="460">
        <v>101.5</v>
      </c>
      <c r="U47" s="475">
        <v>10.25</v>
      </c>
    </row>
    <row r="48" spans="1:21" ht="15">
      <c r="A48" s="444" t="s">
        <v>278</v>
      </c>
      <c r="B48" s="430">
        <v>19187</v>
      </c>
      <c r="C48" s="431">
        <v>0.3</v>
      </c>
      <c r="D48" s="432">
        <v>5756</v>
      </c>
      <c r="E48" s="430">
        <v>1348</v>
      </c>
      <c r="F48" s="432">
        <v>4408</v>
      </c>
      <c r="G48" s="434">
        <v>2606</v>
      </c>
      <c r="H48" s="434">
        <v>3150</v>
      </c>
      <c r="I48" s="454">
        <v>0.8</v>
      </c>
      <c r="J48" s="454">
        <v>0.19999999999999996</v>
      </c>
      <c r="K48" s="455">
        <v>0.8</v>
      </c>
      <c r="L48" s="455">
        <v>0</v>
      </c>
      <c r="M48" s="455">
        <v>0.2</v>
      </c>
      <c r="N48" s="459">
        <v>1096.8</v>
      </c>
      <c r="O48" s="460">
        <v>877.44</v>
      </c>
      <c r="P48" s="460">
        <v>175.49</v>
      </c>
      <c r="Q48" s="459">
        <v>43.87</v>
      </c>
      <c r="R48" s="459">
        <v>984.7900000000001</v>
      </c>
      <c r="S48" s="460">
        <v>704.69</v>
      </c>
      <c r="T48" s="460">
        <v>280.1</v>
      </c>
      <c r="U48" s="475">
        <v>68.13999999999999</v>
      </c>
    </row>
    <row r="49" spans="1:21" ht="15">
      <c r="A49" s="435" t="s">
        <v>279</v>
      </c>
      <c r="B49" s="430">
        <v>25642</v>
      </c>
      <c r="C49" s="431">
        <v>0.15</v>
      </c>
      <c r="D49" s="432">
        <v>3846</v>
      </c>
      <c r="E49" s="430">
        <v>923</v>
      </c>
      <c r="F49" s="432">
        <v>2923</v>
      </c>
      <c r="G49" s="434">
        <v>1741</v>
      </c>
      <c r="H49" s="434">
        <v>2105</v>
      </c>
      <c r="I49" s="454">
        <v>0.8</v>
      </c>
      <c r="J49" s="454">
        <v>0.19999999999999996</v>
      </c>
      <c r="K49" s="455">
        <v>0.75</v>
      </c>
      <c r="L49" s="455">
        <v>0</v>
      </c>
      <c r="M49" s="455">
        <v>0.25</v>
      </c>
      <c r="N49" s="459">
        <v>732.8</v>
      </c>
      <c r="O49" s="460">
        <v>586.24</v>
      </c>
      <c r="P49" s="460">
        <v>109.92</v>
      </c>
      <c r="Q49" s="459">
        <v>36.64</v>
      </c>
      <c r="R49" s="459">
        <v>634.1600000000001</v>
      </c>
      <c r="S49" s="460">
        <v>470.86</v>
      </c>
      <c r="T49" s="460">
        <v>163.3</v>
      </c>
      <c r="U49" s="475">
        <v>61.999999999999886</v>
      </c>
    </row>
    <row r="50" spans="1:21" ht="15">
      <c r="A50" s="426" t="s">
        <v>280</v>
      </c>
      <c r="B50" s="427">
        <v>135326</v>
      </c>
      <c r="C50" s="427"/>
      <c r="D50" s="427">
        <v>34708</v>
      </c>
      <c r="E50" s="427">
        <v>15294</v>
      </c>
      <c r="F50" s="427">
        <v>19414</v>
      </c>
      <c r="G50" s="427">
        <v>16799</v>
      </c>
      <c r="H50" s="427">
        <v>17909</v>
      </c>
      <c r="I50" s="453"/>
      <c r="J50" s="453"/>
      <c r="K50" s="453"/>
      <c r="L50" s="453"/>
      <c r="M50" s="453"/>
      <c r="N50" s="437">
        <v>6830.6</v>
      </c>
      <c r="O50" s="437">
        <v>4871.34</v>
      </c>
      <c r="P50" s="437">
        <v>1396.9999999999998</v>
      </c>
      <c r="Q50" s="437">
        <v>562.26</v>
      </c>
      <c r="R50" s="437">
        <v>6072.92</v>
      </c>
      <c r="S50" s="437">
        <v>4390.820000000001</v>
      </c>
      <c r="T50" s="437">
        <v>1682.1</v>
      </c>
      <c r="U50" s="473">
        <v>195.4199999999997</v>
      </c>
    </row>
    <row r="51" spans="1:21" ht="24">
      <c r="A51" s="426" t="s">
        <v>247</v>
      </c>
      <c r="B51" s="427">
        <v>17518</v>
      </c>
      <c r="C51" s="427"/>
      <c r="D51" s="427">
        <v>2628</v>
      </c>
      <c r="E51" s="427">
        <v>916</v>
      </c>
      <c r="F51" s="427">
        <v>1712</v>
      </c>
      <c r="G51" s="427">
        <v>1190</v>
      </c>
      <c r="H51" s="427">
        <v>1438</v>
      </c>
      <c r="I51" s="453"/>
      <c r="J51" s="453"/>
      <c r="K51" s="453"/>
      <c r="L51" s="453"/>
      <c r="M51" s="453"/>
      <c r="N51" s="437">
        <v>500.8</v>
      </c>
      <c r="O51" s="437">
        <v>300.47999999999996</v>
      </c>
      <c r="P51" s="437">
        <v>2.29</v>
      </c>
      <c r="Q51" s="437">
        <v>198.03</v>
      </c>
      <c r="R51" s="437">
        <v>323.27000000000004</v>
      </c>
      <c r="S51" s="437">
        <v>321.67</v>
      </c>
      <c r="T51" s="437">
        <v>1.6</v>
      </c>
      <c r="U51" s="473">
        <v>-20.50000000000005</v>
      </c>
    </row>
    <row r="52" spans="1:21" ht="15">
      <c r="A52" s="429" t="s">
        <v>281</v>
      </c>
      <c r="B52" s="430">
        <v>17017</v>
      </c>
      <c r="C52" s="431">
        <v>0.15</v>
      </c>
      <c r="D52" s="432">
        <v>2553</v>
      </c>
      <c r="E52" s="430">
        <v>884</v>
      </c>
      <c r="F52" s="432">
        <v>1669</v>
      </c>
      <c r="G52" s="434">
        <v>1156</v>
      </c>
      <c r="H52" s="434">
        <v>1397</v>
      </c>
      <c r="I52" s="454">
        <v>0.6</v>
      </c>
      <c r="J52" s="454">
        <v>0.4</v>
      </c>
      <c r="K52" s="455">
        <v>0</v>
      </c>
      <c r="L52" s="455">
        <v>1</v>
      </c>
      <c r="M52" s="455">
        <v>0</v>
      </c>
      <c r="N52" s="459">
        <v>486.5</v>
      </c>
      <c r="O52" s="460">
        <v>291.9</v>
      </c>
      <c r="P52" s="460">
        <v>0</v>
      </c>
      <c r="Q52" s="459">
        <v>194.6</v>
      </c>
      <c r="R52" s="459">
        <v>312.47</v>
      </c>
      <c r="S52" s="460">
        <v>312.47</v>
      </c>
      <c r="T52" s="460">
        <v>0</v>
      </c>
      <c r="U52" s="475">
        <v>-20.57000000000005</v>
      </c>
    </row>
    <row r="53" spans="1:21" ht="15">
      <c r="A53" s="429" t="s">
        <v>282</v>
      </c>
      <c r="B53" s="430">
        <v>501</v>
      </c>
      <c r="C53" s="431">
        <v>0.15</v>
      </c>
      <c r="D53" s="432">
        <v>75</v>
      </c>
      <c r="E53" s="430">
        <v>32</v>
      </c>
      <c r="F53" s="432">
        <v>43</v>
      </c>
      <c r="G53" s="434">
        <v>34</v>
      </c>
      <c r="H53" s="434">
        <v>41</v>
      </c>
      <c r="I53" s="454">
        <v>0.6</v>
      </c>
      <c r="J53" s="454">
        <v>0.4</v>
      </c>
      <c r="K53" s="455">
        <v>0.4</v>
      </c>
      <c r="L53" s="455">
        <v>0.6</v>
      </c>
      <c r="M53" s="455"/>
      <c r="N53" s="459">
        <v>14.3</v>
      </c>
      <c r="O53" s="460">
        <v>8.58</v>
      </c>
      <c r="P53" s="460">
        <v>2.29</v>
      </c>
      <c r="Q53" s="459">
        <v>3.43</v>
      </c>
      <c r="R53" s="459">
        <v>10.8</v>
      </c>
      <c r="S53" s="460">
        <v>9.2</v>
      </c>
      <c r="T53" s="460">
        <v>1.6</v>
      </c>
      <c r="U53" s="475">
        <v>0.07000000000000206</v>
      </c>
    </row>
    <row r="54" spans="1:21" ht="15">
      <c r="A54" s="444" t="s">
        <v>283</v>
      </c>
      <c r="B54" s="430">
        <v>21756</v>
      </c>
      <c r="C54" s="431">
        <v>0.15</v>
      </c>
      <c r="D54" s="432">
        <v>3263</v>
      </c>
      <c r="E54" s="430">
        <v>1375</v>
      </c>
      <c r="F54" s="432">
        <v>1888</v>
      </c>
      <c r="G54" s="434">
        <v>1477</v>
      </c>
      <c r="H54" s="434">
        <v>1786</v>
      </c>
      <c r="I54" s="454">
        <v>0.6</v>
      </c>
      <c r="J54" s="454">
        <v>0.4</v>
      </c>
      <c r="K54" s="455">
        <v>0.75</v>
      </c>
      <c r="L54" s="455">
        <v>0</v>
      </c>
      <c r="M54" s="455">
        <v>0.25</v>
      </c>
      <c r="N54" s="459">
        <v>621.7</v>
      </c>
      <c r="O54" s="460">
        <v>373.02</v>
      </c>
      <c r="P54" s="460">
        <v>186.51</v>
      </c>
      <c r="Q54" s="459">
        <v>62.17</v>
      </c>
      <c r="R54" s="459">
        <v>559.12</v>
      </c>
      <c r="S54" s="460">
        <v>399.42</v>
      </c>
      <c r="T54" s="460">
        <v>159.7</v>
      </c>
      <c r="U54" s="475">
        <v>0.40999999999996817</v>
      </c>
    </row>
    <row r="55" spans="1:21" ht="15">
      <c r="A55" s="444" t="s">
        <v>284</v>
      </c>
      <c r="B55" s="430">
        <v>14977</v>
      </c>
      <c r="C55" s="431">
        <v>0.3</v>
      </c>
      <c r="D55" s="432">
        <v>4493</v>
      </c>
      <c r="E55" s="430">
        <v>2138</v>
      </c>
      <c r="F55" s="432">
        <v>2355</v>
      </c>
      <c r="G55" s="434">
        <v>2138</v>
      </c>
      <c r="H55" s="434">
        <v>2355</v>
      </c>
      <c r="I55" s="454">
        <v>0.8</v>
      </c>
      <c r="J55" s="454">
        <v>0.19999999999999996</v>
      </c>
      <c r="K55" s="455">
        <v>0.8</v>
      </c>
      <c r="L55" s="455">
        <v>0</v>
      </c>
      <c r="M55" s="455">
        <v>0.2</v>
      </c>
      <c r="N55" s="459">
        <v>876.9</v>
      </c>
      <c r="O55" s="460">
        <v>701.52</v>
      </c>
      <c r="P55" s="460">
        <v>140.3</v>
      </c>
      <c r="Q55" s="459">
        <v>35.08</v>
      </c>
      <c r="R55" s="459">
        <v>799.42</v>
      </c>
      <c r="S55" s="460">
        <v>563.92</v>
      </c>
      <c r="T55" s="460">
        <v>235.5</v>
      </c>
      <c r="U55" s="475">
        <v>42.39999999999998</v>
      </c>
    </row>
    <row r="56" spans="1:21" ht="15">
      <c r="A56" s="435" t="s">
        <v>285</v>
      </c>
      <c r="B56" s="430">
        <v>20904</v>
      </c>
      <c r="C56" s="431">
        <v>0.3</v>
      </c>
      <c r="D56" s="432">
        <v>6271</v>
      </c>
      <c r="E56" s="430">
        <v>2874</v>
      </c>
      <c r="F56" s="432">
        <v>3397</v>
      </c>
      <c r="G56" s="434">
        <v>2874</v>
      </c>
      <c r="H56" s="434">
        <v>3397</v>
      </c>
      <c r="I56" s="454">
        <v>0.8</v>
      </c>
      <c r="J56" s="454">
        <v>0.19999999999999996</v>
      </c>
      <c r="K56" s="455">
        <v>0.8</v>
      </c>
      <c r="L56" s="455">
        <v>0</v>
      </c>
      <c r="M56" s="455">
        <v>0.2</v>
      </c>
      <c r="N56" s="459">
        <v>1201.9</v>
      </c>
      <c r="O56" s="460">
        <v>961.52</v>
      </c>
      <c r="P56" s="460">
        <v>192.3</v>
      </c>
      <c r="Q56" s="459">
        <v>48.08</v>
      </c>
      <c r="R56" s="459">
        <v>1079.12</v>
      </c>
      <c r="S56" s="460">
        <v>772.92</v>
      </c>
      <c r="T56" s="460">
        <v>306.2</v>
      </c>
      <c r="U56" s="475">
        <v>74.70000000000005</v>
      </c>
    </row>
    <row r="57" spans="1:21" ht="15">
      <c r="A57" s="444" t="s">
        <v>286</v>
      </c>
      <c r="B57" s="430">
        <v>15164</v>
      </c>
      <c r="C57" s="431">
        <v>0.3</v>
      </c>
      <c r="D57" s="432">
        <v>4549</v>
      </c>
      <c r="E57" s="430">
        <v>1502</v>
      </c>
      <c r="F57" s="432">
        <v>3047</v>
      </c>
      <c r="G57" s="434">
        <v>2059</v>
      </c>
      <c r="H57" s="434">
        <v>2490</v>
      </c>
      <c r="I57" s="454">
        <v>0.6</v>
      </c>
      <c r="J57" s="454">
        <v>0.4</v>
      </c>
      <c r="K57" s="455">
        <v>0.8</v>
      </c>
      <c r="L57" s="455">
        <v>0</v>
      </c>
      <c r="M57" s="455">
        <v>0.2</v>
      </c>
      <c r="N57" s="459">
        <v>866.7</v>
      </c>
      <c r="O57" s="460">
        <v>520.02</v>
      </c>
      <c r="P57" s="460">
        <v>277.34</v>
      </c>
      <c r="Q57" s="459">
        <v>69.34</v>
      </c>
      <c r="R57" s="459">
        <v>787.04</v>
      </c>
      <c r="S57" s="460">
        <v>556.84</v>
      </c>
      <c r="T57" s="460">
        <v>230.2</v>
      </c>
      <c r="U57" s="475">
        <v>10.319999999999936</v>
      </c>
    </row>
    <row r="58" spans="1:21" ht="15">
      <c r="A58" s="444" t="s">
        <v>287</v>
      </c>
      <c r="B58" s="430">
        <v>17082</v>
      </c>
      <c r="C58" s="431">
        <v>0.3</v>
      </c>
      <c r="D58" s="432">
        <v>5125</v>
      </c>
      <c r="E58" s="430">
        <v>1748</v>
      </c>
      <c r="F58" s="432">
        <v>3377</v>
      </c>
      <c r="G58" s="434">
        <v>2320</v>
      </c>
      <c r="H58" s="434">
        <v>2805</v>
      </c>
      <c r="I58" s="454">
        <v>0.6</v>
      </c>
      <c r="J58" s="454">
        <v>0.4</v>
      </c>
      <c r="K58" s="455">
        <v>0.8</v>
      </c>
      <c r="L58" s="455">
        <v>0</v>
      </c>
      <c r="M58" s="455">
        <v>0.2</v>
      </c>
      <c r="N58" s="459">
        <v>976.5</v>
      </c>
      <c r="O58" s="460">
        <v>585.9</v>
      </c>
      <c r="P58" s="460">
        <v>312.48</v>
      </c>
      <c r="Q58" s="459">
        <v>78.12</v>
      </c>
      <c r="R58" s="459">
        <v>882.55</v>
      </c>
      <c r="S58" s="460">
        <v>627.45</v>
      </c>
      <c r="T58" s="460">
        <v>255.1</v>
      </c>
      <c r="U58" s="475">
        <v>15.829999999999927</v>
      </c>
    </row>
    <row r="59" spans="1:21" ht="15">
      <c r="A59" s="444" t="s">
        <v>288</v>
      </c>
      <c r="B59" s="430">
        <v>8282</v>
      </c>
      <c r="C59" s="431">
        <v>0.3</v>
      </c>
      <c r="D59" s="432">
        <v>2485</v>
      </c>
      <c r="E59" s="430">
        <v>1488</v>
      </c>
      <c r="F59" s="432">
        <v>997</v>
      </c>
      <c r="G59" s="434">
        <v>1488</v>
      </c>
      <c r="H59" s="434">
        <v>997</v>
      </c>
      <c r="I59" s="454">
        <v>0.8</v>
      </c>
      <c r="J59" s="454">
        <v>0.19999999999999996</v>
      </c>
      <c r="K59" s="455">
        <v>0.8</v>
      </c>
      <c r="L59" s="455">
        <v>0</v>
      </c>
      <c r="M59" s="455">
        <v>0.2</v>
      </c>
      <c r="N59" s="459">
        <v>546.1</v>
      </c>
      <c r="O59" s="460">
        <v>436.88</v>
      </c>
      <c r="P59" s="460">
        <v>87.38</v>
      </c>
      <c r="Q59" s="459">
        <v>21.84</v>
      </c>
      <c r="R59" s="459">
        <v>488.79</v>
      </c>
      <c r="S59" s="460">
        <v>351.19</v>
      </c>
      <c r="T59" s="460">
        <v>137.6</v>
      </c>
      <c r="U59" s="475">
        <v>35.47000000000003</v>
      </c>
    </row>
    <row r="60" spans="1:21" ht="15">
      <c r="A60" s="435" t="s">
        <v>289</v>
      </c>
      <c r="B60" s="430">
        <v>11902</v>
      </c>
      <c r="C60" s="431">
        <v>0.3</v>
      </c>
      <c r="D60" s="432">
        <v>3571</v>
      </c>
      <c r="E60" s="430">
        <v>1849</v>
      </c>
      <c r="F60" s="432">
        <v>1722</v>
      </c>
      <c r="G60" s="434">
        <v>1849</v>
      </c>
      <c r="H60" s="434">
        <v>1722</v>
      </c>
      <c r="I60" s="454">
        <v>0.8</v>
      </c>
      <c r="J60" s="454">
        <v>0.19999999999999996</v>
      </c>
      <c r="K60" s="455">
        <v>0.8</v>
      </c>
      <c r="L60" s="455">
        <v>0</v>
      </c>
      <c r="M60" s="455">
        <v>0.2</v>
      </c>
      <c r="N60" s="459">
        <v>726.9</v>
      </c>
      <c r="O60" s="460">
        <v>581.52</v>
      </c>
      <c r="P60" s="460">
        <v>116.3</v>
      </c>
      <c r="Q60" s="459">
        <v>29.08</v>
      </c>
      <c r="R60" s="459">
        <v>691.35</v>
      </c>
      <c r="S60" s="460">
        <v>467.45</v>
      </c>
      <c r="T60" s="460">
        <v>223.9</v>
      </c>
      <c r="U60" s="475">
        <v>6.469999999999914</v>
      </c>
    </row>
    <row r="61" spans="1:21" ht="15">
      <c r="A61" s="435" t="s">
        <v>290</v>
      </c>
      <c r="B61" s="430">
        <v>3016</v>
      </c>
      <c r="C61" s="431">
        <v>0.3</v>
      </c>
      <c r="D61" s="432">
        <v>905</v>
      </c>
      <c r="E61" s="430">
        <v>598</v>
      </c>
      <c r="F61" s="432">
        <v>307</v>
      </c>
      <c r="G61" s="434">
        <v>598</v>
      </c>
      <c r="H61" s="434">
        <v>307</v>
      </c>
      <c r="I61" s="454">
        <v>0.8</v>
      </c>
      <c r="J61" s="454">
        <v>0.19999999999999996</v>
      </c>
      <c r="K61" s="455">
        <v>0.8</v>
      </c>
      <c r="L61" s="455">
        <v>0</v>
      </c>
      <c r="M61" s="455">
        <v>0.2</v>
      </c>
      <c r="N61" s="459">
        <v>210.1</v>
      </c>
      <c r="O61" s="460">
        <v>168.08</v>
      </c>
      <c r="P61" s="460">
        <v>33.62</v>
      </c>
      <c r="Q61" s="459">
        <v>8.4</v>
      </c>
      <c r="R61" s="459">
        <v>187.41000000000003</v>
      </c>
      <c r="S61" s="460">
        <v>135.11</v>
      </c>
      <c r="T61" s="460">
        <v>52.3</v>
      </c>
      <c r="U61" s="475">
        <v>14.289999999999992</v>
      </c>
    </row>
    <row r="62" spans="1:21" ht="15">
      <c r="A62" s="444" t="s">
        <v>291</v>
      </c>
      <c r="B62" s="430">
        <v>4725</v>
      </c>
      <c r="C62" s="431">
        <v>0.3</v>
      </c>
      <c r="D62" s="432">
        <v>1418</v>
      </c>
      <c r="E62" s="430">
        <v>806</v>
      </c>
      <c r="F62" s="432">
        <v>612</v>
      </c>
      <c r="G62" s="434">
        <v>806</v>
      </c>
      <c r="H62" s="434">
        <v>612</v>
      </c>
      <c r="I62" s="454">
        <v>0.8</v>
      </c>
      <c r="J62" s="454">
        <v>0.19999999999999996</v>
      </c>
      <c r="K62" s="455">
        <v>0.8</v>
      </c>
      <c r="L62" s="455">
        <v>0</v>
      </c>
      <c r="M62" s="455">
        <v>0.2</v>
      </c>
      <c r="N62" s="459">
        <v>303</v>
      </c>
      <c r="O62" s="460">
        <v>242.4</v>
      </c>
      <c r="P62" s="460">
        <v>48.48</v>
      </c>
      <c r="Q62" s="459">
        <v>12.12</v>
      </c>
      <c r="R62" s="459">
        <v>274.85</v>
      </c>
      <c r="S62" s="460">
        <v>194.85</v>
      </c>
      <c r="T62" s="460">
        <v>80</v>
      </c>
      <c r="U62" s="475">
        <v>16.029999999999973</v>
      </c>
    </row>
    <row r="63" spans="1:21" ht="15">
      <c r="A63" s="426" t="s">
        <v>292</v>
      </c>
      <c r="B63" s="427">
        <v>85980</v>
      </c>
      <c r="C63" s="427"/>
      <c r="D63" s="427">
        <v>15308</v>
      </c>
      <c r="E63" s="427">
        <v>4962</v>
      </c>
      <c r="F63" s="427">
        <v>10346</v>
      </c>
      <c r="G63" s="427">
        <v>7177</v>
      </c>
      <c r="H63" s="427">
        <v>8131</v>
      </c>
      <c r="I63" s="453"/>
      <c r="J63" s="453"/>
      <c r="K63" s="453"/>
      <c r="L63" s="453"/>
      <c r="M63" s="453"/>
      <c r="N63" s="437">
        <v>2966.1999999999994</v>
      </c>
      <c r="O63" s="437">
        <v>1963.5000000000002</v>
      </c>
      <c r="P63" s="437">
        <v>556.5799999999999</v>
      </c>
      <c r="Q63" s="437">
        <v>446.11999999999995</v>
      </c>
      <c r="R63" s="437">
        <v>2450.76</v>
      </c>
      <c r="S63" s="437">
        <v>1905.9599999999998</v>
      </c>
      <c r="T63" s="437">
        <v>544.8000000000001</v>
      </c>
      <c r="U63" s="473">
        <v>69.32000000000005</v>
      </c>
    </row>
    <row r="64" spans="1:21" ht="24">
      <c r="A64" s="426" t="s">
        <v>247</v>
      </c>
      <c r="B64" s="427">
        <v>24057</v>
      </c>
      <c r="C64" s="427"/>
      <c r="D64" s="427">
        <v>3608</v>
      </c>
      <c r="E64" s="427">
        <v>582</v>
      </c>
      <c r="F64" s="427">
        <v>3026</v>
      </c>
      <c r="G64" s="427">
        <v>1640</v>
      </c>
      <c r="H64" s="427">
        <v>1968</v>
      </c>
      <c r="I64" s="453"/>
      <c r="J64" s="453"/>
      <c r="K64" s="453"/>
      <c r="L64" s="453"/>
      <c r="M64" s="453"/>
      <c r="N64" s="437">
        <v>688.8</v>
      </c>
      <c r="O64" s="437">
        <v>413.28</v>
      </c>
      <c r="P64" s="437">
        <v>29.17</v>
      </c>
      <c r="Q64" s="437">
        <v>246.35</v>
      </c>
      <c r="R64" s="437">
        <v>445.9</v>
      </c>
      <c r="S64" s="437">
        <v>442.69999999999993</v>
      </c>
      <c r="T64" s="437">
        <v>3.2</v>
      </c>
      <c r="U64" s="473">
        <v>-3.4499999999999886</v>
      </c>
    </row>
    <row r="65" spans="1:21" ht="15">
      <c r="A65" s="429" t="s">
        <v>293</v>
      </c>
      <c r="B65" s="430">
        <v>18401</v>
      </c>
      <c r="C65" s="431">
        <v>0.15</v>
      </c>
      <c r="D65" s="432">
        <v>2760</v>
      </c>
      <c r="E65" s="430">
        <v>311</v>
      </c>
      <c r="F65" s="432">
        <v>2449</v>
      </c>
      <c r="G65" s="434">
        <v>1249</v>
      </c>
      <c r="H65" s="434">
        <v>1511</v>
      </c>
      <c r="I65" s="454">
        <v>0.6</v>
      </c>
      <c r="J65" s="454">
        <v>0.4</v>
      </c>
      <c r="K65" s="455">
        <v>0</v>
      </c>
      <c r="L65" s="455">
        <v>1</v>
      </c>
      <c r="M65" s="455">
        <v>0</v>
      </c>
      <c r="N65" s="459">
        <v>525.8</v>
      </c>
      <c r="O65" s="460">
        <v>315.48</v>
      </c>
      <c r="P65" s="460">
        <v>0</v>
      </c>
      <c r="Q65" s="459">
        <v>210.32</v>
      </c>
      <c r="R65" s="459">
        <v>337.87</v>
      </c>
      <c r="S65" s="460">
        <v>337.87</v>
      </c>
      <c r="T65" s="460">
        <v>0</v>
      </c>
      <c r="U65" s="475">
        <v>-22.389999999999986</v>
      </c>
    </row>
    <row r="66" spans="1:21" ht="15">
      <c r="A66" s="443" t="s">
        <v>294</v>
      </c>
      <c r="B66" s="430">
        <v>2565</v>
      </c>
      <c r="C66" s="431">
        <v>0.15</v>
      </c>
      <c r="D66" s="432">
        <v>385</v>
      </c>
      <c r="E66" s="430">
        <v>121</v>
      </c>
      <c r="F66" s="432">
        <v>264</v>
      </c>
      <c r="G66" s="434">
        <v>174</v>
      </c>
      <c r="H66" s="434">
        <v>211</v>
      </c>
      <c r="I66" s="454">
        <v>0.6</v>
      </c>
      <c r="J66" s="454">
        <v>0.4</v>
      </c>
      <c r="K66" s="455">
        <v>0.4</v>
      </c>
      <c r="L66" s="455">
        <v>0.6</v>
      </c>
      <c r="M66" s="455"/>
      <c r="N66" s="459">
        <v>73.3</v>
      </c>
      <c r="O66" s="460">
        <v>43.98</v>
      </c>
      <c r="P66" s="460">
        <v>11.73</v>
      </c>
      <c r="Q66" s="459">
        <v>17.59</v>
      </c>
      <c r="R66" s="459">
        <v>49.54</v>
      </c>
      <c r="S66" s="460">
        <v>47.14</v>
      </c>
      <c r="T66" s="460">
        <v>2.4</v>
      </c>
      <c r="U66" s="475">
        <v>6.169999999999995</v>
      </c>
    </row>
    <row r="67" spans="1:21" ht="15">
      <c r="A67" s="443" t="s">
        <v>295</v>
      </c>
      <c r="B67" s="430">
        <v>2243</v>
      </c>
      <c r="C67" s="431">
        <v>0.15</v>
      </c>
      <c r="D67" s="432">
        <v>336</v>
      </c>
      <c r="E67" s="430">
        <v>85</v>
      </c>
      <c r="F67" s="432">
        <v>251</v>
      </c>
      <c r="G67" s="434">
        <v>152</v>
      </c>
      <c r="H67" s="434">
        <v>184</v>
      </c>
      <c r="I67" s="454">
        <v>0.6</v>
      </c>
      <c r="J67" s="454">
        <v>0.4</v>
      </c>
      <c r="K67" s="455">
        <v>0.4</v>
      </c>
      <c r="L67" s="455">
        <v>0.6</v>
      </c>
      <c r="M67" s="455"/>
      <c r="N67" s="459">
        <v>64</v>
      </c>
      <c r="O67" s="460">
        <v>38.4</v>
      </c>
      <c r="P67" s="460">
        <v>10.24</v>
      </c>
      <c r="Q67" s="459">
        <v>15.36</v>
      </c>
      <c r="R67" s="459">
        <v>41.16</v>
      </c>
      <c r="S67" s="460">
        <v>41.16</v>
      </c>
      <c r="T67" s="460">
        <v>0</v>
      </c>
      <c r="U67" s="475">
        <v>7.480000000000004</v>
      </c>
    </row>
    <row r="68" spans="1:21" ht="15">
      <c r="A68" s="443" t="s">
        <v>296</v>
      </c>
      <c r="B68" s="430">
        <v>848</v>
      </c>
      <c r="C68" s="431">
        <v>0.15</v>
      </c>
      <c r="D68" s="432">
        <v>127</v>
      </c>
      <c r="E68" s="430">
        <v>65</v>
      </c>
      <c r="F68" s="432">
        <v>62</v>
      </c>
      <c r="G68" s="434">
        <v>65</v>
      </c>
      <c r="H68" s="434">
        <v>62</v>
      </c>
      <c r="I68" s="454">
        <v>0.6</v>
      </c>
      <c r="J68" s="454">
        <v>0.4</v>
      </c>
      <c r="K68" s="455">
        <v>0.7</v>
      </c>
      <c r="L68" s="455">
        <v>0</v>
      </c>
      <c r="M68" s="455">
        <v>0.3</v>
      </c>
      <c r="N68" s="459">
        <v>25.7</v>
      </c>
      <c r="O68" s="460">
        <v>15.42</v>
      </c>
      <c r="P68" s="460">
        <v>7.2</v>
      </c>
      <c r="Q68" s="459">
        <v>3.08</v>
      </c>
      <c r="R68" s="459">
        <v>17.330000000000002</v>
      </c>
      <c r="S68" s="460">
        <v>16.53</v>
      </c>
      <c r="T68" s="460">
        <v>0.8</v>
      </c>
      <c r="U68" s="475">
        <v>5.289999999999999</v>
      </c>
    </row>
    <row r="69" spans="1:21" ht="15">
      <c r="A69" s="444" t="s">
        <v>297</v>
      </c>
      <c r="B69" s="430">
        <v>9004</v>
      </c>
      <c r="C69" s="431">
        <v>0.15</v>
      </c>
      <c r="D69" s="432">
        <v>1351</v>
      </c>
      <c r="E69" s="430">
        <v>419</v>
      </c>
      <c r="F69" s="432">
        <v>932</v>
      </c>
      <c r="G69" s="434">
        <v>612</v>
      </c>
      <c r="H69" s="434">
        <v>739</v>
      </c>
      <c r="I69" s="454">
        <v>0.6</v>
      </c>
      <c r="J69" s="454">
        <v>0.4</v>
      </c>
      <c r="K69" s="455">
        <v>0.7</v>
      </c>
      <c r="L69" s="455">
        <v>0</v>
      </c>
      <c r="M69" s="455">
        <v>0.3</v>
      </c>
      <c r="N69" s="459">
        <v>257.5</v>
      </c>
      <c r="O69" s="460">
        <v>154.5</v>
      </c>
      <c r="P69" s="460">
        <v>72.1</v>
      </c>
      <c r="Q69" s="459">
        <v>30.9</v>
      </c>
      <c r="R69" s="459">
        <v>213.84</v>
      </c>
      <c r="S69" s="460">
        <v>165.34</v>
      </c>
      <c r="T69" s="460">
        <v>48.5</v>
      </c>
      <c r="U69" s="475">
        <v>12.759999999999991</v>
      </c>
    </row>
    <row r="70" spans="1:21" ht="15">
      <c r="A70" s="435" t="s">
        <v>298</v>
      </c>
      <c r="B70" s="430">
        <v>16078</v>
      </c>
      <c r="C70" s="431">
        <v>0.3</v>
      </c>
      <c r="D70" s="432">
        <v>4823</v>
      </c>
      <c r="E70" s="430">
        <v>1953</v>
      </c>
      <c r="F70" s="432">
        <v>2870</v>
      </c>
      <c r="G70" s="434">
        <v>2183</v>
      </c>
      <c r="H70" s="434">
        <v>2640</v>
      </c>
      <c r="I70" s="454">
        <v>0.8</v>
      </c>
      <c r="J70" s="454">
        <v>0.19999999999999996</v>
      </c>
      <c r="K70" s="455">
        <v>0.8</v>
      </c>
      <c r="L70" s="455">
        <v>0</v>
      </c>
      <c r="M70" s="455">
        <v>0.2</v>
      </c>
      <c r="N70" s="459">
        <v>918.9</v>
      </c>
      <c r="O70" s="460">
        <v>735.12</v>
      </c>
      <c r="P70" s="460">
        <v>147.02</v>
      </c>
      <c r="Q70" s="459">
        <v>36.76</v>
      </c>
      <c r="R70" s="459">
        <v>826.31</v>
      </c>
      <c r="S70" s="460">
        <v>590.41</v>
      </c>
      <c r="T70" s="460">
        <v>235.9</v>
      </c>
      <c r="U70" s="475">
        <v>55.83000000000004</v>
      </c>
    </row>
    <row r="71" spans="1:21" ht="15">
      <c r="A71" s="444" t="s">
        <v>299</v>
      </c>
      <c r="B71" s="430">
        <v>11080</v>
      </c>
      <c r="C71" s="431">
        <v>0.15</v>
      </c>
      <c r="D71" s="432">
        <v>1662</v>
      </c>
      <c r="E71" s="430">
        <v>992</v>
      </c>
      <c r="F71" s="432">
        <v>670</v>
      </c>
      <c r="G71" s="434">
        <v>992</v>
      </c>
      <c r="H71" s="434">
        <v>670</v>
      </c>
      <c r="I71" s="454">
        <v>0.6</v>
      </c>
      <c r="J71" s="454">
        <v>0.4</v>
      </c>
      <c r="K71" s="455">
        <v>0.7</v>
      </c>
      <c r="L71" s="455">
        <v>0</v>
      </c>
      <c r="M71" s="455">
        <v>0.3</v>
      </c>
      <c r="N71" s="459">
        <v>364.6</v>
      </c>
      <c r="O71" s="460">
        <v>218.76</v>
      </c>
      <c r="P71" s="460">
        <v>102.09</v>
      </c>
      <c r="Q71" s="459">
        <v>43.75</v>
      </c>
      <c r="R71" s="459">
        <v>312.37</v>
      </c>
      <c r="S71" s="460">
        <v>234.47</v>
      </c>
      <c r="T71" s="460">
        <v>77.9</v>
      </c>
      <c r="U71" s="475">
        <v>8.480000000000018</v>
      </c>
    </row>
    <row r="72" spans="1:21" ht="15">
      <c r="A72" s="444" t="s">
        <v>28</v>
      </c>
      <c r="B72" s="430">
        <v>8257</v>
      </c>
      <c r="C72" s="431">
        <v>0.15</v>
      </c>
      <c r="D72" s="432">
        <v>1239</v>
      </c>
      <c r="E72" s="430">
        <v>244</v>
      </c>
      <c r="F72" s="432">
        <v>995</v>
      </c>
      <c r="G72" s="434">
        <v>561</v>
      </c>
      <c r="H72" s="434">
        <v>678</v>
      </c>
      <c r="I72" s="454">
        <v>0.6</v>
      </c>
      <c r="J72" s="454">
        <v>0.4</v>
      </c>
      <c r="K72" s="455">
        <v>0.7</v>
      </c>
      <c r="L72" s="455">
        <v>0</v>
      </c>
      <c r="M72" s="455">
        <v>0.3</v>
      </c>
      <c r="N72" s="459">
        <v>236.1</v>
      </c>
      <c r="O72" s="460">
        <v>141.66</v>
      </c>
      <c r="P72" s="460">
        <v>66.11</v>
      </c>
      <c r="Q72" s="459">
        <v>28.33</v>
      </c>
      <c r="R72" s="459">
        <v>215.8</v>
      </c>
      <c r="S72" s="460">
        <v>151.7</v>
      </c>
      <c r="T72" s="460">
        <v>64.1</v>
      </c>
      <c r="U72" s="475">
        <v>-8.030000000000001</v>
      </c>
    </row>
    <row r="73" spans="1:21" ht="15">
      <c r="A73" s="435" t="s">
        <v>300</v>
      </c>
      <c r="B73" s="430">
        <v>8155</v>
      </c>
      <c r="C73" s="431">
        <v>0.15</v>
      </c>
      <c r="D73" s="432">
        <v>1223</v>
      </c>
      <c r="E73" s="430">
        <v>335</v>
      </c>
      <c r="F73" s="432">
        <v>888</v>
      </c>
      <c r="G73" s="434">
        <v>554</v>
      </c>
      <c r="H73" s="434">
        <v>669</v>
      </c>
      <c r="I73" s="454">
        <v>0.6</v>
      </c>
      <c r="J73" s="454">
        <v>0.4</v>
      </c>
      <c r="K73" s="455">
        <v>0.7</v>
      </c>
      <c r="L73" s="455">
        <v>0</v>
      </c>
      <c r="M73" s="455">
        <v>0.3</v>
      </c>
      <c r="N73" s="459">
        <v>233.1</v>
      </c>
      <c r="O73" s="460">
        <v>139.86</v>
      </c>
      <c r="P73" s="460">
        <v>65.27</v>
      </c>
      <c r="Q73" s="459">
        <v>27.97</v>
      </c>
      <c r="R73" s="459">
        <v>204.27</v>
      </c>
      <c r="S73" s="460">
        <v>149.77</v>
      </c>
      <c r="T73" s="460">
        <v>54.5</v>
      </c>
      <c r="U73" s="475">
        <v>0.8599999999999852</v>
      </c>
    </row>
    <row r="74" spans="1:21" ht="15">
      <c r="A74" s="435" t="s">
        <v>301</v>
      </c>
      <c r="B74" s="430">
        <v>9349</v>
      </c>
      <c r="C74" s="431">
        <v>0.15</v>
      </c>
      <c r="D74" s="432">
        <v>1402</v>
      </c>
      <c r="E74" s="430">
        <v>437</v>
      </c>
      <c r="F74" s="432">
        <v>965</v>
      </c>
      <c r="G74" s="434">
        <v>635</v>
      </c>
      <c r="H74" s="434">
        <v>767</v>
      </c>
      <c r="I74" s="454">
        <v>0.6</v>
      </c>
      <c r="J74" s="454">
        <v>0.4</v>
      </c>
      <c r="K74" s="455">
        <v>0.7</v>
      </c>
      <c r="L74" s="455">
        <v>0</v>
      </c>
      <c r="M74" s="455">
        <v>0.3</v>
      </c>
      <c r="N74" s="459">
        <v>267.2</v>
      </c>
      <c r="O74" s="460">
        <v>160.32</v>
      </c>
      <c r="P74" s="460">
        <v>74.82</v>
      </c>
      <c r="Q74" s="459">
        <v>32.06</v>
      </c>
      <c r="R74" s="459">
        <v>232.27</v>
      </c>
      <c r="S74" s="460">
        <v>171.57</v>
      </c>
      <c r="T74" s="460">
        <v>60.7</v>
      </c>
      <c r="U74" s="475">
        <v>2.8700000000000045</v>
      </c>
    </row>
    <row r="75" spans="1:21" ht="15">
      <c r="A75" s="426" t="s">
        <v>302</v>
      </c>
      <c r="B75" s="427">
        <v>75662</v>
      </c>
      <c r="C75" s="428"/>
      <c r="D75" s="427">
        <v>12745</v>
      </c>
      <c r="E75" s="427">
        <v>4118</v>
      </c>
      <c r="F75" s="427">
        <v>8627</v>
      </c>
      <c r="G75" s="427">
        <v>5858</v>
      </c>
      <c r="H75" s="427">
        <v>6887</v>
      </c>
      <c r="I75" s="453"/>
      <c r="J75" s="453"/>
      <c r="K75" s="453"/>
      <c r="L75" s="453"/>
      <c r="M75" s="453"/>
      <c r="N75" s="437">
        <v>2446.0999999999995</v>
      </c>
      <c r="O75" s="437">
        <v>1543.08</v>
      </c>
      <c r="P75" s="437">
        <v>538.9200000000001</v>
      </c>
      <c r="Q75" s="437">
        <v>364.1</v>
      </c>
      <c r="R75" s="437">
        <v>2046.34</v>
      </c>
      <c r="S75" s="437">
        <v>1571.64</v>
      </c>
      <c r="T75" s="437">
        <v>474.7</v>
      </c>
      <c r="U75" s="473">
        <v>35.65999999999997</v>
      </c>
    </row>
    <row r="76" spans="1:21" ht="24">
      <c r="A76" s="426" t="s">
        <v>247</v>
      </c>
      <c r="B76" s="427">
        <v>21110</v>
      </c>
      <c r="C76" s="428"/>
      <c r="D76" s="427">
        <v>3167</v>
      </c>
      <c r="E76" s="427">
        <v>831</v>
      </c>
      <c r="F76" s="427">
        <v>2336</v>
      </c>
      <c r="G76" s="427">
        <v>1477</v>
      </c>
      <c r="H76" s="427">
        <v>1690</v>
      </c>
      <c r="I76" s="453"/>
      <c r="J76" s="453"/>
      <c r="K76" s="453"/>
      <c r="L76" s="453"/>
      <c r="M76" s="453"/>
      <c r="N76" s="437">
        <v>612.0999999999999</v>
      </c>
      <c r="O76" s="437">
        <v>367.26</v>
      </c>
      <c r="P76" s="437">
        <v>56.940000000000005</v>
      </c>
      <c r="Q76" s="437">
        <v>187.9</v>
      </c>
      <c r="R76" s="437">
        <v>416.45000000000005</v>
      </c>
      <c r="S76" s="437">
        <v>393.25</v>
      </c>
      <c r="T76" s="437">
        <v>23.200000000000003</v>
      </c>
      <c r="U76" s="473">
        <v>7.749999999999995</v>
      </c>
    </row>
    <row r="77" spans="1:21" ht="15">
      <c r="A77" s="429" t="s">
        <v>303</v>
      </c>
      <c r="B77" s="430">
        <v>11453</v>
      </c>
      <c r="C77" s="431">
        <v>0.15</v>
      </c>
      <c r="D77" s="432">
        <v>1718</v>
      </c>
      <c r="E77" s="430">
        <v>180</v>
      </c>
      <c r="F77" s="432">
        <v>1538</v>
      </c>
      <c r="G77" s="434">
        <v>778</v>
      </c>
      <c r="H77" s="434">
        <v>940</v>
      </c>
      <c r="I77" s="454">
        <v>0.6</v>
      </c>
      <c r="J77" s="454">
        <v>0.4</v>
      </c>
      <c r="K77" s="455">
        <v>0</v>
      </c>
      <c r="L77" s="455">
        <v>1</v>
      </c>
      <c r="M77" s="455">
        <v>0</v>
      </c>
      <c r="N77" s="459">
        <v>327.4</v>
      </c>
      <c r="O77" s="460">
        <v>196.44</v>
      </c>
      <c r="P77" s="460">
        <v>0</v>
      </c>
      <c r="Q77" s="459">
        <v>130.96</v>
      </c>
      <c r="R77" s="459">
        <v>210.29</v>
      </c>
      <c r="S77" s="460">
        <v>210.29</v>
      </c>
      <c r="T77" s="460">
        <v>0</v>
      </c>
      <c r="U77" s="475">
        <v>-13.849999999999994</v>
      </c>
    </row>
    <row r="78" spans="1:21" s="391" customFormat="1" ht="15">
      <c r="A78" s="429" t="s">
        <v>304</v>
      </c>
      <c r="B78" s="430">
        <v>6951</v>
      </c>
      <c r="C78" s="431">
        <v>0.15</v>
      </c>
      <c r="D78" s="432">
        <v>1043</v>
      </c>
      <c r="E78" s="430">
        <v>426</v>
      </c>
      <c r="F78" s="432">
        <v>617</v>
      </c>
      <c r="G78" s="434">
        <v>472</v>
      </c>
      <c r="H78" s="434">
        <v>571</v>
      </c>
      <c r="I78" s="454">
        <v>0.6</v>
      </c>
      <c r="J78" s="454">
        <v>0.4</v>
      </c>
      <c r="K78" s="455">
        <v>0.5</v>
      </c>
      <c r="L78" s="455">
        <v>0.5</v>
      </c>
      <c r="M78" s="455"/>
      <c r="N78" s="459">
        <v>198.7</v>
      </c>
      <c r="O78" s="460">
        <v>119.22</v>
      </c>
      <c r="P78" s="460">
        <v>39.74</v>
      </c>
      <c r="Q78" s="459">
        <v>39.74</v>
      </c>
      <c r="R78" s="459">
        <v>144.45000000000002</v>
      </c>
      <c r="S78" s="460">
        <v>127.65</v>
      </c>
      <c r="T78" s="460">
        <v>16.8</v>
      </c>
      <c r="U78" s="475">
        <v>14.509999999999991</v>
      </c>
    </row>
    <row r="79" spans="1:21" ht="15">
      <c r="A79" s="429" t="s">
        <v>305</v>
      </c>
      <c r="B79" s="430">
        <v>1212</v>
      </c>
      <c r="C79" s="431">
        <v>0.15</v>
      </c>
      <c r="D79" s="432">
        <v>182</v>
      </c>
      <c r="E79" s="430">
        <v>80</v>
      </c>
      <c r="F79" s="432">
        <v>102</v>
      </c>
      <c r="G79" s="434">
        <v>82</v>
      </c>
      <c r="H79" s="434">
        <v>100</v>
      </c>
      <c r="I79" s="454">
        <v>0.6</v>
      </c>
      <c r="J79" s="454">
        <v>0.4</v>
      </c>
      <c r="K79" s="455">
        <v>0.5</v>
      </c>
      <c r="L79" s="455">
        <v>0.5</v>
      </c>
      <c r="M79" s="455"/>
      <c r="N79" s="459">
        <v>34.6</v>
      </c>
      <c r="O79" s="460">
        <v>20.76</v>
      </c>
      <c r="P79" s="460">
        <v>6.92</v>
      </c>
      <c r="Q79" s="459">
        <v>6.92</v>
      </c>
      <c r="R79" s="459">
        <v>25.05</v>
      </c>
      <c r="S79" s="460">
        <v>22.25</v>
      </c>
      <c r="T79" s="460">
        <v>2.8</v>
      </c>
      <c r="U79" s="475">
        <v>2.629999999999999</v>
      </c>
    </row>
    <row r="80" spans="1:21" ht="15">
      <c r="A80" s="429" t="s">
        <v>306</v>
      </c>
      <c r="B80" s="430">
        <v>586</v>
      </c>
      <c r="C80" s="431">
        <v>0.15</v>
      </c>
      <c r="D80" s="432">
        <v>88</v>
      </c>
      <c r="E80" s="430">
        <v>44</v>
      </c>
      <c r="F80" s="432">
        <v>44</v>
      </c>
      <c r="G80" s="434">
        <v>44</v>
      </c>
      <c r="H80" s="434">
        <v>44</v>
      </c>
      <c r="I80" s="454">
        <v>0.6</v>
      </c>
      <c r="J80" s="454">
        <v>0.4</v>
      </c>
      <c r="K80" s="455">
        <v>0.5</v>
      </c>
      <c r="L80" s="455">
        <v>0.5</v>
      </c>
      <c r="M80" s="455"/>
      <c r="N80" s="459">
        <v>17.6</v>
      </c>
      <c r="O80" s="460">
        <v>10.56</v>
      </c>
      <c r="P80" s="460">
        <v>3.52</v>
      </c>
      <c r="Q80" s="459">
        <v>3.52</v>
      </c>
      <c r="R80" s="459">
        <v>12.62</v>
      </c>
      <c r="S80" s="460">
        <v>11.32</v>
      </c>
      <c r="T80" s="460">
        <v>1.3</v>
      </c>
      <c r="U80" s="475">
        <v>1.459999999999999</v>
      </c>
    </row>
    <row r="81" spans="1:21" ht="15">
      <c r="A81" s="429" t="s">
        <v>307</v>
      </c>
      <c r="B81" s="430">
        <v>908</v>
      </c>
      <c r="C81" s="431">
        <v>0.15</v>
      </c>
      <c r="D81" s="432">
        <v>136</v>
      </c>
      <c r="E81" s="430">
        <v>101</v>
      </c>
      <c r="F81" s="432">
        <v>35</v>
      </c>
      <c r="G81" s="434">
        <v>101</v>
      </c>
      <c r="H81" s="434">
        <v>35</v>
      </c>
      <c r="I81" s="454">
        <v>0.6</v>
      </c>
      <c r="J81" s="454">
        <v>0.4</v>
      </c>
      <c r="K81" s="455">
        <v>0.5</v>
      </c>
      <c r="L81" s="455">
        <v>0.5</v>
      </c>
      <c r="M81" s="455"/>
      <c r="N81" s="459">
        <v>33.8</v>
      </c>
      <c r="O81" s="460">
        <v>20.28</v>
      </c>
      <c r="P81" s="460">
        <v>6.76</v>
      </c>
      <c r="Q81" s="459">
        <v>6.76</v>
      </c>
      <c r="R81" s="459">
        <v>24.04</v>
      </c>
      <c r="S81" s="460">
        <v>21.74</v>
      </c>
      <c r="T81" s="460">
        <v>2.3</v>
      </c>
      <c r="U81" s="475">
        <v>3</v>
      </c>
    </row>
    <row r="82" spans="1:21" ht="15">
      <c r="A82" s="444" t="s">
        <v>308</v>
      </c>
      <c r="B82" s="430">
        <v>2442</v>
      </c>
      <c r="C82" s="431">
        <v>0.15</v>
      </c>
      <c r="D82" s="432">
        <v>366</v>
      </c>
      <c r="E82" s="430">
        <v>164</v>
      </c>
      <c r="F82" s="432">
        <v>202</v>
      </c>
      <c r="G82" s="434">
        <v>166</v>
      </c>
      <c r="H82" s="434">
        <v>200</v>
      </c>
      <c r="I82" s="454">
        <v>0.8</v>
      </c>
      <c r="J82" s="454">
        <v>0.19999999999999996</v>
      </c>
      <c r="K82" s="455">
        <v>0.7</v>
      </c>
      <c r="L82" s="455">
        <v>0</v>
      </c>
      <c r="M82" s="455">
        <v>0.3</v>
      </c>
      <c r="N82" s="459">
        <v>69.8</v>
      </c>
      <c r="O82" s="460">
        <v>55.84</v>
      </c>
      <c r="P82" s="460">
        <v>9.77</v>
      </c>
      <c r="Q82" s="459">
        <v>4.19</v>
      </c>
      <c r="R82" s="459">
        <v>61.76</v>
      </c>
      <c r="S82" s="460">
        <v>44.76</v>
      </c>
      <c r="T82" s="460">
        <v>17</v>
      </c>
      <c r="U82" s="475">
        <v>3.8500000000000014</v>
      </c>
    </row>
    <row r="83" spans="1:21" ht="15">
      <c r="A83" s="444" t="s">
        <v>309</v>
      </c>
      <c r="B83" s="430">
        <v>5197</v>
      </c>
      <c r="C83" s="431">
        <v>0.15</v>
      </c>
      <c r="D83" s="432">
        <v>780</v>
      </c>
      <c r="E83" s="430">
        <v>399</v>
      </c>
      <c r="F83" s="432">
        <v>381</v>
      </c>
      <c r="G83" s="434">
        <v>399</v>
      </c>
      <c r="H83" s="434">
        <v>381</v>
      </c>
      <c r="I83" s="454">
        <v>0.6</v>
      </c>
      <c r="J83" s="454">
        <v>0.4</v>
      </c>
      <c r="K83" s="455">
        <v>0.7</v>
      </c>
      <c r="L83" s="455">
        <v>0</v>
      </c>
      <c r="M83" s="455">
        <v>0.3</v>
      </c>
      <c r="N83" s="459">
        <v>157.8</v>
      </c>
      <c r="O83" s="460">
        <v>94.68</v>
      </c>
      <c r="P83" s="460">
        <v>44.18</v>
      </c>
      <c r="Q83" s="459">
        <v>18.94</v>
      </c>
      <c r="R83" s="459">
        <v>137.18</v>
      </c>
      <c r="S83" s="460">
        <v>101.48</v>
      </c>
      <c r="T83" s="460">
        <v>35.7</v>
      </c>
      <c r="U83" s="475">
        <v>1.6800000000000068</v>
      </c>
    </row>
    <row r="84" spans="1:21" ht="15">
      <c r="A84" s="444" t="s">
        <v>310</v>
      </c>
      <c r="B84" s="430">
        <v>9462</v>
      </c>
      <c r="C84" s="431">
        <v>0.15</v>
      </c>
      <c r="D84" s="432">
        <v>1419</v>
      </c>
      <c r="E84" s="430">
        <v>476</v>
      </c>
      <c r="F84" s="432">
        <v>943</v>
      </c>
      <c r="G84" s="434">
        <v>642</v>
      </c>
      <c r="H84" s="434">
        <v>777</v>
      </c>
      <c r="I84" s="454">
        <v>0.6</v>
      </c>
      <c r="J84" s="454">
        <v>0.4</v>
      </c>
      <c r="K84" s="455">
        <v>0.7</v>
      </c>
      <c r="L84" s="455">
        <v>0</v>
      </c>
      <c r="M84" s="455">
        <v>0.3</v>
      </c>
      <c r="N84" s="459">
        <v>270.3</v>
      </c>
      <c r="O84" s="460">
        <v>162.18</v>
      </c>
      <c r="P84" s="460">
        <v>75.68</v>
      </c>
      <c r="Q84" s="459">
        <v>32.44</v>
      </c>
      <c r="R84" s="459">
        <v>237.39999999999998</v>
      </c>
      <c r="S84" s="460">
        <v>173.7</v>
      </c>
      <c r="T84" s="460">
        <v>63.7</v>
      </c>
      <c r="U84" s="475">
        <v>0.4600000000000364</v>
      </c>
    </row>
    <row r="85" spans="1:21" ht="15">
      <c r="A85" s="435" t="s">
        <v>311</v>
      </c>
      <c r="B85" s="430">
        <v>10754</v>
      </c>
      <c r="C85" s="431">
        <v>0.15</v>
      </c>
      <c r="D85" s="432">
        <v>1613</v>
      </c>
      <c r="E85" s="430">
        <v>472</v>
      </c>
      <c r="F85" s="432">
        <v>1141</v>
      </c>
      <c r="G85" s="434">
        <v>730</v>
      </c>
      <c r="H85" s="434">
        <v>883</v>
      </c>
      <c r="I85" s="454">
        <v>0.8</v>
      </c>
      <c r="J85" s="454">
        <v>0.19999999999999996</v>
      </c>
      <c r="K85" s="455">
        <v>0.7</v>
      </c>
      <c r="L85" s="455">
        <v>0</v>
      </c>
      <c r="M85" s="455">
        <v>0.3</v>
      </c>
      <c r="N85" s="459">
        <v>307.3</v>
      </c>
      <c r="O85" s="460">
        <v>245.84</v>
      </c>
      <c r="P85" s="460">
        <v>43.02</v>
      </c>
      <c r="Q85" s="459">
        <v>18.44</v>
      </c>
      <c r="R85" s="459">
        <v>269.09000000000003</v>
      </c>
      <c r="S85" s="460">
        <v>197.49</v>
      </c>
      <c r="T85" s="460">
        <v>71.6</v>
      </c>
      <c r="U85" s="475">
        <v>19.769999999999982</v>
      </c>
    </row>
    <row r="86" spans="1:21" ht="15">
      <c r="A86" s="435" t="s">
        <v>312</v>
      </c>
      <c r="B86" s="430">
        <v>6513</v>
      </c>
      <c r="C86" s="431">
        <v>0.15</v>
      </c>
      <c r="D86" s="432">
        <v>977</v>
      </c>
      <c r="E86" s="430">
        <v>371</v>
      </c>
      <c r="F86" s="432">
        <v>606</v>
      </c>
      <c r="G86" s="434">
        <v>442</v>
      </c>
      <c r="H86" s="434">
        <v>535</v>
      </c>
      <c r="I86" s="454">
        <v>0.6</v>
      </c>
      <c r="J86" s="454">
        <v>0.4</v>
      </c>
      <c r="K86" s="455">
        <v>0.7</v>
      </c>
      <c r="L86" s="455">
        <v>0</v>
      </c>
      <c r="M86" s="455">
        <v>0.3</v>
      </c>
      <c r="N86" s="459">
        <v>186.1</v>
      </c>
      <c r="O86" s="460">
        <v>111.66</v>
      </c>
      <c r="P86" s="460">
        <v>52.11</v>
      </c>
      <c r="Q86" s="459">
        <v>22.33</v>
      </c>
      <c r="R86" s="459">
        <v>163.85</v>
      </c>
      <c r="S86" s="460">
        <v>119.55</v>
      </c>
      <c r="T86" s="460">
        <v>44.3</v>
      </c>
      <c r="U86" s="475">
        <v>-0.0800000000000125</v>
      </c>
    </row>
    <row r="87" spans="1:21" ht="15">
      <c r="A87" s="444" t="s">
        <v>313</v>
      </c>
      <c r="B87" s="430">
        <v>10880</v>
      </c>
      <c r="C87" s="431">
        <v>0.15</v>
      </c>
      <c r="D87" s="432">
        <v>1632</v>
      </c>
      <c r="E87" s="430">
        <v>619</v>
      </c>
      <c r="F87" s="432">
        <v>1013</v>
      </c>
      <c r="G87" s="434">
        <v>739</v>
      </c>
      <c r="H87" s="434">
        <v>893</v>
      </c>
      <c r="I87" s="454">
        <v>0.6</v>
      </c>
      <c r="J87" s="454">
        <v>0.4</v>
      </c>
      <c r="K87" s="455">
        <v>0.7</v>
      </c>
      <c r="L87" s="455">
        <v>0</v>
      </c>
      <c r="M87" s="455">
        <v>0.3</v>
      </c>
      <c r="N87" s="459">
        <v>311</v>
      </c>
      <c r="O87" s="460">
        <v>186.6</v>
      </c>
      <c r="P87" s="460">
        <v>87.08</v>
      </c>
      <c r="Q87" s="459">
        <v>37.32</v>
      </c>
      <c r="R87" s="459">
        <v>272.64</v>
      </c>
      <c r="S87" s="460">
        <v>199.74</v>
      </c>
      <c r="T87" s="460">
        <v>72.9</v>
      </c>
      <c r="U87" s="475">
        <v>1.0400000000000205</v>
      </c>
    </row>
    <row r="88" spans="1:21" ht="15">
      <c r="A88" s="444" t="s">
        <v>314</v>
      </c>
      <c r="B88" s="430">
        <v>9304</v>
      </c>
      <c r="C88" s="431">
        <v>0.3</v>
      </c>
      <c r="D88" s="432">
        <v>2791</v>
      </c>
      <c r="E88" s="430">
        <v>786</v>
      </c>
      <c r="F88" s="432">
        <v>2005</v>
      </c>
      <c r="G88" s="434">
        <v>1263</v>
      </c>
      <c r="H88" s="434">
        <v>1528</v>
      </c>
      <c r="I88" s="454">
        <v>0.6</v>
      </c>
      <c r="J88" s="454">
        <v>0.4</v>
      </c>
      <c r="K88" s="455">
        <v>0.8</v>
      </c>
      <c r="L88" s="455">
        <v>0</v>
      </c>
      <c r="M88" s="455">
        <v>0.2</v>
      </c>
      <c r="N88" s="459">
        <v>531.7</v>
      </c>
      <c r="O88" s="460">
        <v>319.02</v>
      </c>
      <c r="P88" s="460">
        <v>170.14</v>
      </c>
      <c r="Q88" s="459">
        <v>42.54</v>
      </c>
      <c r="R88" s="459">
        <v>487.97</v>
      </c>
      <c r="S88" s="460">
        <v>341.67</v>
      </c>
      <c r="T88" s="460">
        <v>146.3</v>
      </c>
      <c r="U88" s="475">
        <v>1.1899999999999409</v>
      </c>
    </row>
    <row r="89" spans="1:21" ht="15">
      <c r="A89" s="426" t="s">
        <v>315</v>
      </c>
      <c r="B89" s="427">
        <v>25859</v>
      </c>
      <c r="C89" s="428"/>
      <c r="D89" s="427">
        <v>7757</v>
      </c>
      <c r="E89" s="427">
        <v>3611</v>
      </c>
      <c r="F89" s="427">
        <v>4146</v>
      </c>
      <c r="G89" s="427">
        <v>4314</v>
      </c>
      <c r="H89" s="427">
        <v>3443</v>
      </c>
      <c r="I89" s="453"/>
      <c r="J89" s="453"/>
      <c r="K89" s="453"/>
      <c r="L89" s="453"/>
      <c r="M89" s="453"/>
      <c r="N89" s="437">
        <v>1638.5</v>
      </c>
      <c r="O89" s="437">
        <v>1210.54</v>
      </c>
      <c r="P89" s="437">
        <v>279.03000000000003</v>
      </c>
      <c r="Q89" s="437">
        <v>148.93</v>
      </c>
      <c r="R89" s="437">
        <v>1441.34</v>
      </c>
      <c r="S89" s="437">
        <v>1053.04</v>
      </c>
      <c r="T89" s="437">
        <v>388.3</v>
      </c>
      <c r="U89" s="473">
        <v>48.22999999999993</v>
      </c>
    </row>
    <row r="90" spans="1:21" ht="24">
      <c r="A90" s="426" t="s">
        <v>247</v>
      </c>
      <c r="B90" s="427">
        <v>8772</v>
      </c>
      <c r="C90" s="428"/>
      <c r="D90" s="427">
        <v>2631</v>
      </c>
      <c r="E90" s="427">
        <v>665</v>
      </c>
      <c r="F90" s="427">
        <v>1966</v>
      </c>
      <c r="G90" s="427">
        <v>1191</v>
      </c>
      <c r="H90" s="427">
        <v>1440</v>
      </c>
      <c r="I90" s="453"/>
      <c r="J90" s="453"/>
      <c r="K90" s="453"/>
      <c r="L90" s="453"/>
      <c r="M90" s="453"/>
      <c r="N90" s="437">
        <v>501.3</v>
      </c>
      <c r="O90" s="437">
        <v>300.78</v>
      </c>
      <c r="P90" s="437">
        <v>97.08000000000001</v>
      </c>
      <c r="Q90" s="437">
        <v>103.44</v>
      </c>
      <c r="R90" s="437">
        <v>427.32</v>
      </c>
      <c r="S90" s="437">
        <v>322.12</v>
      </c>
      <c r="T90" s="437">
        <v>105.2</v>
      </c>
      <c r="U90" s="473">
        <v>-29.460000000000008</v>
      </c>
    </row>
    <row r="91" spans="1:21" ht="15">
      <c r="A91" s="429" t="s">
        <v>316</v>
      </c>
      <c r="B91" s="430">
        <v>1694</v>
      </c>
      <c r="C91" s="431">
        <v>0.3</v>
      </c>
      <c r="D91" s="432">
        <v>508</v>
      </c>
      <c r="E91" s="430">
        <v>151</v>
      </c>
      <c r="F91" s="432">
        <v>357</v>
      </c>
      <c r="G91" s="434">
        <v>230</v>
      </c>
      <c r="H91" s="434">
        <v>278</v>
      </c>
      <c r="I91" s="454">
        <v>0.6</v>
      </c>
      <c r="J91" s="454">
        <v>0.4</v>
      </c>
      <c r="K91" s="455">
        <v>0</v>
      </c>
      <c r="L91" s="455">
        <v>1</v>
      </c>
      <c r="M91" s="455">
        <v>0</v>
      </c>
      <c r="N91" s="459">
        <v>96.8</v>
      </c>
      <c r="O91" s="460">
        <v>58.08</v>
      </c>
      <c r="P91" s="460">
        <v>0</v>
      </c>
      <c r="Q91" s="459">
        <v>38.72</v>
      </c>
      <c r="R91" s="459">
        <v>62.25</v>
      </c>
      <c r="S91" s="460">
        <v>62.25</v>
      </c>
      <c r="T91" s="460">
        <v>0</v>
      </c>
      <c r="U91" s="475">
        <v>-4.170000000000002</v>
      </c>
    </row>
    <row r="92" spans="1:21" ht="15">
      <c r="A92" s="429" t="s">
        <v>317</v>
      </c>
      <c r="B92" s="430">
        <v>6118</v>
      </c>
      <c r="C92" s="431">
        <v>0.3</v>
      </c>
      <c r="D92" s="432">
        <v>1835</v>
      </c>
      <c r="E92" s="430">
        <v>445</v>
      </c>
      <c r="F92" s="432">
        <v>1390</v>
      </c>
      <c r="G92" s="434">
        <v>831</v>
      </c>
      <c r="H92" s="434">
        <v>1004</v>
      </c>
      <c r="I92" s="454">
        <v>0.6</v>
      </c>
      <c r="J92" s="454">
        <v>0.4</v>
      </c>
      <c r="K92" s="455">
        <v>0.6</v>
      </c>
      <c r="L92" s="455">
        <v>0.4</v>
      </c>
      <c r="M92" s="455"/>
      <c r="N92" s="459">
        <v>349.7</v>
      </c>
      <c r="O92" s="460">
        <v>209.82</v>
      </c>
      <c r="P92" s="460">
        <v>83.93</v>
      </c>
      <c r="Q92" s="459">
        <v>55.95</v>
      </c>
      <c r="R92" s="459">
        <v>315.43</v>
      </c>
      <c r="S92" s="460">
        <v>224.63</v>
      </c>
      <c r="T92" s="460">
        <v>90.8</v>
      </c>
      <c r="U92" s="475">
        <v>-21.680000000000007</v>
      </c>
    </row>
    <row r="93" spans="1:21" ht="15">
      <c r="A93" s="429" t="s">
        <v>318</v>
      </c>
      <c r="B93" s="430">
        <v>960</v>
      </c>
      <c r="C93" s="431">
        <v>0.3</v>
      </c>
      <c r="D93" s="432">
        <v>288</v>
      </c>
      <c r="E93" s="430">
        <v>69</v>
      </c>
      <c r="F93" s="432">
        <v>219</v>
      </c>
      <c r="G93" s="434">
        <v>130</v>
      </c>
      <c r="H93" s="434">
        <v>158</v>
      </c>
      <c r="I93" s="454">
        <v>0.6</v>
      </c>
      <c r="J93" s="454">
        <v>0.4</v>
      </c>
      <c r="K93" s="455">
        <v>0.6</v>
      </c>
      <c r="L93" s="455">
        <v>0.4</v>
      </c>
      <c r="M93" s="455"/>
      <c r="N93" s="459">
        <v>54.8</v>
      </c>
      <c r="O93" s="460">
        <v>32.88</v>
      </c>
      <c r="P93" s="460">
        <v>13.15</v>
      </c>
      <c r="Q93" s="459">
        <v>8.77</v>
      </c>
      <c r="R93" s="459">
        <v>49.64</v>
      </c>
      <c r="S93" s="460">
        <v>35.24</v>
      </c>
      <c r="T93" s="460">
        <v>14.4</v>
      </c>
      <c r="U93" s="475">
        <v>-3.6099999999999994</v>
      </c>
    </row>
    <row r="94" spans="1:21" ht="15">
      <c r="A94" s="435" t="s">
        <v>319</v>
      </c>
      <c r="B94" s="430">
        <v>9453</v>
      </c>
      <c r="C94" s="431">
        <v>0.3</v>
      </c>
      <c r="D94" s="432">
        <v>2836</v>
      </c>
      <c r="E94" s="430">
        <v>1107</v>
      </c>
      <c r="F94" s="432">
        <v>1729</v>
      </c>
      <c r="G94" s="434">
        <v>1284</v>
      </c>
      <c r="H94" s="434">
        <v>1552</v>
      </c>
      <c r="I94" s="454">
        <v>0.8</v>
      </c>
      <c r="J94" s="454">
        <v>0.19999999999999996</v>
      </c>
      <c r="K94" s="455">
        <v>0.8</v>
      </c>
      <c r="L94" s="455">
        <v>0</v>
      </c>
      <c r="M94" s="455">
        <v>0.2</v>
      </c>
      <c r="N94" s="459">
        <v>540.4</v>
      </c>
      <c r="O94" s="460">
        <v>432.32</v>
      </c>
      <c r="P94" s="460">
        <v>86.46</v>
      </c>
      <c r="Q94" s="459">
        <v>21.62</v>
      </c>
      <c r="R94" s="459">
        <v>490.53</v>
      </c>
      <c r="S94" s="460">
        <v>347.13</v>
      </c>
      <c r="T94" s="460">
        <v>143.4</v>
      </c>
      <c r="U94" s="475">
        <v>28.25</v>
      </c>
    </row>
    <row r="95" spans="1:21" ht="15">
      <c r="A95" s="435" t="s">
        <v>320</v>
      </c>
      <c r="B95" s="430">
        <v>7634</v>
      </c>
      <c r="C95" s="431">
        <v>0.3</v>
      </c>
      <c r="D95" s="432">
        <v>2290</v>
      </c>
      <c r="E95" s="430">
        <v>1839</v>
      </c>
      <c r="F95" s="432">
        <v>451</v>
      </c>
      <c r="G95" s="434">
        <v>1839</v>
      </c>
      <c r="H95" s="434">
        <v>451</v>
      </c>
      <c r="I95" s="454">
        <v>0.8</v>
      </c>
      <c r="J95" s="454">
        <v>0.19999999999999996</v>
      </c>
      <c r="K95" s="455">
        <v>0.8</v>
      </c>
      <c r="L95" s="455">
        <v>0</v>
      </c>
      <c r="M95" s="455">
        <v>0.2</v>
      </c>
      <c r="N95" s="459">
        <v>596.8</v>
      </c>
      <c r="O95" s="460">
        <v>477.44</v>
      </c>
      <c r="P95" s="460">
        <v>95.49</v>
      </c>
      <c r="Q95" s="459">
        <v>23.87</v>
      </c>
      <c r="R95" s="459">
        <v>523.49</v>
      </c>
      <c r="S95" s="460">
        <v>383.79</v>
      </c>
      <c r="T95" s="460">
        <v>139.7</v>
      </c>
      <c r="U95" s="475">
        <v>49.43999999999994</v>
      </c>
    </row>
    <row r="96" spans="1:21" ht="15">
      <c r="A96" s="426" t="s">
        <v>321</v>
      </c>
      <c r="B96" s="427">
        <v>63344</v>
      </c>
      <c r="C96" s="428"/>
      <c r="D96" s="427">
        <v>11108</v>
      </c>
      <c r="E96" s="427">
        <v>4336</v>
      </c>
      <c r="F96" s="427">
        <v>6772</v>
      </c>
      <c r="G96" s="427">
        <v>5414</v>
      </c>
      <c r="H96" s="427">
        <v>5694</v>
      </c>
      <c r="I96" s="453"/>
      <c r="J96" s="453"/>
      <c r="K96" s="453"/>
      <c r="L96" s="453"/>
      <c r="M96" s="453"/>
      <c r="N96" s="437">
        <v>2193.6</v>
      </c>
      <c r="O96" s="437">
        <v>1540.82</v>
      </c>
      <c r="P96" s="437">
        <v>393.54</v>
      </c>
      <c r="Q96" s="437">
        <v>259.24000000000007</v>
      </c>
      <c r="R96" s="437">
        <v>1830.56</v>
      </c>
      <c r="S96" s="437">
        <v>1409.7599999999998</v>
      </c>
      <c r="T96" s="437">
        <v>420.79999999999995</v>
      </c>
      <c r="U96" s="473">
        <v>103.79999999999994</v>
      </c>
    </row>
    <row r="97" spans="1:21" ht="24">
      <c r="A97" s="426" t="s">
        <v>247</v>
      </c>
      <c r="B97" s="427">
        <v>25813</v>
      </c>
      <c r="C97" s="428"/>
      <c r="D97" s="427">
        <v>3873</v>
      </c>
      <c r="E97" s="427">
        <v>1213</v>
      </c>
      <c r="F97" s="427">
        <v>2660</v>
      </c>
      <c r="G97" s="427">
        <v>1809</v>
      </c>
      <c r="H97" s="427">
        <v>2064</v>
      </c>
      <c r="I97" s="453"/>
      <c r="J97" s="453"/>
      <c r="K97" s="453"/>
      <c r="L97" s="453"/>
      <c r="M97" s="453"/>
      <c r="N97" s="437">
        <v>749.0999999999999</v>
      </c>
      <c r="O97" s="437">
        <v>457.86</v>
      </c>
      <c r="P97" s="437">
        <v>126.91999999999999</v>
      </c>
      <c r="Q97" s="437">
        <v>164.32000000000002</v>
      </c>
      <c r="R97" s="437">
        <v>537.65</v>
      </c>
      <c r="S97" s="437">
        <v>481.35</v>
      </c>
      <c r="T97" s="437">
        <v>56.3</v>
      </c>
      <c r="U97" s="473">
        <v>47.12999999999998</v>
      </c>
    </row>
    <row r="98" spans="1:21" ht="15">
      <c r="A98" s="429" t="s">
        <v>322</v>
      </c>
      <c r="B98" s="430">
        <v>3564</v>
      </c>
      <c r="C98" s="431">
        <v>0.15</v>
      </c>
      <c r="D98" s="432">
        <v>535</v>
      </c>
      <c r="E98" s="430">
        <v>112</v>
      </c>
      <c r="F98" s="432">
        <v>423</v>
      </c>
      <c r="G98" s="434">
        <v>242</v>
      </c>
      <c r="H98" s="434">
        <v>293</v>
      </c>
      <c r="I98" s="454">
        <v>0.6</v>
      </c>
      <c r="J98" s="454">
        <v>0.4</v>
      </c>
      <c r="K98" s="455">
        <v>0</v>
      </c>
      <c r="L98" s="455">
        <v>1</v>
      </c>
      <c r="M98" s="455">
        <v>0</v>
      </c>
      <c r="N98" s="459">
        <v>101.9</v>
      </c>
      <c r="O98" s="460">
        <v>61.14</v>
      </c>
      <c r="P98" s="460">
        <v>0</v>
      </c>
      <c r="Q98" s="459">
        <v>40.76</v>
      </c>
      <c r="R98" s="459">
        <v>65.53</v>
      </c>
      <c r="S98" s="460">
        <v>65.53</v>
      </c>
      <c r="T98" s="460">
        <v>0</v>
      </c>
      <c r="U98" s="475">
        <v>-4.390000000000001</v>
      </c>
    </row>
    <row r="99" spans="1:21" ht="15">
      <c r="A99" s="429" t="s">
        <v>323</v>
      </c>
      <c r="B99" s="430">
        <v>5964</v>
      </c>
      <c r="C99" s="431">
        <v>0.15</v>
      </c>
      <c r="D99" s="432">
        <v>895</v>
      </c>
      <c r="E99" s="430">
        <v>288</v>
      </c>
      <c r="F99" s="432">
        <v>607</v>
      </c>
      <c r="G99" s="434">
        <v>405</v>
      </c>
      <c r="H99" s="434">
        <v>490</v>
      </c>
      <c r="I99" s="454">
        <v>0.6</v>
      </c>
      <c r="J99" s="454">
        <v>0.4</v>
      </c>
      <c r="K99" s="455">
        <v>0.5</v>
      </c>
      <c r="L99" s="455">
        <v>0.5</v>
      </c>
      <c r="M99" s="455"/>
      <c r="N99" s="459">
        <v>170.5</v>
      </c>
      <c r="O99" s="460">
        <v>102.3</v>
      </c>
      <c r="P99" s="460">
        <v>34.1</v>
      </c>
      <c r="Q99" s="459">
        <v>34.1</v>
      </c>
      <c r="R99" s="459">
        <v>116.42</v>
      </c>
      <c r="S99" s="460">
        <v>109.52</v>
      </c>
      <c r="T99" s="460">
        <v>6.9</v>
      </c>
      <c r="U99" s="475">
        <v>19.980000000000004</v>
      </c>
    </row>
    <row r="100" spans="1:21" ht="15">
      <c r="A100" s="443" t="s">
        <v>324</v>
      </c>
      <c r="B100" s="430">
        <v>15206</v>
      </c>
      <c r="C100" s="431">
        <v>0.15</v>
      </c>
      <c r="D100" s="432">
        <v>2281</v>
      </c>
      <c r="E100" s="430">
        <v>684</v>
      </c>
      <c r="F100" s="432">
        <v>1597</v>
      </c>
      <c r="G100" s="434">
        <v>1033</v>
      </c>
      <c r="H100" s="434">
        <v>1248</v>
      </c>
      <c r="I100" s="454">
        <v>0.6</v>
      </c>
      <c r="J100" s="454">
        <v>0.4</v>
      </c>
      <c r="K100" s="455">
        <v>0.5</v>
      </c>
      <c r="L100" s="455">
        <v>0.5</v>
      </c>
      <c r="M100" s="455"/>
      <c r="N100" s="459">
        <v>434.7</v>
      </c>
      <c r="O100" s="460">
        <v>260.82</v>
      </c>
      <c r="P100" s="460">
        <v>86.94</v>
      </c>
      <c r="Q100" s="459">
        <v>86.94</v>
      </c>
      <c r="R100" s="459">
        <v>326.29</v>
      </c>
      <c r="S100" s="460">
        <v>279.29</v>
      </c>
      <c r="T100" s="460">
        <v>47</v>
      </c>
      <c r="U100" s="475">
        <v>21.46999999999997</v>
      </c>
    </row>
    <row r="101" spans="1:21" ht="15">
      <c r="A101" s="443" t="s">
        <v>325</v>
      </c>
      <c r="B101" s="430">
        <v>1079</v>
      </c>
      <c r="C101" s="431">
        <v>0.15</v>
      </c>
      <c r="D101" s="432">
        <v>162</v>
      </c>
      <c r="E101" s="430">
        <v>129</v>
      </c>
      <c r="F101" s="432">
        <v>33</v>
      </c>
      <c r="G101" s="434">
        <v>129</v>
      </c>
      <c r="H101" s="434">
        <v>33</v>
      </c>
      <c r="I101" s="454">
        <v>0.8</v>
      </c>
      <c r="J101" s="454">
        <v>0.19999999999999996</v>
      </c>
      <c r="K101" s="455">
        <v>0.7</v>
      </c>
      <c r="L101" s="455">
        <v>0</v>
      </c>
      <c r="M101" s="455">
        <v>0.3</v>
      </c>
      <c r="N101" s="459">
        <v>42</v>
      </c>
      <c r="O101" s="460">
        <v>33.6</v>
      </c>
      <c r="P101" s="460">
        <v>5.88</v>
      </c>
      <c r="Q101" s="459">
        <v>2.52</v>
      </c>
      <c r="R101" s="459">
        <v>29.41</v>
      </c>
      <c r="S101" s="460">
        <v>27.01</v>
      </c>
      <c r="T101" s="460">
        <v>2.4</v>
      </c>
      <c r="U101" s="475">
        <v>10.070000000000004</v>
      </c>
    </row>
    <row r="102" spans="1:21" ht="15">
      <c r="A102" s="444" t="s">
        <v>326</v>
      </c>
      <c r="B102" s="430">
        <v>7737</v>
      </c>
      <c r="C102" s="431">
        <v>0.15</v>
      </c>
      <c r="D102" s="432">
        <v>1161</v>
      </c>
      <c r="E102" s="430">
        <v>352</v>
      </c>
      <c r="F102" s="432">
        <v>809</v>
      </c>
      <c r="G102" s="434">
        <v>526</v>
      </c>
      <c r="H102" s="434">
        <v>635</v>
      </c>
      <c r="I102" s="454">
        <v>0.8</v>
      </c>
      <c r="J102" s="454">
        <v>0.19999999999999996</v>
      </c>
      <c r="K102" s="455">
        <v>0.7</v>
      </c>
      <c r="L102" s="455">
        <v>0</v>
      </c>
      <c r="M102" s="455">
        <v>0.3</v>
      </c>
      <c r="N102" s="459">
        <v>221.3</v>
      </c>
      <c r="O102" s="460">
        <v>177.04</v>
      </c>
      <c r="P102" s="460">
        <v>30.98</v>
      </c>
      <c r="Q102" s="459">
        <v>13.28</v>
      </c>
      <c r="R102" s="459">
        <v>193.58</v>
      </c>
      <c r="S102" s="460">
        <v>142.18</v>
      </c>
      <c r="T102" s="460">
        <v>51.4</v>
      </c>
      <c r="U102" s="475">
        <v>14.43999999999997</v>
      </c>
    </row>
    <row r="103" spans="1:21" ht="15">
      <c r="A103" s="435" t="s">
        <v>327</v>
      </c>
      <c r="B103" s="430">
        <v>6387</v>
      </c>
      <c r="C103" s="431">
        <v>0.15</v>
      </c>
      <c r="D103" s="432">
        <v>958</v>
      </c>
      <c r="E103" s="430">
        <v>300</v>
      </c>
      <c r="F103" s="432">
        <v>658</v>
      </c>
      <c r="G103" s="434">
        <v>434</v>
      </c>
      <c r="H103" s="434">
        <v>524</v>
      </c>
      <c r="I103" s="454">
        <v>0.8</v>
      </c>
      <c r="J103" s="454">
        <v>0.19999999999999996</v>
      </c>
      <c r="K103" s="455">
        <v>0.7</v>
      </c>
      <c r="L103" s="455">
        <v>0</v>
      </c>
      <c r="M103" s="455">
        <v>0.3</v>
      </c>
      <c r="N103" s="459">
        <v>182.6</v>
      </c>
      <c r="O103" s="460">
        <v>146.08</v>
      </c>
      <c r="P103" s="460">
        <v>25.56</v>
      </c>
      <c r="Q103" s="459">
        <v>10.96</v>
      </c>
      <c r="R103" s="459">
        <v>160.8</v>
      </c>
      <c r="S103" s="460">
        <v>117.3</v>
      </c>
      <c r="T103" s="460">
        <v>43.5</v>
      </c>
      <c r="U103" s="475">
        <v>10.840000000000003</v>
      </c>
    </row>
    <row r="104" spans="1:21" ht="15">
      <c r="A104" s="435" t="s">
        <v>328</v>
      </c>
      <c r="B104" s="430">
        <v>12706</v>
      </c>
      <c r="C104" s="431">
        <v>0.15</v>
      </c>
      <c r="D104" s="432">
        <v>1906</v>
      </c>
      <c r="E104" s="430">
        <v>689</v>
      </c>
      <c r="F104" s="432">
        <v>1217</v>
      </c>
      <c r="G104" s="434">
        <v>863</v>
      </c>
      <c r="H104" s="434">
        <v>1043</v>
      </c>
      <c r="I104" s="454">
        <v>0.6</v>
      </c>
      <c r="J104" s="454">
        <v>0.4</v>
      </c>
      <c r="K104" s="455">
        <v>0.7</v>
      </c>
      <c r="L104" s="455">
        <v>0</v>
      </c>
      <c r="M104" s="455">
        <v>0.3</v>
      </c>
      <c r="N104" s="459">
        <v>363.2</v>
      </c>
      <c r="O104" s="460">
        <v>217.92</v>
      </c>
      <c r="P104" s="460">
        <v>101.7</v>
      </c>
      <c r="Q104" s="459">
        <v>43.58</v>
      </c>
      <c r="R104" s="459">
        <v>327.21000000000004</v>
      </c>
      <c r="S104" s="460">
        <v>233.31</v>
      </c>
      <c r="T104" s="460">
        <v>93.9</v>
      </c>
      <c r="U104" s="475">
        <v>-7.590000000000032</v>
      </c>
    </row>
    <row r="105" spans="1:21" ht="15">
      <c r="A105" s="444" t="s">
        <v>329</v>
      </c>
      <c r="B105" s="430">
        <v>10701</v>
      </c>
      <c r="C105" s="431">
        <v>0.3</v>
      </c>
      <c r="D105" s="432">
        <v>3210</v>
      </c>
      <c r="E105" s="430">
        <v>1782</v>
      </c>
      <c r="F105" s="432">
        <v>1428</v>
      </c>
      <c r="G105" s="434">
        <v>1782</v>
      </c>
      <c r="H105" s="434">
        <v>1428</v>
      </c>
      <c r="I105" s="454">
        <v>0.8</v>
      </c>
      <c r="J105" s="454">
        <v>0.19999999999999996</v>
      </c>
      <c r="K105" s="455">
        <v>0.8</v>
      </c>
      <c r="L105" s="455">
        <v>0</v>
      </c>
      <c r="M105" s="455">
        <v>0.2</v>
      </c>
      <c r="N105" s="459">
        <v>677.4</v>
      </c>
      <c r="O105" s="460">
        <v>541.92</v>
      </c>
      <c r="P105" s="460">
        <v>108.38</v>
      </c>
      <c r="Q105" s="459">
        <v>27.1</v>
      </c>
      <c r="R105" s="459">
        <v>611.3199999999999</v>
      </c>
      <c r="S105" s="460">
        <v>435.62</v>
      </c>
      <c r="T105" s="460">
        <v>175.7</v>
      </c>
      <c r="U105" s="475">
        <v>38.98000000000002</v>
      </c>
    </row>
    <row r="106" spans="1:21" ht="15">
      <c r="A106" s="426" t="s">
        <v>330</v>
      </c>
      <c r="B106" s="427">
        <v>96590</v>
      </c>
      <c r="C106" s="428"/>
      <c r="D106" s="427">
        <v>19534</v>
      </c>
      <c r="E106" s="427">
        <v>9381</v>
      </c>
      <c r="F106" s="427">
        <v>10153</v>
      </c>
      <c r="G106" s="427">
        <v>10104</v>
      </c>
      <c r="H106" s="427">
        <v>9430</v>
      </c>
      <c r="I106" s="453"/>
      <c r="J106" s="453"/>
      <c r="K106" s="453"/>
      <c r="L106" s="453"/>
      <c r="M106" s="453"/>
      <c r="N106" s="437">
        <v>3974.2</v>
      </c>
      <c r="O106" s="437">
        <v>2901.04</v>
      </c>
      <c r="P106" s="437">
        <v>677.63</v>
      </c>
      <c r="Q106" s="437">
        <v>395.53</v>
      </c>
      <c r="R106" s="437">
        <v>3371.24</v>
      </c>
      <c r="S106" s="437">
        <v>2554.94</v>
      </c>
      <c r="T106" s="437">
        <v>816.3</v>
      </c>
      <c r="U106" s="473">
        <v>207.43000000000004</v>
      </c>
    </row>
    <row r="107" spans="1:21" ht="24">
      <c r="A107" s="426" t="s">
        <v>247</v>
      </c>
      <c r="B107" s="427">
        <v>22371</v>
      </c>
      <c r="C107" s="428"/>
      <c r="D107" s="427">
        <v>3355</v>
      </c>
      <c r="E107" s="427">
        <v>1161</v>
      </c>
      <c r="F107" s="427">
        <v>2194</v>
      </c>
      <c r="G107" s="427">
        <v>1596</v>
      </c>
      <c r="H107" s="427">
        <v>1759</v>
      </c>
      <c r="I107" s="453"/>
      <c r="J107" s="453"/>
      <c r="K107" s="453"/>
      <c r="L107" s="453"/>
      <c r="M107" s="453"/>
      <c r="N107" s="437">
        <v>654.7</v>
      </c>
      <c r="O107" s="437">
        <v>392.82</v>
      </c>
      <c r="P107" s="437">
        <v>64.72999999999999</v>
      </c>
      <c r="Q107" s="437">
        <v>197.15</v>
      </c>
      <c r="R107" s="437">
        <v>440.03</v>
      </c>
      <c r="S107" s="437">
        <v>420.63</v>
      </c>
      <c r="T107" s="437">
        <v>19.4</v>
      </c>
      <c r="U107" s="473">
        <v>17.519999999999996</v>
      </c>
    </row>
    <row r="108" spans="1:21" ht="15">
      <c r="A108" s="429" t="s">
        <v>331</v>
      </c>
      <c r="B108" s="430">
        <v>10286</v>
      </c>
      <c r="C108" s="431">
        <v>0.15</v>
      </c>
      <c r="D108" s="432">
        <v>1543</v>
      </c>
      <c r="E108" s="430">
        <v>388</v>
      </c>
      <c r="F108" s="432">
        <v>1155</v>
      </c>
      <c r="G108" s="434">
        <v>699</v>
      </c>
      <c r="H108" s="434">
        <v>844</v>
      </c>
      <c r="I108" s="454">
        <v>0.6</v>
      </c>
      <c r="J108" s="454">
        <v>0.4</v>
      </c>
      <c r="K108" s="455">
        <v>0</v>
      </c>
      <c r="L108" s="455">
        <v>1</v>
      </c>
      <c r="M108" s="455">
        <v>0</v>
      </c>
      <c r="N108" s="459">
        <v>294.1</v>
      </c>
      <c r="O108" s="460">
        <v>176.46</v>
      </c>
      <c r="P108" s="460">
        <v>0</v>
      </c>
      <c r="Q108" s="459">
        <v>117.64</v>
      </c>
      <c r="R108" s="459">
        <v>188.87</v>
      </c>
      <c r="S108" s="460">
        <v>188.87</v>
      </c>
      <c r="T108" s="460">
        <v>0</v>
      </c>
      <c r="U108" s="475">
        <v>-12.409999999999997</v>
      </c>
    </row>
    <row r="109" spans="1:21" ht="15">
      <c r="A109" s="443" t="s">
        <v>332</v>
      </c>
      <c r="B109" s="430">
        <v>5616</v>
      </c>
      <c r="C109" s="431">
        <v>0.15</v>
      </c>
      <c r="D109" s="432">
        <v>842</v>
      </c>
      <c r="E109" s="430">
        <v>458</v>
      </c>
      <c r="F109" s="432">
        <v>384</v>
      </c>
      <c r="G109" s="434">
        <v>458</v>
      </c>
      <c r="H109" s="434">
        <v>384</v>
      </c>
      <c r="I109" s="454">
        <v>0.6</v>
      </c>
      <c r="J109" s="454">
        <v>0.4</v>
      </c>
      <c r="K109" s="455">
        <v>0.5</v>
      </c>
      <c r="L109" s="455">
        <v>0.5</v>
      </c>
      <c r="M109" s="455"/>
      <c r="N109" s="459">
        <v>175.8</v>
      </c>
      <c r="O109" s="460">
        <v>105.48</v>
      </c>
      <c r="P109" s="460">
        <v>35.16</v>
      </c>
      <c r="Q109" s="459">
        <v>35.16</v>
      </c>
      <c r="R109" s="459">
        <v>126.15</v>
      </c>
      <c r="S109" s="460">
        <v>113.05</v>
      </c>
      <c r="T109" s="460">
        <v>13.1</v>
      </c>
      <c r="U109" s="475">
        <v>14.489999999999995</v>
      </c>
    </row>
    <row r="110" spans="1:21" ht="15">
      <c r="A110" s="443" t="s">
        <v>333</v>
      </c>
      <c r="B110" s="430">
        <v>6469</v>
      </c>
      <c r="C110" s="431">
        <v>0.15</v>
      </c>
      <c r="D110" s="432">
        <v>970</v>
      </c>
      <c r="E110" s="430">
        <v>315</v>
      </c>
      <c r="F110" s="432">
        <v>655</v>
      </c>
      <c r="G110" s="434">
        <v>439</v>
      </c>
      <c r="H110" s="434">
        <v>531</v>
      </c>
      <c r="I110" s="454">
        <v>0.6</v>
      </c>
      <c r="J110" s="454">
        <v>0.4</v>
      </c>
      <c r="K110" s="455">
        <v>0.4</v>
      </c>
      <c r="L110" s="455">
        <v>0.6</v>
      </c>
      <c r="M110" s="455"/>
      <c r="N110" s="459">
        <v>184.8</v>
      </c>
      <c r="O110" s="460">
        <v>110.88</v>
      </c>
      <c r="P110" s="460">
        <v>29.57</v>
      </c>
      <c r="Q110" s="459">
        <v>44.35</v>
      </c>
      <c r="R110" s="459">
        <v>125.01</v>
      </c>
      <c r="S110" s="460">
        <v>118.71</v>
      </c>
      <c r="T110" s="460">
        <v>6.3</v>
      </c>
      <c r="U110" s="475">
        <v>15.439999999999998</v>
      </c>
    </row>
    <row r="111" spans="1:21" ht="15">
      <c r="A111" s="435" t="s">
        <v>334</v>
      </c>
      <c r="B111" s="430">
        <v>9372</v>
      </c>
      <c r="C111" s="431">
        <v>0.15</v>
      </c>
      <c r="D111" s="432">
        <v>1406</v>
      </c>
      <c r="E111" s="430">
        <v>733</v>
      </c>
      <c r="F111" s="432">
        <v>673</v>
      </c>
      <c r="G111" s="434">
        <v>733</v>
      </c>
      <c r="H111" s="434">
        <v>673</v>
      </c>
      <c r="I111" s="454">
        <v>0.6</v>
      </c>
      <c r="J111" s="454">
        <v>0.4</v>
      </c>
      <c r="K111" s="455">
        <v>0.7</v>
      </c>
      <c r="L111" s="455">
        <v>0</v>
      </c>
      <c r="M111" s="455">
        <v>0.3</v>
      </c>
      <c r="N111" s="459">
        <v>287.2</v>
      </c>
      <c r="O111" s="460">
        <v>172.32</v>
      </c>
      <c r="P111" s="460">
        <v>80.42</v>
      </c>
      <c r="Q111" s="459">
        <v>34.46</v>
      </c>
      <c r="R111" s="459">
        <v>243.49</v>
      </c>
      <c r="S111" s="460">
        <v>184.69</v>
      </c>
      <c r="T111" s="460">
        <v>58.8</v>
      </c>
      <c r="U111" s="475">
        <v>9.25</v>
      </c>
    </row>
    <row r="112" spans="1:21" ht="15">
      <c r="A112" s="444" t="s">
        <v>335</v>
      </c>
      <c r="B112" s="430">
        <v>11173</v>
      </c>
      <c r="C112" s="431">
        <v>0.15</v>
      </c>
      <c r="D112" s="432">
        <v>1676</v>
      </c>
      <c r="E112" s="430">
        <v>759</v>
      </c>
      <c r="F112" s="432">
        <v>917</v>
      </c>
      <c r="G112" s="434">
        <v>759</v>
      </c>
      <c r="H112" s="434">
        <v>917</v>
      </c>
      <c r="I112" s="454">
        <v>0.6</v>
      </c>
      <c r="J112" s="454">
        <v>0.4</v>
      </c>
      <c r="K112" s="455">
        <v>0.7</v>
      </c>
      <c r="L112" s="455">
        <v>0</v>
      </c>
      <c r="M112" s="455">
        <v>0.3</v>
      </c>
      <c r="N112" s="459">
        <v>319.4</v>
      </c>
      <c r="O112" s="460">
        <v>191.64</v>
      </c>
      <c r="P112" s="460">
        <v>89.43</v>
      </c>
      <c r="Q112" s="459">
        <v>38.33</v>
      </c>
      <c r="R112" s="459">
        <v>278</v>
      </c>
      <c r="S112" s="460">
        <v>205.4</v>
      </c>
      <c r="T112" s="460">
        <v>72.6</v>
      </c>
      <c r="U112" s="475">
        <v>3.069999999999993</v>
      </c>
    </row>
    <row r="113" spans="1:21" ht="15">
      <c r="A113" s="444" t="s">
        <v>336</v>
      </c>
      <c r="B113" s="430">
        <v>11998</v>
      </c>
      <c r="C113" s="431">
        <v>0.3</v>
      </c>
      <c r="D113" s="432">
        <v>3599</v>
      </c>
      <c r="E113" s="430">
        <v>1362</v>
      </c>
      <c r="F113" s="432">
        <v>2237</v>
      </c>
      <c r="G113" s="434">
        <v>1629</v>
      </c>
      <c r="H113" s="434">
        <v>1970</v>
      </c>
      <c r="I113" s="454">
        <v>0.8</v>
      </c>
      <c r="J113" s="454">
        <v>0.19999999999999996</v>
      </c>
      <c r="K113" s="455">
        <v>0.8</v>
      </c>
      <c r="L113" s="455">
        <v>0</v>
      </c>
      <c r="M113" s="455">
        <v>0.2</v>
      </c>
      <c r="N113" s="459">
        <v>685.7</v>
      </c>
      <c r="O113" s="460">
        <v>548.56</v>
      </c>
      <c r="P113" s="460">
        <v>109.71</v>
      </c>
      <c r="Q113" s="459">
        <v>27.43</v>
      </c>
      <c r="R113" s="459">
        <v>605.67</v>
      </c>
      <c r="S113" s="460">
        <v>440.57</v>
      </c>
      <c r="T113" s="460">
        <v>165.1</v>
      </c>
      <c r="U113" s="475">
        <v>52.60000000000002</v>
      </c>
    </row>
    <row r="114" spans="1:21" ht="15">
      <c r="A114" s="435" t="s">
        <v>337</v>
      </c>
      <c r="B114" s="430">
        <v>4307</v>
      </c>
      <c r="C114" s="431">
        <v>0.3</v>
      </c>
      <c r="D114" s="432">
        <v>1292</v>
      </c>
      <c r="E114" s="430">
        <v>899</v>
      </c>
      <c r="F114" s="432">
        <v>393</v>
      </c>
      <c r="G114" s="434">
        <v>899</v>
      </c>
      <c r="H114" s="434">
        <v>393</v>
      </c>
      <c r="I114" s="454">
        <v>0.8</v>
      </c>
      <c r="J114" s="454">
        <v>0.19999999999999996</v>
      </c>
      <c r="K114" s="455">
        <v>0.8</v>
      </c>
      <c r="L114" s="455">
        <v>0</v>
      </c>
      <c r="M114" s="455">
        <v>0.2</v>
      </c>
      <c r="N114" s="459">
        <v>309</v>
      </c>
      <c r="O114" s="460">
        <v>247.2</v>
      </c>
      <c r="P114" s="460">
        <v>49.44</v>
      </c>
      <c r="Q114" s="459">
        <v>12.36</v>
      </c>
      <c r="R114" s="459">
        <v>274.01</v>
      </c>
      <c r="S114" s="460">
        <v>198.71</v>
      </c>
      <c r="T114" s="460">
        <v>75.3</v>
      </c>
      <c r="U114" s="475">
        <v>22.629999999999995</v>
      </c>
    </row>
    <row r="115" spans="1:21" ht="15">
      <c r="A115" s="444" t="s">
        <v>338</v>
      </c>
      <c r="B115" s="430">
        <v>7137</v>
      </c>
      <c r="C115" s="431">
        <v>0.3</v>
      </c>
      <c r="D115" s="432">
        <v>2141</v>
      </c>
      <c r="E115" s="430">
        <v>1413</v>
      </c>
      <c r="F115" s="432">
        <v>728</v>
      </c>
      <c r="G115" s="434">
        <v>1413</v>
      </c>
      <c r="H115" s="434">
        <v>728</v>
      </c>
      <c r="I115" s="454">
        <v>0.8</v>
      </c>
      <c r="J115" s="454">
        <v>0.19999999999999996</v>
      </c>
      <c r="K115" s="455">
        <v>0.8</v>
      </c>
      <c r="L115" s="455">
        <v>0</v>
      </c>
      <c r="M115" s="455">
        <v>0.2</v>
      </c>
      <c r="N115" s="459">
        <v>496.7</v>
      </c>
      <c r="O115" s="460">
        <v>397.36</v>
      </c>
      <c r="P115" s="460">
        <v>79.47</v>
      </c>
      <c r="Q115" s="459">
        <v>19.87</v>
      </c>
      <c r="R115" s="459">
        <v>440.82000000000005</v>
      </c>
      <c r="S115" s="460">
        <v>319.42</v>
      </c>
      <c r="T115" s="460">
        <v>121.4</v>
      </c>
      <c r="U115" s="475">
        <v>36.00999999999999</v>
      </c>
    </row>
    <row r="116" spans="1:21" ht="15">
      <c r="A116" s="444" t="s">
        <v>339</v>
      </c>
      <c r="B116" s="430">
        <v>4673</v>
      </c>
      <c r="C116" s="431">
        <v>0.15</v>
      </c>
      <c r="D116" s="432">
        <v>701</v>
      </c>
      <c r="E116" s="430">
        <v>296</v>
      </c>
      <c r="F116" s="432">
        <v>405</v>
      </c>
      <c r="G116" s="434">
        <v>317</v>
      </c>
      <c r="H116" s="434">
        <v>384</v>
      </c>
      <c r="I116" s="454">
        <v>0.8</v>
      </c>
      <c r="J116" s="454">
        <v>0.19999999999999996</v>
      </c>
      <c r="K116" s="455">
        <v>0.7</v>
      </c>
      <c r="L116" s="455">
        <v>0</v>
      </c>
      <c r="M116" s="455">
        <v>0.3</v>
      </c>
      <c r="N116" s="459">
        <v>133.5</v>
      </c>
      <c r="O116" s="460">
        <v>106.8</v>
      </c>
      <c r="P116" s="460">
        <v>18.69</v>
      </c>
      <c r="Q116" s="459">
        <v>8.01</v>
      </c>
      <c r="R116" s="459">
        <v>114.25</v>
      </c>
      <c r="S116" s="460">
        <v>85.85</v>
      </c>
      <c r="T116" s="460">
        <v>28.4</v>
      </c>
      <c r="U116" s="475">
        <v>11.239999999999995</v>
      </c>
    </row>
    <row r="117" spans="1:21" ht="15">
      <c r="A117" s="435" t="s">
        <v>168</v>
      </c>
      <c r="B117" s="430">
        <v>8137</v>
      </c>
      <c r="C117" s="431">
        <v>0.3</v>
      </c>
      <c r="D117" s="432">
        <v>2441</v>
      </c>
      <c r="E117" s="430">
        <v>1270</v>
      </c>
      <c r="F117" s="432">
        <v>1171</v>
      </c>
      <c r="G117" s="434">
        <v>1270</v>
      </c>
      <c r="H117" s="434">
        <v>1171</v>
      </c>
      <c r="I117" s="454">
        <v>0.8</v>
      </c>
      <c r="J117" s="454">
        <v>0.19999999999999996</v>
      </c>
      <c r="K117" s="455">
        <v>0.8</v>
      </c>
      <c r="L117" s="455">
        <v>0</v>
      </c>
      <c r="M117" s="455">
        <v>0.2</v>
      </c>
      <c r="N117" s="459">
        <v>498.1</v>
      </c>
      <c r="O117" s="460">
        <v>398.48</v>
      </c>
      <c r="P117" s="460">
        <v>79.7</v>
      </c>
      <c r="Q117" s="459">
        <v>19.92</v>
      </c>
      <c r="R117" s="459">
        <v>446.02</v>
      </c>
      <c r="S117" s="460">
        <v>320.32</v>
      </c>
      <c r="T117" s="460">
        <v>125.7</v>
      </c>
      <c r="U117" s="475">
        <v>32.160000000000025</v>
      </c>
    </row>
    <row r="118" spans="1:21" ht="15">
      <c r="A118" s="435" t="s">
        <v>340</v>
      </c>
      <c r="B118" s="430">
        <v>2064</v>
      </c>
      <c r="C118" s="431">
        <v>0.3</v>
      </c>
      <c r="D118" s="432">
        <v>619</v>
      </c>
      <c r="E118" s="430">
        <v>342</v>
      </c>
      <c r="F118" s="432">
        <v>277</v>
      </c>
      <c r="G118" s="434">
        <v>342</v>
      </c>
      <c r="H118" s="434">
        <v>277</v>
      </c>
      <c r="I118" s="454">
        <v>0.6</v>
      </c>
      <c r="J118" s="454">
        <v>0.4</v>
      </c>
      <c r="K118" s="455">
        <v>0.8</v>
      </c>
      <c r="L118" s="455">
        <v>0</v>
      </c>
      <c r="M118" s="455">
        <v>0.2</v>
      </c>
      <c r="N118" s="459">
        <v>130.3</v>
      </c>
      <c r="O118" s="460">
        <v>78.18</v>
      </c>
      <c r="P118" s="460">
        <v>41.7</v>
      </c>
      <c r="Q118" s="459">
        <v>10.42</v>
      </c>
      <c r="R118" s="459">
        <v>118.29</v>
      </c>
      <c r="S118" s="460">
        <v>83.79</v>
      </c>
      <c r="T118" s="460">
        <v>34.5</v>
      </c>
      <c r="U118" s="475">
        <v>1.5900000000000034</v>
      </c>
    </row>
    <row r="119" spans="1:21" ht="15">
      <c r="A119" s="444" t="s">
        <v>341</v>
      </c>
      <c r="B119" s="430">
        <v>15358</v>
      </c>
      <c r="C119" s="431">
        <v>0.15</v>
      </c>
      <c r="D119" s="432">
        <v>2304</v>
      </c>
      <c r="E119" s="430">
        <v>1146</v>
      </c>
      <c r="F119" s="432">
        <v>1158</v>
      </c>
      <c r="G119" s="434">
        <v>1146</v>
      </c>
      <c r="H119" s="434">
        <v>1158</v>
      </c>
      <c r="I119" s="454">
        <v>0.8</v>
      </c>
      <c r="J119" s="454">
        <v>0.19999999999999996</v>
      </c>
      <c r="K119" s="455">
        <v>0.7</v>
      </c>
      <c r="L119" s="455">
        <v>0</v>
      </c>
      <c r="M119" s="455">
        <v>0.3</v>
      </c>
      <c r="N119" s="459">
        <v>459.6</v>
      </c>
      <c r="O119" s="460">
        <v>367.68</v>
      </c>
      <c r="P119" s="460">
        <v>64.34</v>
      </c>
      <c r="Q119" s="459">
        <v>27.58</v>
      </c>
      <c r="R119" s="459">
        <v>410.66</v>
      </c>
      <c r="S119" s="460">
        <v>295.56</v>
      </c>
      <c r="T119" s="460">
        <v>115.1</v>
      </c>
      <c r="U119" s="475">
        <v>21.360000000000014</v>
      </c>
    </row>
    <row r="120" spans="1:21" ht="15">
      <c r="A120" s="426" t="s">
        <v>342</v>
      </c>
      <c r="B120" s="427">
        <v>95115</v>
      </c>
      <c r="C120" s="428"/>
      <c r="D120" s="427">
        <v>18564</v>
      </c>
      <c r="E120" s="427">
        <v>7237</v>
      </c>
      <c r="F120" s="427">
        <v>11327</v>
      </c>
      <c r="G120" s="427">
        <v>9392</v>
      </c>
      <c r="H120" s="427">
        <v>9172</v>
      </c>
      <c r="I120" s="453"/>
      <c r="J120" s="453"/>
      <c r="K120" s="453"/>
      <c r="L120" s="453"/>
      <c r="M120" s="453"/>
      <c r="N120" s="437">
        <v>3734.8</v>
      </c>
      <c r="O120" s="437">
        <v>2544.2999999999997</v>
      </c>
      <c r="P120" s="437">
        <v>782.44</v>
      </c>
      <c r="Q120" s="437">
        <v>408.0599999999999</v>
      </c>
      <c r="R120" s="437">
        <v>3071.73</v>
      </c>
      <c r="S120" s="437">
        <v>2400.2300000000005</v>
      </c>
      <c r="T120" s="437">
        <v>671.5</v>
      </c>
      <c r="U120" s="473">
        <v>255.01000000000005</v>
      </c>
    </row>
    <row r="121" spans="1:21" ht="24">
      <c r="A121" s="426" t="s">
        <v>247</v>
      </c>
      <c r="B121" s="427">
        <v>21927</v>
      </c>
      <c r="C121" s="428"/>
      <c r="D121" s="427">
        <v>3289</v>
      </c>
      <c r="E121" s="427">
        <v>447</v>
      </c>
      <c r="F121" s="427">
        <v>2842</v>
      </c>
      <c r="G121" s="427">
        <v>1488</v>
      </c>
      <c r="H121" s="427">
        <v>1801</v>
      </c>
      <c r="I121" s="453"/>
      <c r="J121" s="453"/>
      <c r="K121" s="453"/>
      <c r="L121" s="453"/>
      <c r="M121" s="453"/>
      <c r="N121" s="437">
        <v>626.5</v>
      </c>
      <c r="O121" s="437">
        <v>375.9</v>
      </c>
      <c r="P121" s="437">
        <v>75.92</v>
      </c>
      <c r="Q121" s="437">
        <v>174.68</v>
      </c>
      <c r="R121" s="437">
        <v>402.63</v>
      </c>
      <c r="S121" s="437">
        <v>402.63</v>
      </c>
      <c r="T121" s="437">
        <v>0</v>
      </c>
      <c r="U121" s="473">
        <v>49.19000000000001</v>
      </c>
    </row>
    <row r="122" spans="1:21" ht="15">
      <c r="A122" s="429" t="s">
        <v>343</v>
      </c>
      <c r="B122" s="430">
        <v>5321</v>
      </c>
      <c r="C122" s="431">
        <v>0.15</v>
      </c>
      <c r="D122" s="432">
        <v>798</v>
      </c>
      <c r="E122" s="430">
        <v>105</v>
      </c>
      <c r="F122" s="432">
        <v>693</v>
      </c>
      <c r="G122" s="434">
        <v>361</v>
      </c>
      <c r="H122" s="434">
        <v>437</v>
      </c>
      <c r="I122" s="454">
        <v>0.6</v>
      </c>
      <c r="J122" s="454">
        <v>0.4</v>
      </c>
      <c r="K122" s="455">
        <v>0</v>
      </c>
      <c r="L122" s="455">
        <v>1</v>
      </c>
      <c r="M122" s="455">
        <v>0</v>
      </c>
      <c r="N122" s="459">
        <v>152</v>
      </c>
      <c r="O122" s="460">
        <v>91.2</v>
      </c>
      <c r="P122" s="460">
        <v>0</v>
      </c>
      <c r="Q122" s="459">
        <v>60.8</v>
      </c>
      <c r="R122" s="459">
        <v>97.75</v>
      </c>
      <c r="S122" s="460">
        <v>97.75</v>
      </c>
      <c r="T122" s="460">
        <v>0</v>
      </c>
      <c r="U122" s="475">
        <v>-6.549999999999997</v>
      </c>
    </row>
    <row r="123" spans="1:21" ht="15">
      <c r="A123" s="443" t="s">
        <v>344</v>
      </c>
      <c r="B123" s="430">
        <v>7765</v>
      </c>
      <c r="C123" s="431">
        <v>0.15</v>
      </c>
      <c r="D123" s="432">
        <v>1165</v>
      </c>
      <c r="E123" s="430">
        <v>180</v>
      </c>
      <c r="F123" s="432">
        <v>985</v>
      </c>
      <c r="G123" s="434">
        <v>527</v>
      </c>
      <c r="H123" s="434">
        <v>638</v>
      </c>
      <c r="I123" s="454">
        <v>0.6</v>
      </c>
      <c r="J123" s="454">
        <v>0.4</v>
      </c>
      <c r="K123" s="455">
        <v>0.4</v>
      </c>
      <c r="L123" s="455">
        <v>0.6</v>
      </c>
      <c r="M123" s="455"/>
      <c r="N123" s="459">
        <v>221.9</v>
      </c>
      <c r="O123" s="460">
        <v>133.14</v>
      </c>
      <c r="P123" s="460">
        <v>35.5</v>
      </c>
      <c r="Q123" s="459">
        <v>53.26</v>
      </c>
      <c r="R123" s="459">
        <v>142.57</v>
      </c>
      <c r="S123" s="460">
        <v>142.57</v>
      </c>
      <c r="T123" s="460">
        <v>0</v>
      </c>
      <c r="U123" s="475">
        <v>26.069999999999993</v>
      </c>
    </row>
    <row r="124" spans="1:21" ht="15">
      <c r="A124" s="443" t="s">
        <v>345</v>
      </c>
      <c r="B124" s="430">
        <v>8841</v>
      </c>
      <c r="C124" s="431">
        <v>0.15</v>
      </c>
      <c r="D124" s="432">
        <v>1326</v>
      </c>
      <c r="E124" s="430">
        <v>162</v>
      </c>
      <c r="F124" s="432">
        <v>1164</v>
      </c>
      <c r="G124" s="434">
        <v>600</v>
      </c>
      <c r="H124" s="434">
        <v>726</v>
      </c>
      <c r="I124" s="454">
        <v>0.6</v>
      </c>
      <c r="J124" s="454">
        <v>0.4</v>
      </c>
      <c r="K124" s="455">
        <v>0.4</v>
      </c>
      <c r="L124" s="455">
        <v>0.6</v>
      </c>
      <c r="M124" s="455"/>
      <c r="N124" s="459">
        <v>252.6</v>
      </c>
      <c r="O124" s="460">
        <v>151.56</v>
      </c>
      <c r="P124" s="460">
        <v>40.42</v>
      </c>
      <c r="Q124" s="459">
        <v>60.62</v>
      </c>
      <c r="R124" s="459">
        <v>162.31</v>
      </c>
      <c r="S124" s="460">
        <v>162.31</v>
      </c>
      <c r="T124" s="460">
        <v>0</v>
      </c>
      <c r="U124" s="475">
        <v>29.670000000000016</v>
      </c>
    </row>
    <row r="125" spans="1:21" ht="15">
      <c r="A125" s="435" t="s">
        <v>346</v>
      </c>
      <c r="B125" s="430">
        <v>4903</v>
      </c>
      <c r="C125" s="431">
        <v>0.15</v>
      </c>
      <c r="D125" s="432">
        <v>735</v>
      </c>
      <c r="E125" s="430">
        <v>324</v>
      </c>
      <c r="F125" s="432">
        <v>411</v>
      </c>
      <c r="G125" s="434">
        <v>333</v>
      </c>
      <c r="H125" s="434">
        <v>402</v>
      </c>
      <c r="I125" s="454">
        <v>0.6</v>
      </c>
      <c r="J125" s="454">
        <v>0.4</v>
      </c>
      <c r="K125" s="455">
        <v>0.7</v>
      </c>
      <c r="L125" s="455">
        <v>0</v>
      </c>
      <c r="M125" s="455">
        <v>0.3</v>
      </c>
      <c r="N125" s="459">
        <v>140.1</v>
      </c>
      <c r="O125" s="460">
        <v>84.06</v>
      </c>
      <c r="P125" s="460">
        <v>39.23</v>
      </c>
      <c r="Q125" s="459">
        <v>16.81</v>
      </c>
      <c r="R125" s="459">
        <v>112.37</v>
      </c>
      <c r="S125" s="460">
        <v>89.97</v>
      </c>
      <c r="T125" s="460">
        <v>22.4</v>
      </c>
      <c r="U125" s="475">
        <v>10.919999999999987</v>
      </c>
    </row>
    <row r="126" spans="1:21" ht="15">
      <c r="A126" s="435" t="s">
        <v>347</v>
      </c>
      <c r="B126" s="430">
        <v>14315</v>
      </c>
      <c r="C126" s="431">
        <v>0.15</v>
      </c>
      <c r="D126" s="432">
        <v>2147</v>
      </c>
      <c r="E126" s="430">
        <v>412</v>
      </c>
      <c r="F126" s="432">
        <v>1735</v>
      </c>
      <c r="G126" s="434">
        <v>972</v>
      </c>
      <c r="H126" s="434">
        <v>1175</v>
      </c>
      <c r="I126" s="454">
        <v>0.6</v>
      </c>
      <c r="J126" s="454">
        <v>0.4</v>
      </c>
      <c r="K126" s="455">
        <v>0.7</v>
      </c>
      <c r="L126" s="455">
        <v>0</v>
      </c>
      <c r="M126" s="455">
        <v>0.3</v>
      </c>
      <c r="N126" s="459">
        <v>409.1</v>
      </c>
      <c r="O126" s="460">
        <v>245.46</v>
      </c>
      <c r="P126" s="460">
        <v>114.55</v>
      </c>
      <c r="Q126" s="459">
        <v>49.09</v>
      </c>
      <c r="R126" s="459">
        <v>345.63</v>
      </c>
      <c r="S126" s="460">
        <v>262.83</v>
      </c>
      <c r="T126" s="460">
        <v>82.8</v>
      </c>
      <c r="U126" s="475">
        <v>14.379999999999995</v>
      </c>
    </row>
    <row r="127" spans="1:21" ht="15">
      <c r="A127" s="444" t="s">
        <v>348</v>
      </c>
      <c r="B127" s="430">
        <v>9684</v>
      </c>
      <c r="C127" s="431">
        <v>0.15</v>
      </c>
      <c r="D127" s="432">
        <v>1453</v>
      </c>
      <c r="E127" s="430">
        <v>436</v>
      </c>
      <c r="F127" s="432">
        <v>1017</v>
      </c>
      <c r="G127" s="434">
        <v>658</v>
      </c>
      <c r="H127" s="434">
        <v>795</v>
      </c>
      <c r="I127" s="454">
        <v>0.8</v>
      </c>
      <c r="J127" s="454">
        <v>0.19999999999999996</v>
      </c>
      <c r="K127" s="455">
        <v>0.7</v>
      </c>
      <c r="L127" s="455">
        <v>0</v>
      </c>
      <c r="M127" s="455">
        <v>0.3</v>
      </c>
      <c r="N127" s="459">
        <v>276.9</v>
      </c>
      <c r="O127" s="460">
        <v>221.52</v>
      </c>
      <c r="P127" s="460">
        <v>38.77</v>
      </c>
      <c r="Q127" s="459">
        <v>16.61</v>
      </c>
      <c r="R127" s="459">
        <v>235.21</v>
      </c>
      <c r="S127" s="460">
        <v>177.81</v>
      </c>
      <c r="T127" s="460">
        <v>57.4</v>
      </c>
      <c r="U127" s="475">
        <v>25.080000000000013</v>
      </c>
    </row>
    <row r="128" spans="1:21" ht="15">
      <c r="A128" s="444" t="s">
        <v>349</v>
      </c>
      <c r="B128" s="430">
        <v>10404</v>
      </c>
      <c r="C128" s="431">
        <v>0.3</v>
      </c>
      <c r="D128" s="432">
        <v>3121</v>
      </c>
      <c r="E128" s="430">
        <v>1409</v>
      </c>
      <c r="F128" s="432">
        <v>1712</v>
      </c>
      <c r="G128" s="434">
        <v>1413</v>
      </c>
      <c r="H128" s="434">
        <v>1708</v>
      </c>
      <c r="I128" s="454">
        <v>0.6</v>
      </c>
      <c r="J128" s="454">
        <v>0.4</v>
      </c>
      <c r="K128" s="455">
        <v>0.8</v>
      </c>
      <c r="L128" s="455">
        <v>0</v>
      </c>
      <c r="M128" s="455">
        <v>0.2</v>
      </c>
      <c r="N128" s="459">
        <v>594.7</v>
      </c>
      <c r="O128" s="460">
        <v>356.82</v>
      </c>
      <c r="P128" s="460">
        <v>190.3</v>
      </c>
      <c r="Q128" s="459">
        <v>47.58</v>
      </c>
      <c r="R128" s="459">
        <v>513.65</v>
      </c>
      <c r="S128" s="460">
        <v>382.05</v>
      </c>
      <c r="T128" s="460">
        <v>131.6</v>
      </c>
      <c r="U128" s="475">
        <v>33.47000000000003</v>
      </c>
    </row>
    <row r="129" spans="1:21" ht="15">
      <c r="A129" s="444" t="s">
        <v>350</v>
      </c>
      <c r="B129" s="430">
        <v>6327</v>
      </c>
      <c r="C129" s="431">
        <v>0.15</v>
      </c>
      <c r="D129" s="432">
        <v>949</v>
      </c>
      <c r="E129" s="430">
        <v>248</v>
      </c>
      <c r="F129" s="432">
        <v>701</v>
      </c>
      <c r="G129" s="434">
        <v>430</v>
      </c>
      <c r="H129" s="434">
        <v>519</v>
      </c>
      <c r="I129" s="454">
        <v>0.6</v>
      </c>
      <c r="J129" s="454">
        <v>0.4</v>
      </c>
      <c r="K129" s="455">
        <v>0.7</v>
      </c>
      <c r="L129" s="455">
        <v>0</v>
      </c>
      <c r="M129" s="455">
        <v>0.3</v>
      </c>
      <c r="N129" s="459">
        <v>180.9</v>
      </c>
      <c r="O129" s="460">
        <v>108.54</v>
      </c>
      <c r="P129" s="460">
        <v>50.65</v>
      </c>
      <c r="Q129" s="459">
        <v>21.71</v>
      </c>
      <c r="R129" s="459">
        <v>148.4</v>
      </c>
      <c r="S129" s="460">
        <v>116.2</v>
      </c>
      <c r="T129" s="460">
        <v>32.2</v>
      </c>
      <c r="U129" s="475">
        <v>10.789999999999992</v>
      </c>
    </row>
    <row r="130" spans="1:21" ht="15">
      <c r="A130" s="444" t="s">
        <v>351</v>
      </c>
      <c r="B130" s="430">
        <v>9317</v>
      </c>
      <c r="C130" s="431">
        <v>0.15</v>
      </c>
      <c r="D130" s="432">
        <v>1398</v>
      </c>
      <c r="E130" s="430">
        <v>496</v>
      </c>
      <c r="F130" s="432">
        <v>902</v>
      </c>
      <c r="G130" s="434">
        <v>633</v>
      </c>
      <c r="H130" s="434">
        <v>765</v>
      </c>
      <c r="I130" s="454">
        <v>0.6</v>
      </c>
      <c r="J130" s="454">
        <v>0.4</v>
      </c>
      <c r="K130" s="455">
        <v>0.7</v>
      </c>
      <c r="L130" s="455">
        <v>0</v>
      </c>
      <c r="M130" s="455">
        <v>0.3</v>
      </c>
      <c r="N130" s="459">
        <v>266.4</v>
      </c>
      <c r="O130" s="460">
        <v>159.84</v>
      </c>
      <c r="P130" s="460">
        <v>74.59</v>
      </c>
      <c r="Q130" s="459">
        <v>31.97</v>
      </c>
      <c r="R130" s="459">
        <v>215.59</v>
      </c>
      <c r="S130" s="460">
        <v>171.19</v>
      </c>
      <c r="T130" s="460">
        <v>44.4</v>
      </c>
      <c r="U130" s="475">
        <v>18.840000000000003</v>
      </c>
    </row>
    <row r="131" spans="1:21" ht="15">
      <c r="A131" s="444" t="s">
        <v>352</v>
      </c>
      <c r="B131" s="430">
        <v>7446</v>
      </c>
      <c r="C131" s="431">
        <v>0.3</v>
      </c>
      <c r="D131" s="432">
        <v>2234</v>
      </c>
      <c r="E131" s="430">
        <v>1174</v>
      </c>
      <c r="F131" s="432">
        <v>1060</v>
      </c>
      <c r="G131" s="434">
        <v>1174</v>
      </c>
      <c r="H131" s="434">
        <v>1060</v>
      </c>
      <c r="I131" s="454">
        <v>0.8</v>
      </c>
      <c r="J131" s="454">
        <v>0.19999999999999996</v>
      </c>
      <c r="K131" s="455">
        <v>0.8</v>
      </c>
      <c r="L131" s="455">
        <v>0</v>
      </c>
      <c r="M131" s="455">
        <v>0.2</v>
      </c>
      <c r="N131" s="459">
        <v>458.2</v>
      </c>
      <c r="O131" s="460">
        <v>366.56</v>
      </c>
      <c r="P131" s="460">
        <v>73.31</v>
      </c>
      <c r="Q131" s="459">
        <v>18.33</v>
      </c>
      <c r="R131" s="459">
        <v>404.76</v>
      </c>
      <c r="S131" s="460">
        <v>294.66</v>
      </c>
      <c r="T131" s="460">
        <v>110.1</v>
      </c>
      <c r="U131" s="475">
        <v>35.110000000000014</v>
      </c>
    </row>
    <row r="132" spans="1:21" ht="15">
      <c r="A132" s="444" t="s">
        <v>353</v>
      </c>
      <c r="B132" s="430">
        <v>3152</v>
      </c>
      <c r="C132" s="431">
        <v>0.3</v>
      </c>
      <c r="D132" s="432">
        <v>946</v>
      </c>
      <c r="E132" s="430">
        <v>887</v>
      </c>
      <c r="F132" s="432">
        <v>59</v>
      </c>
      <c r="G132" s="434">
        <v>887</v>
      </c>
      <c r="H132" s="434">
        <v>59</v>
      </c>
      <c r="I132" s="454">
        <v>0.8</v>
      </c>
      <c r="J132" s="454">
        <v>0.19999999999999996</v>
      </c>
      <c r="K132" s="455">
        <v>0.8</v>
      </c>
      <c r="L132" s="455">
        <v>0</v>
      </c>
      <c r="M132" s="455">
        <v>0.2</v>
      </c>
      <c r="N132" s="459">
        <v>272</v>
      </c>
      <c r="O132" s="460">
        <v>217.6</v>
      </c>
      <c r="P132" s="460">
        <v>43.52</v>
      </c>
      <c r="Q132" s="459">
        <v>10.88</v>
      </c>
      <c r="R132" s="459">
        <v>241.82</v>
      </c>
      <c r="S132" s="460">
        <v>174.92</v>
      </c>
      <c r="T132" s="460">
        <v>66.9</v>
      </c>
      <c r="U132" s="475">
        <v>19.30000000000001</v>
      </c>
    </row>
    <row r="133" spans="1:21" ht="15">
      <c r="A133" s="444" t="s">
        <v>354</v>
      </c>
      <c r="B133" s="430">
        <v>7640</v>
      </c>
      <c r="C133" s="431">
        <v>0.3</v>
      </c>
      <c r="D133" s="432">
        <v>2292</v>
      </c>
      <c r="E133" s="430">
        <v>1404</v>
      </c>
      <c r="F133" s="432">
        <v>888</v>
      </c>
      <c r="G133" s="434">
        <v>1404</v>
      </c>
      <c r="H133" s="434">
        <v>888</v>
      </c>
      <c r="I133" s="454">
        <v>0.8</v>
      </c>
      <c r="J133" s="454">
        <v>0.19999999999999996</v>
      </c>
      <c r="K133" s="455">
        <v>0.8</v>
      </c>
      <c r="L133" s="455">
        <v>0</v>
      </c>
      <c r="M133" s="455">
        <v>0.2</v>
      </c>
      <c r="N133" s="459">
        <v>510</v>
      </c>
      <c r="O133" s="460">
        <v>408</v>
      </c>
      <c r="P133" s="460">
        <v>81.6</v>
      </c>
      <c r="Q133" s="459">
        <v>20.4</v>
      </c>
      <c r="R133" s="459">
        <v>451.67</v>
      </c>
      <c r="S133" s="460">
        <v>327.97</v>
      </c>
      <c r="T133" s="460">
        <v>123.7</v>
      </c>
      <c r="U133" s="475">
        <v>37.93000000000001</v>
      </c>
    </row>
    <row r="134" spans="1:21" ht="15">
      <c r="A134" s="426" t="s">
        <v>355</v>
      </c>
      <c r="B134" s="427">
        <v>80021</v>
      </c>
      <c r="C134" s="428"/>
      <c r="D134" s="427">
        <v>21215</v>
      </c>
      <c r="E134" s="427">
        <v>8184</v>
      </c>
      <c r="F134" s="427">
        <v>13031</v>
      </c>
      <c r="G134" s="427">
        <v>9796</v>
      </c>
      <c r="H134" s="427">
        <v>11419</v>
      </c>
      <c r="I134" s="453"/>
      <c r="J134" s="453"/>
      <c r="K134" s="453"/>
      <c r="L134" s="453"/>
      <c r="M134" s="453"/>
      <c r="N134" s="437">
        <v>4080.7</v>
      </c>
      <c r="O134" s="437">
        <v>2958.38</v>
      </c>
      <c r="P134" s="437">
        <v>757.17</v>
      </c>
      <c r="Q134" s="437">
        <v>365.15</v>
      </c>
      <c r="R134" s="437">
        <v>3605.7</v>
      </c>
      <c r="S134" s="437">
        <v>2622.3</v>
      </c>
      <c r="T134" s="437">
        <v>983.4</v>
      </c>
      <c r="U134" s="473">
        <v>109.84999999999988</v>
      </c>
    </row>
    <row r="135" spans="1:21" ht="24">
      <c r="A135" s="426" t="s">
        <v>247</v>
      </c>
      <c r="B135" s="427">
        <v>18609</v>
      </c>
      <c r="C135" s="428"/>
      <c r="D135" s="427">
        <v>2792</v>
      </c>
      <c r="E135" s="427">
        <v>809</v>
      </c>
      <c r="F135" s="427">
        <v>1983</v>
      </c>
      <c r="G135" s="427">
        <v>1264</v>
      </c>
      <c r="H135" s="427">
        <v>1528</v>
      </c>
      <c r="I135" s="453"/>
      <c r="J135" s="453"/>
      <c r="K135" s="453"/>
      <c r="L135" s="453"/>
      <c r="M135" s="453"/>
      <c r="N135" s="437">
        <v>532</v>
      </c>
      <c r="O135" s="437">
        <v>319.2</v>
      </c>
      <c r="P135" s="437">
        <v>37.65</v>
      </c>
      <c r="Q135" s="437">
        <v>175.15</v>
      </c>
      <c r="R135" s="437">
        <v>368.37</v>
      </c>
      <c r="S135" s="437">
        <v>341.87</v>
      </c>
      <c r="T135" s="437">
        <v>26.5</v>
      </c>
      <c r="U135" s="473">
        <v>-11.520000000000003</v>
      </c>
    </row>
    <row r="136" spans="1:21" ht="15">
      <c r="A136" s="429" t="s">
        <v>356</v>
      </c>
      <c r="B136" s="430">
        <v>9170</v>
      </c>
      <c r="C136" s="431">
        <v>0.15</v>
      </c>
      <c r="D136" s="432">
        <v>1376</v>
      </c>
      <c r="E136" s="430">
        <v>362</v>
      </c>
      <c r="F136" s="432">
        <v>1014</v>
      </c>
      <c r="G136" s="434">
        <v>623</v>
      </c>
      <c r="H136" s="434">
        <v>753</v>
      </c>
      <c r="I136" s="454">
        <v>0.6</v>
      </c>
      <c r="J136" s="454">
        <v>0.4</v>
      </c>
      <c r="K136" s="455">
        <v>0</v>
      </c>
      <c r="L136" s="455">
        <v>1</v>
      </c>
      <c r="M136" s="455">
        <v>0</v>
      </c>
      <c r="N136" s="459">
        <v>262.2</v>
      </c>
      <c r="O136" s="460">
        <v>157.32</v>
      </c>
      <c r="P136" s="460">
        <v>0</v>
      </c>
      <c r="Q136" s="459">
        <v>104.88</v>
      </c>
      <c r="R136" s="459">
        <v>168.49</v>
      </c>
      <c r="S136" s="460">
        <v>168.49</v>
      </c>
      <c r="T136" s="460">
        <v>0</v>
      </c>
      <c r="U136" s="475">
        <v>-11.170000000000016</v>
      </c>
    </row>
    <row r="137" spans="1:21" ht="15">
      <c r="A137" s="443" t="s">
        <v>357</v>
      </c>
      <c r="B137" s="430">
        <v>8235</v>
      </c>
      <c r="C137" s="431">
        <v>0.15</v>
      </c>
      <c r="D137" s="432">
        <v>1235</v>
      </c>
      <c r="E137" s="430">
        <v>376</v>
      </c>
      <c r="F137" s="432">
        <v>859</v>
      </c>
      <c r="G137" s="434">
        <v>559</v>
      </c>
      <c r="H137" s="434">
        <v>676</v>
      </c>
      <c r="I137" s="454">
        <v>0.6</v>
      </c>
      <c r="J137" s="454">
        <v>0.4</v>
      </c>
      <c r="K137" s="455">
        <v>0.4</v>
      </c>
      <c r="L137" s="455">
        <v>0.6</v>
      </c>
      <c r="M137" s="455"/>
      <c r="N137" s="459">
        <v>235.3</v>
      </c>
      <c r="O137" s="460">
        <v>141.18</v>
      </c>
      <c r="P137" s="460">
        <v>37.65</v>
      </c>
      <c r="Q137" s="459">
        <v>56.47</v>
      </c>
      <c r="R137" s="459">
        <v>177.69</v>
      </c>
      <c r="S137" s="460">
        <v>151.19</v>
      </c>
      <c r="T137" s="460">
        <v>26.5</v>
      </c>
      <c r="U137" s="475">
        <v>1.1400000000000148</v>
      </c>
    </row>
    <row r="138" spans="1:21" ht="15">
      <c r="A138" s="478" t="s">
        <v>358</v>
      </c>
      <c r="B138" s="430">
        <v>1204</v>
      </c>
      <c r="C138" s="431">
        <v>0.15</v>
      </c>
      <c r="D138" s="432">
        <v>181</v>
      </c>
      <c r="E138" s="430">
        <v>71</v>
      </c>
      <c r="F138" s="432">
        <v>110</v>
      </c>
      <c r="G138" s="434">
        <v>82</v>
      </c>
      <c r="H138" s="434">
        <v>99</v>
      </c>
      <c r="I138" s="454">
        <v>0.6</v>
      </c>
      <c r="J138" s="454">
        <v>0.4</v>
      </c>
      <c r="K138" s="455">
        <v>0</v>
      </c>
      <c r="L138" s="455">
        <v>1</v>
      </c>
      <c r="M138" s="455">
        <v>0</v>
      </c>
      <c r="N138" s="459">
        <v>34.5</v>
      </c>
      <c r="O138" s="460">
        <v>20.7</v>
      </c>
      <c r="P138" s="460">
        <v>0</v>
      </c>
      <c r="Q138" s="459">
        <v>13.8</v>
      </c>
      <c r="R138" s="459">
        <v>22.19</v>
      </c>
      <c r="S138" s="460">
        <v>22.19</v>
      </c>
      <c r="T138" s="460">
        <v>0</v>
      </c>
      <c r="U138" s="475">
        <v>-1.490000000000002</v>
      </c>
    </row>
    <row r="139" spans="1:21" ht="15">
      <c r="A139" s="435" t="s">
        <v>359</v>
      </c>
      <c r="B139" s="430">
        <v>16804</v>
      </c>
      <c r="C139" s="431">
        <v>0.3</v>
      </c>
      <c r="D139" s="432">
        <v>5041</v>
      </c>
      <c r="E139" s="430">
        <v>2474</v>
      </c>
      <c r="F139" s="432">
        <v>2567</v>
      </c>
      <c r="G139" s="434">
        <v>2474</v>
      </c>
      <c r="H139" s="434">
        <v>2567</v>
      </c>
      <c r="I139" s="454">
        <v>0.6</v>
      </c>
      <c r="J139" s="454">
        <v>0.4</v>
      </c>
      <c r="K139" s="455">
        <v>0.8</v>
      </c>
      <c r="L139" s="455">
        <v>0</v>
      </c>
      <c r="M139" s="455">
        <v>0.2</v>
      </c>
      <c r="N139" s="459">
        <v>998.9</v>
      </c>
      <c r="O139" s="460">
        <v>599.34</v>
      </c>
      <c r="P139" s="460">
        <v>319.65</v>
      </c>
      <c r="Q139" s="459">
        <v>79.91</v>
      </c>
      <c r="R139" s="459">
        <v>899.87</v>
      </c>
      <c r="S139" s="460">
        <v>642.37</v>
      </c>
      <c r="T139" s="460">
        <v>257.5</v>
      </c>
      <c r="U139" s="475">
        <v>19.120000000000005</v>
      </c>
    </row>
    <row r="140" spans="1:21" ht="15">
      <c r="A140" s="444" t="s">
        <v>360</v>
      </c>
      <c r="B140" s="430">
        <v>7094</v>
      </c>
      <c r="C140" s="431">
        <v>0.3</v>
      </c>
      <c r="D140" s="432">
        <v>2128</v>
      </c>
      <c r="E140" s="430">
        <v>369</v>
      </c>
      <c r="F140" s="432">
        <v>1759</v>
      </c>
      <c r="G140" s="434">
        <v>963</v>
      </c>
      <c r="H140" s="434">
        <v>1165</v>
      </c>
      <c r="I140" s="454">
        <v>0.8</v>
      </c>
      <c r="J140" s="454">
        <v>0.19999999999999996</v>
      </c>
      <c r="K140" s="455">
        <v>0.7</v>
      </c>
      <c r="L140" s="455">
        <v>0</v>
      </c>
      <c r="M140" s="455">
        <v>0.3</v>
      </c>
      <c r="N140" s="459">
        <v>405.4</v>
      </c>
      <c r="O140" s="460">
        <v>324.32</v>
      </c>
      <c r="P140" s="460">
        <v>56.76</v>
      </c>
      <c r="Q140" s="459">
        <v>24.32</v>
      </c>
      <c r="R140" s="459">
        <v>364.45</v>
      </c>
      <c r="S140" s="460">
        <v>260.45</v>
      </c>
      <c r="T140" s="460">
        <v>104</v>
      </c>
      <c r="U140" s="475">
        <v>16.629999999999995</v>
      </c>
    </row>
    <row r="141" spans="1:21" ht="15">
      <c r="A141" s="435" t="s">
        <v>361</v>
      </c>
      <c r="B141" s="430">
        <v>16536</v>
      </c>
      <c r="C141" s="431">
        <v>0.3</v>
      </c>
      <c r="D141" s="432">
        <v>4961</v>
      </c>
      <c r="E141" s="430">
        <v>1719</v>
      </c>
      <c r="F141" s="432">
        <v>3242</v>
      </c>
      <c r="G141" s="434">
        <v>2246</v>
      </c>
      <c r="H141" s="434">
        <v>2715</v>
      </c>
      <c r="I141" s="454">
        <v>0.8</v>
      </c>
      <c r="J141" s="454">
        <v>0.19999999999999996</v>
      </c>
      <c r="K141" s="455">
        <v>0.8</v>
      </c>
      <c r="L141" s="455">
        <v>0</v>
      </c>
      <c r="M141" s="455">
        <v>0.2</v>
      </c>
      <c r="N141" s="459">
        <v>945.3</v>
      </c>
      <c r="O141" s="460">
        <v>756.24</v>
      </c>
      <c r="P141" s="460">
        <v>151.25</v>
      </c>
      <c r="Q141" s="459">
        <v>37.81</v>
      </c>
      <c r="R141" s="459">
        <v>865.06</v>
      </c>
      <c r="S141" s="460">
        <v>607.26</v>
      </c>
      <c r="T141" s="460">
        <v>257.8</v>
      </c>
      <c r="U141" s="475">
        <v>42.430000000000064</v>
      </c>
    </row>
    <row r="142" spans="1:21" ht="15">
      <c r="A142" s="435" t="s">
        <v>362</v>
      </c>
      <c r="B142" s="430">
        <v>20978</v>
      </c>
      <c r="C142" s="431">
        <v>0.3</v>
      </c>
      <c r="D142" s="432">
        <v>6293</v>
      </c>
      <c r="E142" s="430">
        <v>2813</v>
      </c>
      <c r="F142" s="432">
        <v>3480</v>
      </c>
      <c r="G142" s="434">
        <v>2849</v>
      </c>
      <c r="H142" s="434">
        <v>3444</v>
      </c>
      <c r="I142" s="454">
        <v>0.8</v>
      </c>
      <c r="J142" s="454">
        <v>0.19999999999999996</v>
      </c>
      <c r="K142" s="455">
        <v>0.8</v>
      </c>
      <c r="L142" s="455">
        <v>0</v>
      </c>
      <c r="M142" s="455">
        <v>0.2</v>
      </c>
      <c r="N142" s="459">
        <v>1199.1</v>
      </c>
      <c r="O142" s="460">
        <v>959.28</v>
      </c>
      <c r="P142" s="460">
        <v>191.86</v>
      </c>
      <c r="Q142" s="459">
        <v>47.96</v>
      </c>
      <c r="R142" s="459">
        <v>1107.95</v>
      </c>
      <c r="S142" s="460">
        <v>770.35</v>
      </c>
      <c r="T142" s="460">
        <v>337.6</v>
      </c>
      <c r="U142" s="475">
        <v>43.18999999999983</v>
      </c>
    </row>
    <row r="143" spans="1:21" ht="15">
      <c r="A143" s="426" t="s">
        <v>363</v>
      </c>
      <c r="B143" s="427">
        <v>75768</v>
      </c>
      <c r="C143" s="428"/>
      <c r="D143" s="427">
        <v>22732</v>
      </c>
      <c r="E143" s="427">
        <v>9433</v>
      </c>
      <c r="F143" s="427">
        <v>13299</v>
      </c>
      <c r="G143" s="427">
        <v>11409</v>
      </c>
      <c r="H143" s="427">
        <v>11323</v>
      </c>
      <c r="I143" s="453"/>
      <c r="J143" s="453"/>
      <c r="K143" s="453"/>
      <c r="L143" s="453"/>
      <c r="M143" s="453"/>
      <c r="N143" s="437">
        <v>4555</v>
      </c>
      <c r="O143" s="437">
        <v>3139.44</v>
      </c>
      <c r="P143" s="437">
        <v>895.3799999999999</v>
      </c>
      <c r="Q143" s="437">
        <v>520.18</v>
      </c>
      <c r="R143" s="437">
        <v>3871.32</v>
      </c>
      <c r="S143" s="437">
        <v>2927.9200000000005</v>
      </c>
      <c r="T143" s="437">
        <v>943.4000000000001</v>
      </c>
      <c r="U143" s="473">
        <v>163.49999999999986</v>
      </c>
    </row>
    <row r="144" spans="1:21" ht="24">
      <c r="A144" s="426" t="s">
        <v>247</v>
      </c>
      <c r="B144" s="427">
        <v>18237</v>
      </c>
      <c r="C144" s="428"/>
      <c r="D144" s="427">
        <v>5472</v>
      </c>
      <c r="E144" s="427">
        <v>753</v>
      </c>
      <c r="F144" s="427">
        <v>4719</v>
      </c>
      <c r="G144" s="427">
        <v>2477</v>
      </c>
      <c r="H144" s="427">
        <v>2995</v>
      </c>
      <c r="I144" s="453"/>
      <c r="J144" s="453"/>
      <c r="K144" s="453"/>
      <c r="L144" s="453"/>
      <c r="M144" s="453"/>
      <c r="N144" s="437">
        <v>1042.6</v>
      </c>
      <c r="O144" s="437">
        <v>625.56</v>
      </c>
      <c r="P144" s="437">
        <v>96.55</v>
      </c>
      <c r="Q144" s="437">
        <v>320.49</v>
      </c>
      <c r="R144" s="437">
        <v>723.76</v>
      </c>
      <c r="S144" s="437">
        <v>669.96</v>
      </c>
      <c r="T144" s="437">
        <v>53.8</v>
      </c>
      <c r="U144" s="473">
        <v>-1.6499999999999773</v>
      </c>
    </row>
    <row r="145" spans="1:21" ht="15">
      <c r="A145" s="429" t="s">
        <v>364</v>
      </c>
      <c r="B145" s="430">
        <v>11202</v>
      </c>
      <c r="C145" s="431">
        <v>0.3</v>
      </c>
      <c r="D145" s="432">
        <v>3361</v>
      </c>
      <c r="E145" s="430">
        <v>345</v>
      </c>
      <c r="F145" s="432">
        <v>3016</v>
      </c>
      <c r="G145" s="434">
        <v>1521</v>
      </c>
      <c r="H145" s="434">
        <v>1840</v>
      </c>
      <c r="I145" s="454">
        <v>0.6</v>
      </c>
      <c r="J145" s="454">
        <v>0.4</v>
      </c>
      <c r="K145" s="455">
        <v>0</v>
      </c>
      <c r="L145" s="455">
        <v>1</v>
      </c>
      <c r="M145" s="455">
        <v>0</v>
      </c>
      <c r="N145" s="459">
        <v>640.3</v>
      </c>
      <c r="O145" s="460">
        <v>384.18</v>
      </c>
      <c r="P145" s="460">
        <v>0</v>
      </c>
      <c r="Q145" s="459">
        <v>256.12</v>
      </c>
      <c r="R145" s="459">
        <v>411.51</v>
      </c>
      <c r="S145" s="460">
        <v>411.51</v>
      </c>
      <c r="T145" s="460">
        <v>0</v>
      </c>
      <c r="U145" s="475">
        <v>-27.329999999999984</v>
      </c>
    </row>
    <row r="146" spans="1:21" ht="15">
      <c r="A146" s="443" t="s">
        <v>365</v>
      </c>
      <c r="B146" s="430">
        <v>7035</v>
      </c>
      <c r="C146" s="431">
        <v>0.3</v>
      </c>
      <c r="D146" s="432">
        <v>2111</v>
      </c>
      <c r="E146" s="430">
        <v>408</v>
      </c>
      <c r="F146" s="432">
        <v>1703</v>
      </c>
      <c r="G146" s="434">
        <v>956</v>
      </c>
      <c r="H146" s="434">
        <v>1155</v>
      </c>
      <c r="I146" s="454">
        <v>0.6</v>
      </c>
      <c r="J146" s="454">
        <v>0.4</v>
      </c>
      <c r="K146" s="455">
        <v>0.6</v>
      </c>
      <c r="L146" s="455">
        <v>0.4</v>
      </c>
      <c r="M146" s="455"/>
      <c r="N146" s="459">
        <v>402.3</v>
      </c>
      <c r="O146" s="460">
        <v>241.38</v>
      </c>
      <c r="P146" s="460">
        <v>96.55</v>
      </c>
      <c r="Q146" s="459">
        <v>64.37</v>
      </c>
      <c r="R146" s="459">
        <v>312.25</v>
      </c>
      <c r="S146" s="460">
        <v>258.45</v>
      </c>
      <c r="T146" s="460">
        <v>53.8</v>
      </c>
      <c r="U146" s="475">
        <v>25.680000000000007</v>
      </c>
    </row>
    <row r="147" spans="1:21" ht="15">
      <c r="A147" s="444" t="s">
        <v>366</v>
      </c>
      <c r="B147" s="430">
        <v>7420</v>
      </c>
      <c r="C147" s="431">
        <v>0.3</v>
      </c>
      <c r="D147" s="432">
        <v>2226</v>
      </c>
      <c r="E147" s="430">
        <v>1326</v>
      </c>
      <c r="F147" s="432">
        <v>900</v>
      </c>
      <c r="G147" s="434">
        <v>1326</v>
      </c>
      <c r="H147" s="434">
        <v>900</v>
      </c>
      <c r="I147" s="454">
        <v>0.8</v>
      </c>
      <c r="J147" s="454">
        <v>0.19999999999999996</v>
      </c>
      <c r="K147" s="455">
        <v>0.8</v>
      </c>
      <c r="L147" s="455">
        <v>0</v>
      </c>
      <c r="M147" s="455">
        <v>0.2</v>
      </c>
      <c r="N147" s="459">
        <v>487.8</v>
      </c>
      <c r="O147" s="460">
        <v>390.24</v>
      </c>
      <c r="P147" s="460">
        <v>78.05</v>
      </c>
      <c r="Q147" s="459">
        <v>19.51</v>
      </c>
      <c r="R147" s="459">
        <v>438.89</v>
      </c>
      <c r="S147" s="460">
        <v>313.69</v>
      </c>
      <c r="T147" s="460">
        <v>125.2</v>
      </c>
      <c r="U147" s="475">
        <v>29.400000000000034</v>
      </c>
    </row>
    <row r="148" spans="1:21" ht="15">
      <c r="A148" s="444" t="s">
        <v>367</v>
      </c>
      <c r="B148" s="430">
        <v>5727</v>
      </c>
      <c r="C148" s="431">
        <v>0.3</v>
      </c>
      <c r="D148" s="432">
        <v>1718</v>
      </c>
      <c r="E148" s="430">
        <v>763</v>
      </c>
      <c r="F148" s="432">
        <v>955</v>
      </c>
      <c r="G148" s="434">
        <v>778</v>
      </c>
      <c r="H148" s="434">
        <v>940</v>
      </c>
      <c r="I148" s="454">
        <v>0.6</v>
      </c>
      <c r="J148" s="454">
        <v>0.4</v>
      </c>
      <c r="K148" s="455">
        <v>0.8</v>
      </c>
      <c r="L148" s="455">
        <v>0</v>
      </c>
      <c r="M148" s="455">
        <v>0.2</v>
      </c>
      <c r="N148" s="459">
        <v>327.4</v>
      </c>
      <c r="O148" s="460">
        <v>196.44</v>
      </c>
      <c r="P148" s="460">
        <v>104.77</v>
      </c>
      <c r="Q148" s="459">
        <v>26.19</v>
      </c>
      <c r="R148" s="459">
        <v>291.09</v>
      </c>
      <c r="S148" s="460">
        <v>210.29</v>
      </c>
      <c r="T148" s="460">
        <v>80.8</v>
      </c>
      <c r="U148" s="475">
        <v>10.120000000000005</v>
      </c>
    </row>
    <row r="149" spans="1:21" ht="15">
      <c r="A149" s="444" t="s">
        <v>368</v>
      </c>
      <c r="B149" s="430">
        <v>11239</v>
      </c>
      <c r="C149" s="431">
        <v>0.3</v>
      </c>
      <c r="D149" s="432">
        <v>3372</v>
      </c>
      <c r="E149" s="430">
        <v>1425</v>
      </c>
      <c r="F149" s="432">
        <v>1947</v>
      </c>
      <c r="G149" s="434">
        <v>1526</v>
      </c>
      <c r="H149" s="434">
        <v>1846</v>
      </c>
      <c r="I149" s="454">
        <v>0.6</v>
      </c>
      <c r="J149" s="454">
        <v>0.4</v>
      </c>
      <c r="K149" s="455">
        <v>0.8</v>
      </c>
      <c r="L149" s="455">
        <v>0</v>
      </c>
      <c r="M149" s="455">
        <v>0.2</v>
      </c>
      <c r="N149" s="459">
        <v>642.4</v>
      </c>
      <c r="O149" s="460">
        <v>385.44</v>
      </c>
      <c r="P149" s="460">
        <v>205.57</v>
      </c>
      <c r="Q149" s="459">
        <v>51.39</v>
      </c>
      <c r="R149" s="459">
        <v>572.6600000000001</v>
      </c>
      <c r="S149" s="460">
        <v>412.86</v>
      </c>
      <c r="T149" s="460">
        <v>159.8</v>
      </c>
      <c r="U149" s="475">
        <v>18.34999999999991</v>
      </c>
    </row>
    <row r="150" spans="1:21" ht="15">
      <c r="A150" s="444" t="s">
        <v>369</v>
      </c>
      <c r="B150" s="430">
        <v>5602</v>
      </c>
      <c r="C150" s="431">
        <v>0.3</v>
      </c>
      <c r="D150" s="432">
        <v>1681</v>
      </c>
      <c r="E150" s="430">
        <v>830</v>
      </c>
      <c r="F150" s="432">
        <v>851</v>
      </c>
      <c r="G150" s="434">
        <v>830</v>
      </c>
      <c r="H150" s="434">
        <v>851</v>
      </c>
      <c r="I150" s="454">
        <v>0.8</v>
      </c>
      <c r="J150" s="454">
        <v>0.19999999999999996</v>
      </c>
      <c r="K150" s="455">
        <v>0.8</v>
      </c>
      <c r="L150" s="455">
        <v>0</v>
      </c>
      <c r="M150" s="455">
        <v>0.2</v>
      </c>
      <c r="N150" s="459">
        <v>334.1</v>
      </c>
      <c r="O150" s="460">
        <v>267.28</v>
      </c>
      <c r="P150" s="460">
        <v>53.46</v>
      </c>
      <c r="Q150" s="459">
        <v>13.36</v>
      </c>
      <c r="R150" s="459">
        <v>303.85</v>
      </c>
      <c r="S150" s="460">
        <v>214.85</v>
      </c>
      <c r="T150" s="460">
        <v>89</v>
      </c>
      <c r="U150" s="475">
        <v>16.88999999999993</v>
      </c>
    </row>
    <row r="151" spans="1:21" ht="15">
      <c r="A151" s="444" t="s">
        <v>370</v>
      </c>
      <c r="B151" s="430">
        <v>3818</v>
      </c>
      <c r="C151" s="431">
        <v>0.3</v>
      </c>
      <c r="D151" s="432">
        <v>1145</v>
      </c>
      <c r="E151" s="430">
        <v>649</v>
      </c>
      <c r="F151" s="432">
        <v>496</v>
      </c>
      <c r="G151" s="434">
        <v>649</v>
      </c>
      <c r="H151" s="434">
        <v>496</v>
      </c>
      <c r="I151" s="454">
        <v>0.8</v>
      </c>
      <c r="J151" s="454">
        <v>0.19999999999999996</v>
      </c>
      <c r="K151" s="455">
        <v>0.8</v>
      </c>
      <c r="L151" s="455">
        <v>0</v>
      </c>
      <c r="M151" s="455">
        <v>0.2</v>
      </c>
      <c r="N151" s="459">
        <v>244.3</v>
      </c>
      <c r="O151" s="460">
        <v>195.44</v>
      </c>
      <c r="P151" s="460">
        <v>39.09</v>
      </c>
      <c r="Q151" s="459">
        <v>9.77</v>
      </c>
      <c r="R151" s="459">
        <v>208.6</v>
      </c>
      <c r="S151" s="460">
        <v>157.1</v>
      </c>
      <c r="T151" s="460">
        <v>51.5</v>
      </c>
      <c r="U151" s="475">
        <v>25.930000000000007</v>
      </c>
    </row>
    <row r="152" spans="1:21" ht="15">
      <c r="A152" s="435" t="s">
        <v>371</v>
      </c>
      <c r="B152" s="430">
        <v>3968</v>
      </c>
      <c r="C152" s="431">
        <v>0.3</v>
      </c>
      <c r="D152" s="432">
        <v>1190</v>
      </c>
      <c r="E152" s="430">
        <v>499</v>
      </c>
      <c r="F152" s="432">
        <v>691</v>
      </c>
      <c r="G152" s="434">
        <v>539</v>
      </c>
      <c r="H152" s="434">
        <v>651</v>
      </c>
      <c r="I152" s="454">
        <v>0.8</v>
      </c>
      <c r="J152" s="454">
        <v>0.19999999999999996</v>
      </c>
      <c r="K152" s="455">
        <v>0.8</v>
      </c>
      <c r="L152" s="455">
        <v>0</v>
      </c>
      <c r="M152" s="455">
        <v>0.2</v>
      </c>
      <c r="N152" s="459">
        <v>226.8</v>
      </c>
      <c r="O152" s="460">
        <v>181.44</v>
      </c>
      <c r="P152" s="460">
        <v>36.29</v>
      </c>
      <c r="Q152" s="459">
        <v>9.07</v>
      </c>
      <c r="R152" s="459">
        <v>203.72</v>
      </c>
      <c r="S152" s="460">
        <v>145.72</v>
      </c>
      <c r="T152" s="460">
        <v>58</v>
      </c>
      <c r="U152" s="475">
        <v>14.009999999999991</v>
      </c>
    </row>
    <row r="153" spans="1:21" ht="15">
      <c r="A153" s="435" t="s">
        <v>372</v>
      </c>
      <c r="B153" s="430">
        <v>2977</v>
      </c>
      <c r="C153" s="431">
        <v>0.3</v>
      </c>
      <c r="D153" s="432">
        <v>893</v>
      </c>
      <c r="E153" s="430">
        <v>415</v>
      </c>
      <c r="F153" s="432">
        <v>478</v>
      </c>
      <c r="G153" s="434">
        <v>415</v>
      </c>
      <c r="H153" s="434">
        <v>478</v>
      </c>
      <c r="I153" s="454">
        <v>0.6</v>
      </c>
      <c r="J153" s="454">
        <v>0.4</v>
      </c>
      <c r="K153" s="455">
        <v>0.8</v>
      </c>
      <c r="L153" s="455">
        <v>0</v>
      </c>
      <c r="M153" s="455">
        <v>0.2</v>
      </c>
      <c r="N153" s="459">
        <v>172.3</v>
      </c>
      <c r="O153" s="460">
        <v>103.38</v>
      </c>
      <c r="P153" s="460">
        <v>55.14</v>
      </c>
      <c r="Q153" s="459">
        <v>13.78</v>
      </c>
      <c r="R153" s="459">
        <v>152.3</v>
      </c>
      <c r="S153" s="460">
        <v>110.8</v>
      </c>
      <c r="T153" s="460">
        <v>41.5</v>
      </c>
      <c r="U153" s="475">
        <v>6.21999999999997</v>
      </c>
    </row>
    <row r="154" spans="1:21" ht="15">
      <c r="A154" s="444" t="s">
        <v>373</v>
      </c>
      <c r="B154" s="430">
        <v>5125</v>
      </c>
      <c r="C154" s="431">
        <v>0.3</v>
      </c>
      <c r="D154" s="432">
        <v>1538</v>
      </c>
      <c r="E154" s="430">
        <v>622</v>
      </c>
      <c r="F154" s="432">
        <v>916</v>
      </c>
      <c r="G154" s="434">
        <v>696</v>
      </c>
      <c r="H154" s="434">
        <v>842</v>
      </c>
      <c r="I154" s="454">
        <v>0.6</v>
      </c>
      <c r="J154" s="454">
        <v>0.4</v>
      </c>
      <c r="K154" s="455">
        <v>0.8</v>
      </c>
      <c r="L154" s="455">
        <v>0</v>
      </c>
      <c r="M154" s="455">
        <v>0.2</v>
      </c>
      <c r="N154" s="459">
        <v>293</v>
      </c>
      <c r="O154" s="460">
        <v>175.8</v>
      </c>
      <c r="P154" s="460">
        <v>93.76</v>
      </c>
      <c r="Q154" s="459">
        <v>23.44</v>
      </c>
      <c r="R154" s="459">
        <v>267.99</v>
      </c>
      <c r="S154" s="460">
        <v>188.29</v>
      </c>
      <c r="T154" s="460">
        <v>79.7</v>
      </c>
      <c r="U154" s="475">
        <v>1.5699999999999932</v>
      </c>
    </row>
    <row r="155" spans="1:21" ht="15">
      <c r="A155" s="444" t="s">
        <v>374</v>
      </c>
      <c r="B155" s="430">
        <v>790</v>
      </c>
      <c r="C155" s="431">
        <v>0.3</v>
      </c>
      <c r="D155" s="432">
        <v>237</v>
      </c>
      <c r="E155" s="430">
        <v>85</v>
      </c>
      <c r="F155" s="432">
        <v>152</v>
      </c>
      <c r="G155" s="434">
        <v>107</v>
      </c>
      <c r="H155" s="434">
        <v>130</v>
      </c>
      <c r="I155" s="454">
        <v>0.6</v>
      </c>
      <c r="J155" s="454">
        <v>0.4</v>
      </c>
      <c r="K155" s="455">
        <v>0.8</v>
      </c>
      <c r="L155" s="455">
        <v>0</v>
      </c>
      <c r="M155" s="455">
        <v>0.2</v>
      </c>
      <c r="N155" s="459">
        <v>45.1</v>
      </c>
      <c r="O155" s="460">
        <v>27.06</v>
      </c>
      <c r="P155" s="460">
        <v>14.43</v>
      </c>
      <c r="Q155" s="459">
        <v>3.61</v>
      </c>
      <c r="R155" s="459">
        <v>41.4</v>
      </c>
      <c r="S155" s="460">
        <v>29</v>
      </c>
      <c r="T155" s="460">
        <v>12.4</v>
      </c>
      <c r="U155" s="475">
        <v>0.0899999999999963</v>
      </c>
    </row>
    <row r="156" spans="1:21" ht="15">
      <c r="A156" s="435" t="s">
        <v>375</v>
      </c>
      <c r="B156" s="430">
        <v>4815</v>
      </c>
      <c r="C156" s="431">
        <v>0.3</v>
      </c>
      <c r="D156" s="432">
        <v>1445</v>
      </c>
      <c r="E156" s="430">
        <v>940</v>
      </c>
      <c r="F156" s="432">
        <v>505</v>
      </c>
      <c r="G156" s="434">
        <v>940</v>
      </c>
      <c r="H156" s="434">
        <v>505</v>
      </c>
      <c r="I156" s="454">
        <v>0.8</v>
      </c>
      <c r="J156" s="454">
        <v>0.19999999999999996</v>
      </c>
      <c r="K156" s="455">
        <v>0.8</v>
      </c>
      <c r="L156" s="455">
        <v>0</v>
      </c>
      <c r="M156" s="455">
        <v>0.2</v>
      </c>
      <c r="N156" s="459">
        <v>332.5</v>
      </c>
      <c r="O156" s="460">
        <v>266</v>
      </c>
      <c r="P156" s="460">
        <v>53.2</v>
      </c>
      <c r="Q156" s="459">
        <v>13.3</v>
      </c>
      <c r="R156" s="459">
        <v>303.52</v>
      </c>
      <c r="S156" s="460">
        <v>213.82</v>
      </c>
      <c r="T156" s="460">
        <v>89.7</v>
      </c>
      <c r="U156" s="475">
        <v>15.680000000000007</v>
      </c>
    </row>
    <row r="157" spans="1:21" ht="15">
      <c r="A157" s="444" t="s">
        <v>376</v>
      </c>
      <c r="B157" s="430">
        <v>3470</v>
      </c>
      <c r="C157" s="431">
        <v>0.3</v>
      </c>
      <c r="D157" s="432">
        <v>1041</v>
      </c>
      <c r="E157" s="430">
        <v>578</v>
      </c>
      <c r="F157" s="432">
        <v>463</v>
      </c>
      <c r="G157" s="434">
        <v>578</v>
      </c>
      <c r="H157" s="434">
        <v>463</v>
      </c>
      <c r="I157" s="454">
        <v>0.8</v>
      </c>
      <c r="J157" s="454">
        <v>0.19999999999999996</v>
      </c>
      <c r="K157" s="455">
        <v>0.8</v>
      </c>
      <c r="L157" s="455">
        <v>0</v>
      </c>
      <c r="M157" s="455">
        <v>0.2</v>
      </c>
      <c r="N157" s="459">
        <v>219.7</v>
      </c>
      <c r="O157" s="460">
        <v>175.76</v>
      </c>
      <c r="P157" s="460">
        <v>35.15</v>
      </c>
      <c r="Q157" s="459">
        <v>8.79</v>
      </c>
      <c r="R157" s="459">
        <v>198.28</v>
      </c>
      <c r="S157" s="460">
        <v>141.28</v>
      </c>
      <c r="T157" s="460">
        <v>57</v>
      </c>
      <c r="U157" s="475">
        <v>12.629999999999995</v>
      </c>
    </row>
    <row r="158" spans="1:21" ht="15">
      <c r="A158" s="435" t="s">
        <v>377</v>
      </c>
      <c r="B158" s="430">
        <v>2580</v>
      </c>
      <c r="C158" s="431">
        <v>0.3</v>
      </c>
      <c r="D158" s="432">
        <v>774</v>
      </c>
      <c r="E158" s="430">
        <v>548</v>
      </c>
      <c r="F158" s="432">
        <v>226</v>
      </c>
      <c r="G158" s="434">
        <v>548</v>
      </c>
      <c r="H158" s="434">
        <v>226</v>
      </c>
      <c r="I158" s="454">
        <v>0.8</v>
      </c>
      <c r="J158" s="454">
        <v>0.19999999999999996</v>
      </c>
      <c r="K158" s="455">
        <v>0.8</v>
      </c>
      <c r="L158" s="455">
        <v>0</v>
      </c>
      <c r="M158" s="455">
        <v>0.2</v>
      </c>
      <c r="N158" s="459">
        <v>187</v>
      </c>
      <c r="O158" s="460">
        <v>149.6</v>
      </c>
      <c r="P158" s="460">
        <v>29.92</v>
      </c>
      <c r="Q158" s="459">
        <v>7.48</v>
      </c>
      <c r="R158" s="459">
        <v>165.26</v>
      </c>
      <c r="S158" s="460">
        <v>120.26</v>
      </c>
      <c r="T158" s="460">
        <v>45</v>
      </c>
      <c r="U158" s="475">
        <v>14.259999999999991</v>
      </c>
    </row>
    <row r="159" spans="1:21" ht="15">
      <c r="A159" s="426" t="s">
        <v>378</v>
      </c>
      <c r="B159" s="427">
        <v>49911</v>
      </c>
      <c r="C159" s="428"/>
      <c r="D159" s="427">
        <v>15265</v>
      </c>
      <c r="E159" s="427">
        <v>11937</v>
      </c>
      <c r="F159" s="427">
        <v>3328</v>
      </c>
      <c r="G159" s="427">
        <v>12018</v>
      </c>
      <c r="H159" s="427">
        <v>3247</v>
      </c>
      <c r="I159" s="453"/>
      <c r="J159" s="453"/>
      <c r="K159" s="453"/>
      <c r="L159" s="453"/>
      <c r="M159" s="453"/>
      <c r="N159" s="437">
        <v>3930.1000000000004</v>
      </c>
      <c r="O159" s="437">
        <v>3144.08</v>
      </c>
      <c r="P159" s="437">
        <v>564.3699999999999</v>
      </c>
      <c r="Q159" s="437">
        <v>221.65000000000003</v>
      </c>
      <c r="R159" s="437">
        <v>3859.4</v>
      </c>
      <c r="S159" s="437">
        <v>3344.8</v>
      </c>
      <c r="T159" s="437">
        <v>514.6</v>
      </c>
      <c r="U159" s="473">
        <v>-150.94999999999996</v>
      </c>
    </row>
    <row r="160" spans="1:22" ht="15">
      <c r="A160" s="429" t="s">
        <v>379</v>
      </c>
      <c r="B160" s="430">
        <v>5662</v>
      </c>
      <c r="C160" s="431">
        <v>0.3</v>
      </c>
      <c r="D160" s="432">
        <v>1699</v>
      </c>
      <c r="E160" s="430">
        <v>1164</v>
      </c>
      <c r="F160" s="432">
        <v>535</v>
      </c>
      <c r="G160" s="434">
        <v>1164</v>
      </c>
      <c r="H160" s="434">
        <v>535</v>
      </c>
      <c r="I160" s="454">
        <v>0.8</v>
      </c>
      <c r="J160" s="454">
        <v>0.2</v>
      </c>
      <c r="K160" s="455">
        <v>0</v>
      </c>
      <c r="L160" s="455">
        <v>1</v>
      </c>
      <c r="M160" s="455">
        <v>0</v>
      </c>
      <c r="N160" s="459">
        <v>402.7</v>
      </c>
      <c r="O160" s="460">
        <v>322.16</v>
      </c>
      <c r="P160" s="460">
        <v>0</v>
      </c>
      <c r="Q160" s="459">
        <v>80.54</v>
      </c>
      <c r="R160" s="459">
        <v>345.29</v>
      </c>
      <c r="S160" s="460">
        <v>345.29</v>
      </c>
      <c r="T160" s="460">
        <v>0</v>
      </c>
      <c r="U160" s="475">
        <v>-23.129999999999995</v>
      </c>
      <c r="V160" s="178"/>
    </row>
    <row r="161" spans="1:22" ht="15">
      <c r="A161" s="429" t="s">
        <v>380</v>
      </c>
      <c r="B161" s="430">
        <v>6017</v>
      </c>
      <c r="C161" s="431">
        <v>0.3</v>
      </c>
      <c r="D161" s="432">
        <v>1805</v>
      </c>
      <c r="E161" s="430">
        <v>736</v>
      </c>
      <c r="F161" s="432">
        <v>1069</v>
      </c>
      <c r="G161" s="434">
        <v>817</v>
      </c>
      <c r="H161" s="434">
        <v>988</v>
      </c>
      <c r="I161" s="454">
        <v>0.8</v>
      </c>
      <c r="J161" s="454">
        <v>0.19999999999999996</v>
      </c>
      <c r="K161" s="455">
        <v>0.8</v>
      </c>
      <c r="L161" s="455">
        <v>0</v>
      </c>
      <c r="M161" s="455">
        <v>0.2</v>
      </c>
      <c r="N161" s="459">
        <v>343.9</v>
      </c>
      <c r="O161" s="460">
        <v>275.12</v>
      </c>
      <c r="P161" s="460">
        <v>55.02</v>
      </c>
      <c r="Q161" s="459">
        <v>13.76</v>
      </c>
      <c r="R161" s="459">
        <v>341.7</v>
      </c>
      <c r="S161" s="460">
        <v>294.7</v>
      </c>
      <c r="T161" s="460">
        <v>47</v>
      </c>
      <c r="U161" s="475">
        <v>-11.560000000000002</v>
      </c>
      <c r="V161" s="178"/>
    </row>
    <row r="162" spans="1:22" ht="15">
      <c r="A162" s="435" t="s">
        <v>381</v>
      </c>
      <c r="B162" s="430">
        <v>5522</v>
      </c>
      <c r="C162" s="431">
        <v>0.3</v>
      </c>
      <c r="D162" s="432">
        <v>1657</v>
      </c>
      <c r="E162" s="430">
        <v>1169</v>
      </c>
      <c r="F162" s="432">
        <v>488</v>
      </c>
      <c r="G162" s="434">
        <v>1169</v>
      </c>
      <c r="H162" s="434">
        <v>488</v>
      </c>
      <c r="I162" s="454">
        <v>0.8</v>
      </c>
      <c r="J162" s="454">
        <v>0.19999999999999996</v>
      </c>
      <c r="K162" s="455">
        <v>0.8</v>
      </c>
      <c r="L162" s="455">
        <v>0</v>
      </c>
      <c r="M162" s="455">
        <v>0.2</v>
      </c>
      <c r="N162" s="459">
        <v>399.5</v>
      </c>
      <c r="O162" s="460">
        <v>319.6</v>
      </c>
      <c r="P162" s="460">
        <v>63.92</v>
      </c>
      <c r="Q162" s="459">
        <v>15.98</v>
      </c>
      <c r="R162" s="459">
        <v>401.85</v>
      </c>
      <c r="S162" s="460">
        <v>342.55</v>
      </c>
      <c r="T162" s="460">
        <v>59.3</v>
      </c>
      <c r="U162" s="475">
        <v>-18.329999999999984</v>
      </c>
      <c r="V162" s="178"/>
    </row>
    <row r="163" spans="1:22" ht="15">
      <c r="A163" s="435" t="s">
        <v>382</v>
      </c>
      <c r="B163" s="430">
        <v>6050</v>
      </c>
      <c r="C163" s="431">
        <v>0.3</v>
      </c>
      <c r="D163" s="432">
        <v>1815</v>
      </c>
      <c r="E163" s="430">
        <v>1785</v>
      </c>
      <c r="F163" s="432">
        <v>30</v>
      </c>
      <c r="G163" s="434">
        <v>1785</v>
      </c>
      <c r="H163" s="434">
        <v>30</v>
      </c>
      <c r="I163" s="454">
        <v>0.8</v>
      </c>
      <c r="J163" s="454">
        <v>0.19999999999999996</v>
      </c>
      <c r="K163" s="455">
        <v>0.8</v>
      </c>
      <c r="L163" s="455">
        <v>0</v>
      </c>
      <c r="M163" s="455">
        <v>0.2</v>
      </c>
      <c r="N163" s="459">
        <v>538.5</v>
      </c>
      <c r="O163" s="460">
        <v>430.8</v>
      </c>
      <c r="P163" s="460">
        <v>86.16</v>
      </c>
      <c r="Q163" s="459">
        <v>21.54</v>
      </c>
      <c r="R163" s="459">
        <v>530.83</v>
      </c>
      <c r="S163" s="460">
        <v>461.73</v>
      </c>
      <c r="T163" s="460">
        <v>69.1</v>
      </c>
      <c r="U163" s="475">
        <v>-13.870000000000005</v>
      </c>
      <c r="V163" s="178"/>
    </row>
    <row r="164" spans="1:22" ht="15">
      <c r="A164" s="435" t="s">
        <v>383</v>
      </c>
      <c r="B164" s="430">
        <v>4925</v>
      </c>
      <c r="C164" s="431">
        <v>0.3</v>
      </c>
      <c r="D164" s="432">
        <v>1478</v>
      </c>
      <c r="E164" s="430">
        <v>1163</v>
      </c>
      <c r="F164" s="432">
        <v>315</v>
      </c>
      <c r="G164" s="434">
        <v>1163</v>
      </c>
      <c r="H164" s="434">
        <v>315</v>
      </c>
      <c r="I164" s="454">
        <v>0.8</v>
      </c>
      <c r="J164" s="454">
        <v>0.19999999999999996</v>
      </c>
      <c r="K164" s="455">
        <v>0.8</v>
      </c>
      <c r="L164" s="455">
        <v>0</v>
      </c>
      <c r="M164" s="455">
        <v>0.2</v>
      </c>
      <c r="N164" s="459">
        <v>380.4</v>
      </c>
      <c r="O164" s="460">
        <v>304.32</v>
      </c>
      <c r="P164" s="460">
        <v>60.86</v>
      </c>
      <c r="Q164" s="459">
        <v>15.22</v>
      </c>
      <c r="R164" s="459">
        <v>387.47</v>
      </c>
      <c r="S164" s="460">
        <v>326.17</v>
      </c>
      <c r="T164" s="460">
        <v>61.3</v>
      </c>
      <c r="U164" s="475">
        <v>-22.29000000000002</v>
      </c>
      <c r="V164" s="178"/>
    </row>
    <row r="165" spans="1:22" ht="15">
      <c r="A165" s="435" t="s">
        <v>384</v>
      </c>
      <c r="B165" s="430">
        <v>4392</v>
      </c>
      <c r="C165" s="431">
        <v>0.3</v>
      </c>
      <c r="D165" s="432">
        <v>1455</v>
      </c>
      <c r="E165" s="430">
        <v>1455</v>
      </c>
      <c r="F165" s="432">
        <v>0</v>
      </c>
      <c r="G165" s="434">
        <v>1455</v>
      </c>
      <c r="H165" s="434">
        <v>0</v>
      </c>
      <c r="I165" s="454">
        <v>0.8</v>
      </c>
      <c r="J165" s="454">
        <v>0.19999999999999996</v>
      </c>
      <c r="K165" s="455">
        <v>0.8</v>
      </c>
      <c r="L165" s="455">
        <v>0</v>
      </c>
      <c r="M165" s="455">
        <v>0.2</v>
      </c>
      <c r="N165" s="459">
        <v>436.5</v>
      </c>
      <c r="O165" s="460">
        <v>349.2</v>
      </c>
      <c r="P165" s="460">
        <v>69.84</v>
      </c>
      <c r="Q165" s="459">
        <v>17.46</v>
      </c>
      <c r="R165" s="459">
        <v>424.22999999999996</v>
      </c>
      <c r="S165" s="460">
        <v>362.53</v>
      </c>
      <c r="T165" s="460">
        <v>61.7</v>
      </c>
      <c r="U165" s="475">
        <v>-5.189999999999998</v>
      </c>
      <c r="V165" s="178"/>
    </row>
    <row r="166" spans="1:22" ht="15">
      <c r="A166" s="435" t="s">
        <v>385</v>
      </c>
      <c r="B166" s="430">
        <v>2108</v>
      </c>
      <c r="C166" s="431">
        <v>0.3</v>
      </c>
      <c r="D166" s="432">
        <v>785</v>
      </c>
      <c r="E166" s="430">
        <v>785</v>
      </c>
      <c r="F166" s="432">
        <v>0</v>
      </c>
      <c r="G166" s="434">
        <v>785</v>
      </c>
      <c r="H166" s="434">
        <v>0</v>
      </c>
      <c r="I166" s="454">
        <v>0.8</v>
      </c>
      <c r="J166" s="454">
        <v>0.19999999999999996</v>
      </c>
      <c r="K166" s="455">
        <v>0.8</v>
      </c>
      <c r="L166" s="455">
        <v>0</v>
      </c>
      <c r="M166" s="455">
        <v>0.2</v>
      </c>
      <c r="N166" s="459">
        <v>235.5</v>
      </c>
      <c r="O166" s="460">
        <v>188.4</v>
      </c>
      <c r="P166" s="460">
        <v>37.68</v>
      </c>
      <c r="Q166" s="459">
        <v>9.42</v>
      </c>
      <c r="R166" s="459">
        <v>222.61</v>
      </c>
      <c r="S166" s="460">
        <v>188.81</v>
      </c>
      <c r="T166" s="460">
        <v>33.8</v>
      </c>
      <c r="U166" s="475">
        <v>3.469999999999999</v>
      </c>
      <c r="V166" s="178"/>
    </row>
    <row r="167" spans="1:22" ht="15">
      <c r="A167" s="435" t="s">
        <v>386</v>
      </c>
      <c r="B167" s="430">
        <v>6529</v>
      </c>
      <c r="C167" s="431">
        <v>0.3</v>
      </c>
      <c r="D167" s="432">
        <v>1959</v>
      </c>
      <c r="E167" s="430">
        <v>1945</v>
      </c>
      <c r="F167" s="432">
        <v>14</v>
      </c>
      <c r="G167" s="434">
        <v>1945</v>
      </c>
      <c r="H167" s="434">
        <v>14</v>
      </c>
      <c r="I167" s="454">
        <v>0.8</v>
      </c>
      <c r="J167" s="454">
        <v>0.19999999999999996</v>
      </c>
      <c r="K167" s="455">
        <v>0.8</v>
      </c>
      <c r="L167" s="455">
        <v>0</v>
      </c>
      <c r="M167" s="455">
        <v>0.2</v>
      </c>
      <c r="N167" s="459">
        <v>584.9</v>
      </c>
      <c r="O167" s="460">
        <v>467.92</v>
      </c>
      <c r="P167" s="460">
        <v>93.58</v>
      </c>
      <c r="Q167" s="459">
        <v>23.4</v>
      </c>
      <c r="R167" s="459">
        <v>578.02</v>
      </c>
      <c r="S167" s="460">
        <v>501.52</v>
      </c>
      <c r="T167" s="460">
        <v>76.5</v>
      </c>
      <c r="U167" s="475">
        <v>-16.519999999999982</v>
      </c>
      <c r="V167" s="178"/>
    </row>
    <row r="168" spans="1:22" s="391" customFormat="1" ht="15">
      <c r="A168" s="435" t="s">
        <v>387</v>
      </c>
      <c r="B168" s="430">
        <v>8706</v>
      </c>
      <c r="C168" s="431">
        <v>0.3</v>
      </c>
      <c r="D168" s="432">
        <v>2612</v>
      </c>
      <c r="E168" s="430">
        <v>1735</v>
      </c>
      <c r="F168" s="432">
        <v>877</v>
      </c>
      <c r="G168" s="434">
        <v>1735</v>
      </c>
      <c r="H168" s="434">
        <v>877</v>
      </c>
      <c r="I168" s="454">
        <v>0.8</v>
      </c>
      <c r="J168" s="454">
        <v>0.19999999999999996</v>
      </c>
      <c r="K168" s="455">
        <v>0.8</v>
      </c>
      <c r="L168" s="455">
        <v>0</v>
      </c>
      <c r="M168" s="455">
        <v>0.2</v>
      </c>
      <c r="N168" s="459">
        <v>608.2</v>
      </c>
      <c r="O168" s="460">
        <v>486.56</v>
      </c>
      <c r="P168" s="460">
        <v>97.31</v>
      </c>
      <c r="Q168" s="459">
        <v>24.33</v>
      </c>
      <c r="R168" s="459">
        <v>627.4</v>
      </c>
      <c r="S168" s="460">
        <v>521.5</v>
      </c>
      <c r="T168" s="460">
        <v>105.9</v>
      </c>
      <c r="U168" s="475">
        <v>-43.52999999999997</v>
      </c>
      <c r="V168" s="178"/>
    </row>
  </sheetData>
  <sheetProtection/>
  <mergeCells count="20">
    <mergeCell ref="A4:U4"/>
    <mergeCell ref="D6:H6"/>
    <mergeCell ref="I6:M6"/>
    <mergeCell ref="N6:Q6"/>
    <mergeCell ref="R6:T6"/>
    <mergeCell ref="G7:H7"/>
    <mergeCell ref="A6:A8"/>
    <mergeCell ref="B6:B8"/>
    <mergeCell ref="C6:C8"/>
    <mergeCell ref="D7:D8"/>
    <mergeCell ref="E7:E8"/>
    <mergeCell ref="F7:F8"/>
    <mergeCell ref="N7:N8"/>
    <mergeCell ref="O7:O8"/>
    <mergeCell ref="P7:P8"/>
    <mergeCell ref="Q7:Q8"/>
    <mergeCell ref="R7:R8"/>
    <mergeCell ref="S7:S8"/>
    <mergeCell ref="T7:T8"/>
    <mergeCell ref="U7:U8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4"/>
  <sheetViews>
    <sheetView showZeros="0" zoomScaleSheetLayoutView="100" workbookViewId="0" topLeftCell="A1">
      <selection activeCell="J17" sqref="J17"/>
    </sheetView>
  </sheetViews>
  <sheetFormatPr defaultColWidth="8.75390625" defaultRowHeight="14.25"/>
  <cols>
    <col min="1" max="1" width="27.125" style="343" customWidth="1"/>
    <col min="2" max="2" width="10.125" style="344" customWidth="1"/>
    <col min="3" max="3" width="10.375" style="344" customWidth="1"/>
    <col min="4" max="4" width="9.75390625" style="345" customWidth="1"/>
    <col min="5" max="5" width="5.50390625" style="344" customWidth="1"/>
    <col min="6" max="6" width="5.375" style="344" customWidth="1"/>
    <col min="7" max="7" width="6.875" style="344" customWidth="1"/>
    <col min="8" max="8" width="5.75390625" style="344" customWidth="1"/>
    <col min="9" max="9" width="4.125" style="344" customWidth="1"/>
    <col min="10" max="10" width="10.375" style="346" customWidth="1"/>
    <col min="11" max="11" width="10.125" style="346" customWidth="1"/>
    <col min="12" max="12" width="9.625" style="346" customWidth="1"/>
    <col min="13" max="13" width="10.75390625" style="346" customWidth="1"/>
    <col min="14" max="17" width="11.375" style="347" customWidth="1"/>
    <col min="18" max="20" width="10.875" style="348" customWidth="1"/>
    <col min="21" max="21" width="10.50390625" style="349" bestFit="1" customWidth="1"/>
    <col min="22" max="32" width="9.00390625" style="347" bestFit="1" customWidth="1"/>
    <col min="33" max="16384" width="8.75390625" style="347" customWidth="1"/>
  </cols>
  <sheetData>
    <row r="1" ht="15">
      <c r="A1" s="350" t="s">
        <v>388</v>
      </c>
    </row>
    <row r="2" spans="1:12" ht="26.25" customHeight="1" hidden="1">
      <c r="A2" s="350" t="s">
        <v>388</v>
      </c>
      <c r="B2" s="351"/>
      <c r="C2" s="351"/>
      <c r="D2" s="351"/>
      <c r="E2" s="352"/>
      <c r="F2" s="352"/>
      <c r="G2" s="352"/>
      <c r="H2" s="352"/>
      <c r="I2" s="352"/>
      <c r="J2" s="368"/>
      <c r="K2" s="368"/>
      <c r="L2" s="368"/>
    </row>
    <row r="3" spans="1:21" ht="22.5" customHeight="1">
      <c r="A3" s="319" t="s">
        <v>389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1:21" s="341" customFormat="1" ht="39" customHeight="1">
      <c r="A4" s="353" t="s">
        <v>390</v>
      </c>
      <c r="B4" s="354" t="s">
        <v>391</v>
      </c>
      <c r="C4" s="354"/>
      <c r="D4" s="354"/>
      <c r="E4" s="355" t="s">
        <v>226</v>
      </c>
      <c r="F4" s="355"/>
      <c r="G4" s="355"/>
      <c r="H4" s="355"/>
      <c r="I4" s="355"/>
      <c r="J4" s="369" t="s">
        <v>392</v>
      </c>
      <c r="K4" s="370"/>
      <c r="L4" s="370"/>
      <c r="M4" s="371"/>
      <c r="N4" s="372" t="s">
        <v>393</v>
      </c>
      <c r="O4" s="373" t="s">
        <v>394</v>
      </c>
      <c r="P4" s="373"/>
      <c r="Q4" s="373"/>
      <c r="R4" s="355" t="s">
        <v>395</v>
      </c>
      <c r="S4" s="355"/>
      <c r="T4" s="355"/>
      <c r="U4" s="381" t="s">
        <v>229</v>
      </c>
    </row>
    <row r="5" spans="1:21" s="341" customFormat="1" ht="20.25" customHeight="1">
      <c r="A5" s="353"/>
      <c r="B5" s="354" t="s">
        <v>396</v>
      </c>
      <c r="C5" s="354" t="s">
        <v>397</v>
      </c>
      <c r="D5" s="354" t="s">
        <v>398</v>
      </c>
      <c r="E5" s="355"/>
      <c r="F5" s="355"/>
      <c r="G5" s="355"/>
      <c r="H5" s="355"/>
      <c r="I5" s="355"/>
      <c r="J5" s="354" t="s">
        <v>18</v>
      </c>
      <c r="K5" s="354" t="s">
        <v>233</v>
      </c>
      <c r="L5" s="354" t="s">
        <v>234</v>
      </c>
      <c r="M5" s="374" t="s">
        <v>235</v>
      </c>
      <c r="N5" s="375"/>
      <c r="O5" s="354" t="s">
        <v>18</v>
      </c>
      <c r="P5" s="354" t="s">
        <v>233</v>
      </c>
      <c r="Q5" s="354" t="s">
        <v>234</v>
      </c>
      <c r="R5" s="353" t="s">
        <v>18</v>
      </c>
      <c r="S5" s="353" t="s">
        <v>21</v>
      </c>
      <c r="T5" s="353" t="s">
        <v>22</v>
      </c>
      <c r="U5" s="382" t="s">
        <v>22</v>
      </c>
    </row>
    <row r="6" spans="1:21" s="341" customFormat="1" ht="19.5" customHeight="1">
      <c r="A6" s="353"/>
      <c r="B6" s="356"/>
      <c r="C6" s="356"/>
      <c r="D6" s="356"/>
      <c r="E6" s="320" t="s">
        <v>233</v>
      </c>
      <c r="F6" s="320" t="s">
        <v>238</v>
      </c>
      <c r="G6" s="320" t="s">
        <v>234</v>
      </c>
      <c r="H6" s="320" t="s">
        <v>239</v>
      </c>
      <c r="I6" s="320" t="s">
        <v>240</v>
      </c>
      <c r="J6" s="356"/>
      <c r="K6" s="356"/>
      <c r="L6" s="356"/>
      <c r="M6" s="376"/>
      <c r="N6" s="377"/>
      <c r="O6" s="356"/>
      <c r="P6" s="356"/>
      <c r="Q6" s="356"/>
      <c r="R6" s="383" t="s">
        <v>14</v>
      </c>
      <c r="S6" s="383" t="s">
        <v>21</v>
      </c>
      <c r="T6" s="383" t="s">
        <v>22</v>
      </c>
      <c r="U6" s="384"/>
    </row>
    <row r="7" spans="1:21" s="342" customFormat="1" ht="16.5" customHeight="1">
      <c r="A7" s="325" t="s">
        <v>245</v>
      </c>
      <c r="B7" s="357">
        <f aca="true" t="shared" si="0" ref="B7:U7">SUM(B8,B20,B28,B34,B45,B58,B70,B84,B91,B101,B115,B129,B138,B154)</f>
        <v>92753</v>
      </c>
      <c r="C7" s="357">
        <f t="shared" si="0"/>
        <v>30477</v>
      </c>
      <c r="D7" s="357">
        <f t="shared" si="0"/>
        <v>62276</v>
      </c>
      <c r="E7" s="358"/>
      <c r="F7" s="358"/>
      <c r="G7" s="358"/>
      <c r="H7" s="358">
        <f t="shared" si="0"/>
        <v>0</v>
      </c>
      <c r="I7" s="358"/>
      <c r="J7" s="358">
        <f t="shared" si="0"/>
        <v>16057.58</v>
      </c>
      <c r="K7" s="358">
        <f t="shared" si="0"/>
        <v>11505.790000000003</v>
      </c>
      <c r="L7" s="358">
        <f t="shared" si="0"/>
        <v>3091.2400000000002</v>
      </c>
      <c r="M7" s="358">
        <f t="shared" si="0"/>
        <v>1460.5500000000002</v>
      </c>
      <c r="N7" s="329">
        <f t="shared" si="0"/>
        <v>1975.9795999999992</v>
      </c>
      <c r="O7" s="329">
        <f t="shared" si="0"/>
        <v>16573.009599999998</v>
      </c>
      <c r="P7" s="329">
        <f t="shared" si="0"/>
        <v>13481.7696</v>
      </c>
      <c r="Q7" s="329">
        <f t="shared" si="0"/>
        <v>3091.2400000000002</v>
      </c>
      <c r="R7" s="329">
        <f t="shared" si="0"/>
        <v>16535</v>
      </c>
      <c r="S7" s="329">
        <f t="shared" si="0"/>
        <v>12112.999999999998</v>
      </c>
      <c r="T7" s="329">
        <f t="shared" si="0"/>
        <v>4422</v>
      </c>
      <c r="U7" s="385">
        <f t="shared" si="0"/>
        <v>38.00959999999978</v>
      </c>
    </row>
    <row r="8" spans="1:21" s="342" customFormat="1" ht="16.5" customHeight="1">
      <c r="A8" s="325" t="s">
        <v>246</v>
      </c>
      <c r="B8" s="357">
        <f aca="true" t="shared" si="1" ref="B8:U8">SUM(B9,B18,B19)</f>
        <v>3672</v>
      </c>
      <c r="C8" s="357">
        <f t="shared" si="1"/>
        <v>1391</v>
      </c>
      <c r="D8" s="357">
        <f t="shared" si="1"/>
        <v>2281</v>
      </c>
      <c r="E8" s="358"/>
      <c r="F8" s="358"/>
      <c r="G8" s="358"/>
      <c r="H8" s="358"/>
      <c r="I8" s="358"/>
      <c r="J8" s="378">
        <f t="shared" si="1"/>
        <v>643.16</v>
      </c>
      <c r="K8" s="378">
        <f t="shared" si="1"/>
        <v>385.9</v>
      </c>
      <c r="L8" s="378">
        <f t="shared" si="1"/>
        <v>112.17999999999999</v>
      </c>
      <c r="M8" s="378">
        <f t="shared" si="1"/>
        <v>145.07999999999998</v>
      </c>
      <c r="N8" s="378">
        <f t="shared" si="1"/>
        <v>141.6672</v>
      </c>
      <c r="O8" s="378">
        <f t="shared" si="1"/>
        <v>639.7472</v>
      </c>
      <c r="P8" s="378">
        <f t="shared" si="1"/>
        <v>527.5672</v>
      </c>
      <c r="Q8" s="378">
        <f t="shared" si="1"/>
        <v>112.17999999999999</v>
      </c>
      <c r="R8" s="378">
        <f t="shared" si="1"/>
        <v>636.2199999999999</v>
      </c>
      <c r="S8" s="378">
        <f t="shared" si="1"/>
        <v>538.2199999999999</v>
      </c>
      <c r="T8" s="378">
        <f t="shared" si="1"/>
        <v>98</v>
      </c>
      <c r="U8" s="385">
        <f t="shared" si="1"/>
        <v>3.5272000000000405</v>
      </c>
    </row>
    <row r="9" spans="1:21" s="342" customFormat="1" ht="24" customHeight="1">
      <c r="A9" s="325" t="s">
        <v>247</v>
      </c>
      <c r="B9" s="357">
        <f>SUM(B10:B17)</f>
        <v>1269</v>
      </c>
      <c r="C9" s="357">
        <f>SUM(C10:C17)</f>
        <v>532</v>
      </c>
      <c r="D9" s="357">
        <f>SUM(D10:D17)</f>
        <v>737</v>
      </c>
      <c r="E9" s="358"/>
      <c r="F9" s="358"/>
      <c r="G9" s="358"/>
      <c r="H9" s="358"/>
      <c r="I9" s="358"/>
      <c r="J9" s="378">
        <f>SUM(J10:J17)</f>
        <v>224.32</v>
      </c>
      <c r="K9" s="378">
        <f aca="true" t="shared" si="2" ref="K9:U9">SUM(K10:K17)</f>
        <v>134.6</v>
      </c>
      <c r="L9" s="378">
        <f t="shared" si="2"/>
        <v>11.659999999999998</v>
      </c>
      <c r="M9" s="378">
        <f t="shared" si="2"/>
        <v>78.05999999999999</v>
      </c>
      <c r="N9" s="378">
        <f t="shared" si="2"/>
        <v>13.075999999999997</v>
      </c>
      <c r="O9" s="378">
        <f t="shared" si="2"/>
        <v>159.336</v>
      </c>
      <c r="P9" s="378">
        <f t="shared" si="2"/>
        <v>147.67600000000002</v>
      </c>
      <c r="Q9" s="378">
        <f t="shared" si="2"/>
        <v>11.659999999999998</v>
      </c>
      <c r="R9" s="378">
        <f t="shared" si="2"/>
        <v>166.77999999999997</v>
      </c>
      <c r="S9" s="378">
        <f t="shared" si="2"/>
        <v>166.77999999999997</v>
      </c>
      <c r="T9" s="378">
        <f t="shared" si="2"/>
        <v>0</v>
      </c>
      <c r="U9" s="385">
        <f t="shared" si="2"/>
        <v>-7.443999999999998</v>
      </c>
    </row>
    <row r="10" spans="1:21" ht="16.5" customHeight="1">
      <c r="A10" s="330" t="s">
        <v>248</v>
      </c>
      <c r="B10" s="359">
        <v>427</v>
      </c>
      <c r="C10" s="359">
        <v>256</v>
      </c>
      <c r="D10" s="359">
        <v>171</v>
      </c>
      <c r="E10" s="360">
        <v>0.6</v>
      </c>
      <c r="F10" s="360">
        <v>0.4</v>
      </c>
      <c r="G10" s="360">
        <v>0</v>
      </c>
      <c r="H10" s="360">
        <v>1</v>
      </c>
      <c r="I10" s="360">
        <v>0</v>
      </c>
      <c r="J10" s="362">
        <v>78.56</v>
      </c>
      <c r="K10" s="362">
        <v>47.14</v>
      </c>
      <c r="L10" s="362">
        <v>0</v>
      </c>
      <c r="M10" s="362">
        <v>31.42</v>
      </c>
      <c r="N10" s="379">
        <v>11.234000000000002</v>
      </c>
      <c r="O10" s="379">
        <v>58.374</v>
      </c>
      <c r="P10" s="379">
        <v>58.374</v>
      </c>
      <c r="Q10" s="379">
        <v>0</v>
      </c>
      <c r="R10" s="379">
        <v>64.17</v>
      </c>
      <c r="S10" s="379">
        <v>64.17</v>
      </c>
      <c r="T10" s="379">
        <v>0</v>
      </c>
      <c r="U10" s="310">
        <v>-5.795999999999999</v>
      </c>
    </row>
    <row r="11" spans="1:21" ht="16.5" customHeight="1">
      <c r="A11" s="330" t="s">
        <v>250</v>
      </c>
      <c r="B11" s="359">
        <v>395</v>
      </c>
      <c r="C11" s="359">
        <v>149</v>
      </c>
      <c r="D11" s="359">
        <v>246</v>
      </c>
      <c r="E11" s="360">
        <v>0.6</v>
      </c>
      <c r="F11" s="360">
        <v>0.4</v>
      </c>
      <c r="G11" s="361">
        <v>0.2</v>
      </c>
      <c r="H11" s="362">
        <v>0.8</v>
      </c>
      <c r="I11" s="362"/>
      <c r="J11" s="362">
        <v>69.16</v>
      </c>
      <c r="K11" s="362">
        <v>41.5</v>
      </c>
      <c r="L11" s="362">
        <v>5.53</v>
      </c>
      <c r="M11" s="362">
        <v>22.13</v>
      </c>
      <c r="N11" s="379">
        <v>-7.218000000000002</v>
      </c>
      <c r="O11" s="379">
        <v>39.812</v>
      </c>
      <c r="P11" s="379">
        <v>34.282</v>
      </c>
      <c r="Q11" s="379">
        <v>5.53</v>
      </c>
      <c r="R11" s="379">
        <v>43.55</v>
      </c>
      <c r="S11" s="379">
        <v>43.55</v>
      </c>
      <c r="T11" s="379">
        <v>0</v>
      </c>
      <c r="U11" s="310">
        <v>-3.7379999999999995</v>
      </c>
    </row>
    <row r="12" spans="1:21" ht="16.5" customHeight="1">
      <c r="A12" s="330" t="s">
        <v>251</v>
      </c>
      <c r="B12" s="359">
        <v>294</v>
      </c>
      <c r="C12" s="359">
        <v>127</v>
      </c>
      <c r="D12" s="359">
        <v>167</v>
      </c>
      <c r="E12" s="360">
        <v>0.6</v>
      </c>
      <c r="F12" s="360">
        <v>0.4</v>
      </c>
      <c r="G12" s="361">
        <v>0.2</v>
      </c>
      <c r="H12" s="362">
        <v>0.8</v>
      </c>
      <c r="I12" s="362"/>
      <c r="J12" s="362">
        <v>52.12</v>
      </c>
      <c r="K12" s="362">
        <v>31.27</v>
      </c>
      <c r="L12" s="362">
        <v>4.17</v>
      </c>
      <c r="M12" s="362">
        <v>16.68</v>
      </c>
      <c r="N12" s="379">
        <v>3.8219999999999974</v>
      </c>
      <c r="O12" s="379">
        <v>39.262</v>
      </c>
      <c r="P12" s="379">
        <v>35.092</v>
      </c>
      <c r="Q12" s="379">
        <v>4.17</v>
      </c>
      <c r="R12" s="379">
        <v>36.86</v>
      </c>
      <c r="S12" s="379">
        <v>36.86</v>
      </c>
      <c r="T12" s="379">
        <v>0</v>
      </c>
      <c r="U12" s="310">
        <v>2.402000000000001</v>
      </c>
    </row>
    <row r="13" spans="1:21" ht="16.5" customHeight="1">
      <c r="A13" s="330" t="s">
        <v>253</v>
      </c>
      <c r="B13" s="359">
        <v>10</v>
      </c>
      <c r="C13" s="359">
        <v>0</v>
      </c>
      <c r="D13" s="359">
        <v>10</v>
      </c>
      <c r="E13" s="360">
        <v>0.6</v>
      </c>
      <c r="F13" s="360">
        <v>0.4</v>
      </c>
      <c r="G13" s="361">
        <v>0.2</v>
      </c>
      <c r="H13" s="362">
        <v>0.8</v>
      </c>
      <c r="I13" s="362"/>
      <c r="J13" s="362">
        <v>1.6</v>
      </c>
      <c r="K13" s="362">
        <v>0.96</v>
      </c>
      <c r="L13" s="362">
        <v>0.13</v>
      </c>
      <c r="M13" s="362">
        <v>0.51</v>
      </c>
      <c r="N13" s="379">
        <v>0.096</v>
      </c>
      <c r="O13" s="379">
        <v>1.186</v>
      </c>
      <c r="P13" s="379">
        <v>1.056</v>
      </c>
      <c r="Q13" s="379">
        <v>0.13</v>
      </c>
      <c r="R13" s="379">
        <v>1.47</v>
      </c>
      <c r="S13" s="379">
        <v>1.47</v>
      </c>
      <c r="T13" s="379">
        <v>0</v>
      </c>
      <c r="U13" s="310">
        <v>-0.28400000000000003</v>
      </c>
    </row>
    <row r="14" spans="1:21" ht="16.5" customHeight="1">
      <c r="A14" s="330" t="s">
        <v>252</v>
      </c>
      <c r="B14" s="359">
        <v>47</v>
      </c>
      <c r="C14" s="359">
        <v>0</v>
      </c>
      <c r="D14" s="359">
        <v>47</v>
      </c>
      <c r="E14" s="360">
        <v>0.6</v>
      </c>
      <c r="F14" s="360">
        <v>0.4</v>
      </c>
      <c r="G14" s="361">
        <v>0.2</v>
      </c>
      <c r="H14" s="362">
        <v>0.8</v>
      </c>
      <c r="I14" s="362"/>
      <c r="J14" s="362">
        <v>7.52</v>
      </c>
      <c r="K14" s="362">
        <v>4.51</v>
      </c>
      <c r="L14" s="362">
        <v>0.6</v>
      </c>
      <c r="M14" s="362">
        <v>2.41</v>
      </c>
      <c r="N14" s="379">
        <v>1.588</v>
      </c>
      <c r="O14" s="379">
        <v>6.6979999999999995</v>
      </c>
      <c r="P14" s="379">
        <v>6.098</v>
      </c>
      <c r="Q14" s="379">
        <v>0.6</v>
      </c>
      <c r="R14" s="379">
        <v>6.67</v>
      </c>
      <c r="S14" s="379">
        <v>6.67</v>
      </c>
      <c r="T14" s="379">
        <v>0</v>
      </c>
      <c r="U14" s="310">
        <v>0.02799999999999958</v>
      </c>
    </row>
    <row r="15" spans="1:21" ht="16.5" customHeight="1">
      <c r="A15" s="330" t="s">
        <v>254</v>
      </c>
      <c r="B15" s="359">
        <v>28</v>
      </c>
      <c r="C15" s="359">
        <v>0</v>
      </c>
      <c r="D15" s="359">
        <v>28</v>
      </c>
      <c r="E15" s="360">
        <v>0.6</v>
      </c>
      <c r="F15" s="360">
        <v>0.4</v>
      </c>
      <c r="G15" s="361">
        <v>0.2</v>
      </c>
      <c r="H15" s="362">
        <v>0.8</v>
      </c>
      <c r="I15" s="362"/>
      <c r="J15" s="362">
        <v>4.4799999999999995</v>
      </c>
      <c r="K15" s="362">
        <v>2.69</v>
      </c>
      <c r="L15" s="362">
        <v>0.36</v>
      </c>
      <c r="M15" s="362">
        <v>1.43</v>
      </c>
      <c r="N15" s="379">
        <v>0.62</v>
      </c>
      <c r="O15" s="379">
        <v>3.67</v>
      </c>
      <c r="P15" s="379">
        <v>3.31</v>
      </c>
      <c r="Q15" s="379">
        <v>0.36</v>
      </c>
      <c r="R15" s="379">
        <v>4.07</v>
      </c>
      <c r="S15" s="379">
        <v>4.07</v>
      </c>
      <c r="T15" s="379">
        <v>0</v>
      </c>
      <c r="U15" s="310">
        <v>-0.40000000000000036</v>
      </c>
    </row>
    <row r="16" spans="1:21" ht="16.5" customHeight="1">
      <c r="A16" s="330" t="s">
        <v>255</v>
      </c>
      <c r="B16" s="359">
        <v>52</v>
      </c>
      <c r="C16" s="359">
        <v>0</v>
      </c>
      <c r="D16" s="359">
        <v>52</v>
      </c>
      <c r="E16" s="360">
        <v>0.6</v>
      </c>
      <c r="F16" s="360">
        <v>0.4</v>
      </c>
      <c r="G16" s="361">
        <v>0.2</v>
      </c>
      <c r="H16" s="362">
        <v>0.8</v>
      </c>
      <c r="I16" s="362"/>
      <c r="J16" s="362">
        <v>8.32</v>
      </c>
      <c r="K16" s="362">
        <v>4.99</v>
      </c>
      <c r="L16" s="362">
        <v>0.67</v>
      </c>
      <c r="M16" s="362">
        <v>2.66</v>
      </c>
      <c r="N16" s="379">
        <v>1.4900000000000002</v>
      </c>
      <c r="O16" s="379">
        <v>7.15</v>
      </c>
      <c r="P16" s="379">
        <v>6.48</v>
      </c>
      <c r="Q16" s="379">
        <v>0.67</v>
      </c>
      <c r="R16" s="379">
        <v>7.24</v>
      </c>
      <c r="S16" s="379">
        <v>7.24</v>
      </c>
      <c r="T16" s="379">
        <v>0</v>
      </c>
      <c r="U16" s="310">
        <v>-0.08999999999999986</v>
      </c>
    </row>
    <row r="17" spans="1:21" ht="16.5" customHeight="1">
      <c r="A17" s="330" t="s">
        <v>256</v>
      </c>
      <c r="B17" s="359">
        <v>16</v>
      </c>
      <c r="C17" s="359">
        <v>0</v>
      </c>
      <c r="D17" s="359">
        <v>16</v>
      </c>
      <c r="E17" s="360">
        <v>0.6</v>
      </c>
      <c r="F17" s="360">
        <v>0.4</v>
      </c>
      <c r="G17" s="361">
        <v>0.2</v>
      </c>
      <c r="H17" s="362">
        <v>0.8</v>
      </c>
      <c r="I17" s="362"/>
      <c r="J17" s="362">
        <v>2.56</v>
      </c>
      <c r="K17" s="362">
        <v>1.54</v>
      </c>
      <c r="L17" s="362">
        <v>0.2</v>
      </c>
      <c r="M17" s="362">
        <v>0.82</v>
      </c>
      <c r="N17" s="379">
        <v>1.444</v>
      </c>
      <c r="O17" s="379">
        <v>3.184</v>
      </c>
      <c r="P17" s="379">
        <v>2.984</v>
      </c>
      <c r="Q17" s="379">
        <v>0.2</v>
      </c>
      <c r="R17" s="379">
        <v>2.75</v>
      </c>
      <c r="S17" s="379">
        <v>2.75</v>
      </c>
      <c r="T17" s="379">
        <v>0</v>
      </c>
      <c r="U17" s="310">
        <v>0.43400000000000016</v>
      </c>
    </row>
    <row r="18" spans="1:21" ht="16.5" customHeight="1">
      <c r="A18" s="330" t="s">
        <v>257</v>
      </c>
      <c r="B18" s="359">
        <v>1224</v>
      </c>
      <c r="C18" s="359">
        <v>399</v>
      </c>
      <c r="D18" s="359">
        <v>825</v>
      </c>
      <c r="E18" s="360">
        <v>0.6</v>
      </c>
      <c r="F18" s="360">
        <v>0.4</v>
      </c>
      <c r="G18" s="361">
        <v>0.6</v>
      </c>
      <c r="H18" s="361">
        <v>0</v>
      </c>
      <c r="I18" s="361">
        <v>0.4</v>
      </c>
      <c r="J18" s="362">
        <v>211.8</v>
      </c>
      <c r="K18" s="362">
        <v>127.08</v>
      </c>
      <c r="L18" s="362">
        <v>50.83</v>
      </c>
      <c r="M18" s="362">
        <v>33.89</v>
      </c>
      <c r="N18" s="379">
        <v>29.113999999999994</v>
      </c>
      <c r="O18" s="379">
        <v>207.024</v>
      </c>
      <c r="P18" s="379">
        <v>156.194</v>
      </c>
      <c r="Q18" s="379">
        <v>50.83</v>
      </c>
      <c r="R18" s="379">
        <v>203.29</v>
      </c>
      <c r="S18" s="379">
        <v>158.29</v>
      </c>
      <c r="T18" s="379">
        <v>45</v>
      </c>
      <c r="U18" s="310">
        <v>3.734000000000009</v>
      </c>
    </row>
    <row r="19" spans="1:21" ht="16.5" customHeight="1">
      <c r="A19" s="330" t="s">
        <v>60</v>
      </c>
      <c r="B19" s="359">
        <v>1179</v>
      </c>
      <c r="C19" s="359">
        <v>460</v>
      </c>
      <c r="D19" s="359">
        <v>719</v>
      </c>
      <c r="E19" s="360">
        <v>0.6</v>
      </c>
      <c r="F19" s="360">
        <v>0.4</v>
      </c>
      <c r="G19" s="362">
        <v>0.6</v>
      </c>
      <c r="H19" s="362">
        <v>0</v>
      </c>
      <c r="I19" s="362">
        <v>0.4</v>
      </c>
      <c r="J19" s="362">
        <v>207.04</v>
      </c>
      <c r="K19" s="362">
        <v>124.22</v>
      </c>
      <c r="L19" s="362">
        <v>49.69</v>
      </c>
      <c r="M19" s="362">
        <v>33.13</v>
      </c>
      <c r="N19" s="379">
        <v>99.47720000000001</v>
      </c>
      <c r="O19" s="379">
        <v>273.3872</v>
      </c>
      <c r="P19" s="379">
        <v>223.6972</v>
      </c>
      <c r="Q19" s="379">
        <v>49.69</v>
      </c>
      <c r="R19" s="379">
        <v>266.15</v>
      </c>
      <c r="S19" s="379">
        <v>213.15</v>
      </c>
      <c r="T19" s="379">
        <v>53</v>
      </c>
      <c r="U19" s="310">
        <v>7.23720000000003</v>
      </c>
    </row>
    <row r="20" spans="1:21" s="342" customFormat="1" ht="16.5" customHeight="1">
      <c r="A20" s="325" t="s">
        <v>258</v>
      </c>
      <c r="B20" s="363">
        <v>2547</v>
      </c>
      <c r="C20" s="363">
        <v>1237</v>
      </c>
      <c r="D20" s="363">
        <v>1310</v>
      </c>
      <c r="E20" s="364"/>
      <c r="F20" s="364"/>
      <c r="G20" s="364"/>
      <c r="H20" s="364"/>
      <c r="I20" s="364"/>
      <c r="J20" s="378">
        <v>457.01</v>
      </c>
      <c r="K20" s="378">
        <v>317.33000000000004</v>
      </c>
      <c r="L20" s="378">
        <v>83.72</v>
      </c>
      <c r="M20" s="378">
        <v>55.96000000000001</v>
      </c>
      <c r="N20" s="378">
        <v>63.573599999999985</v>
      </c>
      <c r="O20" s="378">
        <v>464.62359999999995</v>
      </c>
      <c r="P20" s="378">
        <v>380.9036</v>
      </c>
      <c r="Q20" s="378">
        <v>83.72</v>
      </c>
      <c r="R20" s="378">
        <v>448.98999999999995</v>
      </c>
      <c r="S20" s="378">
        <v>337.98999999999995</v>
      </c>
      <c r="T20" s="378">
        <v>111</v>
      </c>
      <c r="U20" s="385">
        <v>15.633599999999998</v>
      </c>
    </row>
    <row r="21" spans="1:21" s="342" customFormat="1" ht="24" customHeight="1">
      <c r="A21" s="325" t="s">
        <v>247</v>
      </c>
      <c r="B21" s="363">
        <v>270</v>
      </c>
      <c r="C21" s="363">
        <v>221</v>
      </c>
      <c r="D21" s="363">
        <v>49</v>
      </c>
      <c r="E21" s="365"/>
      <c r="F21" s="365"/>
      <c r="G21" s="365"/>
      <c r="H21" s="365"/>
      <c r="I21" s="365"/>
      <c r="J21" s="380">
        <v>52.04</v>
      </c>
      <c r="K21" s="380">
        <v>31.22</v>
      </c>
      <c r="L21" s="380">
        <v>0</v>
      </c>
      <c r="M21" s="380">
        <v>20.82</v>
      </c>
      <c r="N21" s="380">
        <v>9.880000000000003</v>
      </c>
      <c r="O21" s="380">
        <v>41.1</v>
      </c>
      <c r="P21" s="380">
        <v>41.1</v>
      </c>
      <c r="Q21" s="380">
        <v>0</v>
      </c>
      <c r="R21" s="380">
        <v>44.08</v>
      </c>
      <c r="S21" s="380">
        <v>44.08</v>
      </c>
      <c r="T21" s="380">
        <v>0</v>
      </c>
      <c r="U21" s="386">
        <v>-2.979999999999997</v>
      </c>
    </row>
    <row r="22" spans="1:21" ht="16.5" customHeight="1">
      <c r="A22" s="330" t="s">
        <v>259</v>
      </c>
      <c r="B22" s="359">
        <v>270</v>
      </c>
      <c r="C22" s="359">
        <v>221</v>
      </c>
      <c r="D22" s="359">
        <v>49</v>
      </c>
      <c r="E22" s="360">
        <v>0.6</v>
      </c>
      <c r="F22" s="360">
        <v>0.4</v>
      </c>
      <c r="G22" s="362">
        <v>0</v>
      </c>
      <c r="H22" s="362">
        <v>1</v>
      </c>
      <c r="I22" s="362">
        <v>0</v>
      </c>
      <c r="J22" s="362">
        <v>52.04</v>
      </c>
      <c r="K22" s="362">
        <v>31.22</v>
      </c>
      <c r="L22" s="362">
        <v>0</v>
      </c>
      <c r="M22" s="362">
        <v>20.82</v>
      </c>
      <c r="N22" s="379">
        <v>9.880000000000003</v>
      </c>
      <c r="O22" s="379">
        <v>41.1</v>
      </c>
      <c r="P22" s="379">
        <v>41.1</v>
      </c>
      <c r="Q22" s="379">
        <v>0</v>
      </c>
      <c r="R22" s="379">
        <v>44.08</v>
      </c>
      <c r="S22" s="379">
        <v>44.08</v>
      </c>
      <c r="T22" s="379">
        <v>0</v>
      </c>
      <c r="U22" s="310">
        <v>-2.979999999999997</v>
      </c>
    </row>
    <row r="23" spans="1:21" ht="16.5" customHeight="1">
      <c r="A23" s="330" t="s">
        <v>68</v>
      </c>
      <c r="B23" s="359">
        <v>171</v>
      </c>
      <c r="C23" s="359">
        <v>51</v>
      </c>
      <c r="D23" s="359">
        <v>120</v>
      </c>
      <c r="E23" s="360">
        <v>0.6</v>
      </c>
      <c r="F23" s="360">
        <v>0.4</v>
      </c>
      <c r="G23" s="366">
        <v>0.65</v>
      </c>
      <c r="H23" s="367"/>
      <c r="I23" s="366">
        <v>0.35</v>
      </c>
      <c r="J23" s="362">
        <v>29.4</v>
      </c>
      <c r="K23" s="362">
        <v>17.64</v>
      </c>
      <c r="L23" s="362">
        <v>7.64</v>
      </c>
      <c r="M23" s="362">
        <v>4.12</v>
      </c>
      <c r="N23" s="379">
        <v>-3.4220000000000015</v>
      </c>
      <c r="O23" s="379">
        <v>21.858</v>
      </c>
      <c r="P23" s="379">
        <v>14.218</v>
      </c>
      <c r="Q23" s="379">
        <v>7.64</v>
      </c>
      <c r="R23" s="379">
        <v>22.15</v>
      </c>
      <c r="S23" s="379">
        <v>17.15</v>
      </c>
      <c r="T23" s="379">
        <v>5</v>
      </c>
      <c r="U23" s="310">
        <v>-0.29199999999999804</v>
      </c>
    </row>
    <row r="24" spans="1:21" ht="16.5" customHeight="1">
      <c r="A24" s="330" t="s">
        <v>260</v>
      </c>
      <c r="B24" s="359">
        <v>460</v>
      </c>
      <c r="C24" s="359">
        <v>374</v>
      </c>
      <c r="D24" s="359">
        <v>86</v>
      </c>
      <c r="E24" s="360">
        <v>0.6</v>
      </c>
      <c r="F24" s="360">
        <v>0.4</v>
      </c>
      <c r="G24" s="361">
        <v>0.65</v>
      </c>
      <c r="H24" s="361">
        <v>0</v>
      </c>
      <c r="I24" s="361">
        <v>0.35</v>
      </c>
      <c r="J24" s="362">
        <v>88.57</v>
      </c>
      <c r="K24" s="362">
        <v>53.14</v>
      </c>
      <c r="L24" s="362">
        <v>23.03</v>
      </c>
      <c r="M24" s="362">
        <v>12.4</v>
      </c>
      <c r="N24" s="379">
        <v>3.9603999999999893</v>
      </c>
      <c r="O24" s="379">
        <v>80.1304</v>
      </c>
      <c r="P24" s="379">
        <v>57.10039999999999</v>
      </c>
      <c r="Q24" s="379">
        <v>23.03</v>
      </c>
      <c r="R24" s="379">
        <v>80.12</v>
      </c>
      <c r="S24" s="379">
        <v>53.12</v>
      </c>
      <c r="T24" s="379">
        <v>27</v>
      </c>
      <c r="U24" s="310">
        <v>0.010399999999989973</v>
      </c>
    </row>
    <row r="25" spans="1:21" ht="16.5" customHeight="1">
      <c r="A25" s="330" t="s">
        <v>261</v>
      </c>
      <c r="B25" s="359">
        <v>418</v>
      </c>
      <c r="C25" s="359">
        <v>112</v>
      </c>
      <c r="D25" s="359">
        <v>306</v>
      </c>
      <c r="E25" s="360">
        <v>0.6</v>
      </c>
      <c r="F25" s="360">
        <v>0.4</v>
      </c>
      <c r="G25" s="361">
        <v>0.65</v>
      </c>
      <c r="H25" s="361">
        <v>0</v>
      </c>
      <c r="I25" s="361">
        <v>0.35</v>
      </c>
      <c r="J25" s="362">
        <v>71.36</v>
      </c>
      <c r="K25" s="362">
        <v>42.82</v>
      </c>
      <c r="L25" s="362">
        <v>18.55</v>
      </c>
      <c r="M25" s="362">
        <v>9.99</v>
      </c>
      <c r="N25" s="379">
        <v>7.797999999999993</v>
      </c>
      <c r="O25" s="379">
        <v>69.16799999999999</v>
      </c>
      <c r="P25" s="379">
        <v>50.617999999999995</v>
      </c>
      <c r="Q25" s="379">
        <v>18.55</v>
      </c>
      <c r="R25" s="379">
        <v>66.50999999999999</v>
      </c>
      <c r="S25" s="379">
        <v>50.51</v>
      </c>
      <c r="T25" s="379">
        <v>16</v>
      </c>
      <c r="U25" s="310">
        <v>2.6580000000000013</v>
      </c>
    </row>
    <row r="26" spans="1:21" ht="16.5" customHeight="1">
      <c r="A26" s="330" t="s">
        <v>262</v>
      </c>
      <c r="B26" s="359">
        <v>947</v>
      </c>
      <c r="C26" s="359">
        <v>287</v>
      </c>
      <c r="D26" s="359">
        <v>660</v>
      </c>
      <c r="E26" s="360">
        <v>0.8</v>
      </c>
      <c r="F26" s="360">
        <v>0.19999999999999996</v>
      </c>
      <c r="G26" s="361">
        <v>0.8</v>
      </c>
      <c r="H26" s="361">
        <v>0</v>
      </c>
      <c r="I26" s="361">
        <v>0.2</v>
      </c>
      <c r="J26" s="362">
        <v>163.00000000000003</v>
      </c>
      <c r="K26" s="362">
        <v>130.4</v>
      </c>
      <c r="L26" s="362">
        <v>26.08</v>
      </c>
      <c r="M26" s="362">
        <v>6.52</v>
      </c>
      <c r="N26" s="379">
        <v>45.5092</v>
      </c>
      <c r="O26" s="379">
        <v>201.98919999999998</v>
      </c>
      <c r="P26" s="379">
        <v>175.9092</v>
      </c>
      <c r="Q26" s="379">
        <v>26.08</v>
      </c>
      <c r="R26" s="379">
        <v>187.45999999999998</v>
      </c>
      <c r="S26" s="379">
        <v>139.45999999999998</v>
      </c>
      <c r="T26" s="379">
        <v>48</v>
      </c>
      <c r="U26" s="310">
        <v>14.529200000000003</v>
      </c>
    </row>
    <row r="27" spans="1:21" ht="16.5" customHeight="1">
      <c r="A27" s="330" t="s">
        <v>263</v>
      </c>
      <c r="B27" s="359">
        <v>281</v>
      </c>
      <c r="C27" s="359">
        <v>192</v>
      </c>
      <c r="D27" s="359">
        <v>89</v>
      </c>
      <c r="E27" s="360">
        <v>0.8</v>
      </c>
      <c r="F27" s="360">
        <v>0.19999999999999996</v>
      </c>
      <c r="G27" s="361">
        <v>0.8</v>
      </c>
      <c r="H27" s="361">
        <v>0</v>
      </c>
      <c r="I27" s="361">
        <v>0.2</v>
      </c>
      <c r="J27" s="362">
        <v>52.64</v>
      </c>
      <c r="K27" s="362">
        <v>42.11</v>
      </c>
      <c r="L27" s="362">
        <v>8.42</v>
      </c>
      <c r="M27" s="362">
        <v>2.11</v>
      </c>
      <c r="N27" s="379">
        <v>-0.15200000000000458</v>
      </c>
      <c r="O27" s="379">
        <v>50.378</v>
      </c>
      <c r="P27" s="379">
        <v>41.958</v>
      </c>
      <c r="Q27" s="379">
        <v>8.42</v>
      </c>
      <c r="R27" s="379">
        <v>48.67</v>
      </c>
      <c r="S27" s="379">
        <v>33.67</v>
      </c>
      <c r="T27" s="379">
        <v>15</v>
      </c>
      <c r="U27" s="310">
        <v>1.7079999999999984</v>
      </c>
    </row>
    <row r="28" spans="1:21" s="342" customFormat="1" ht="16.5" customHeight="1">
      <c r="A28" s="325" t="s">
        <v>264</v>
      </c>
      <c r="B28" s="363">
        <v>1780</v>
      </c>
      <c r="C28" s="363">
        <v>897</v>
      </c>
      <c r="D28" s="363">
        <v>883</v>
      </c>
      <c r="E28" s="364"/>
      <c r="F28" s="364"/>
      <c r="G28" s="364"/>
      <c r="H28" s="364"/>
      <c r="I28" s="364"/>
      <c r="J28" s="380">
        <v>320.68</v>
      </c>
      <c r="K28" s="380">
        <v>193.93</v>
      </c>
      <c r="L28" s="380">
        <v>74.47999999999999</v>
      </c>
      <c r="M28" s="380">
        <v>52.27</v>
      </c>
      <c r="N28" s="380">
        <v>94.86999999999999</v>
      </c>
      <c r="O28" s="380">
        <v>363.28</v>
      </c>
      <c r="P28" s="380">
        <v>288.8</v>
      </c>
      <c r="Q28" s="380">
        <v>74.47999999999999</v>
      </c>
      <c r="R28" s="380">
        <v>358.65</v>
      </c>
      <c r="S28" s="380">
        <v>278.65000000000003</v>
      </c>
      <c r="T28" s="380">
        <v>80</v>
      </c>
      <c r="U28" s="386">
        <v>4.630000000000004</v>
      </c>
    </row>
    <row r="29" spans="1:21" s="342" customFormat="1" ht="24" customHeight="1">
      <c r="A29" s="325" t="s">
        <v>247</v>
      </c>
      <c r="B29" s="363">
        <v>278</v>
      </c>
      <c r="C29" s="363">
        <v>160</v>
      </c>
      <c r="D29" s="363">
        <v>118</v>
      </c>
      <c r="E29" s="364"/>
      <c r="F29" s="364"/>
      <c r="G29" s="364"/>
      <c r="H29" s="364"/>
      <c r="I29" s="364"/>
      <c r="J29" s="380">
        <v>50.88</v>
      </c>
      <c r="K29" s="380">
        <v>30.53</v>
      </c>
      <c r="L29" s="380">
        <v>0</v>
      </c>
      <c r="M29" s="380">
        <v>20.35</v>
      </c>
      <c r="N29" s="380">
        <v>6.362</v>
      </c>
      <c r="O29" s="380">
        <v>36.892</v>
      </c>
      <c r="P29" s="380">
        <v>36.892</v>
      </c>
      <c r="Q29" s="380">
        <v>0</v>
      </c>
      <c r="R29" s="380">
        <v>39.83</v>
      </c>
      <c r="S29" s="380">
        <v>39.83</v>
      </c>
      <c r="T29" s="380">
        <v>0</v>
      </c>
      <c r="U29" s="386">
        <v>-2.9379999999999953</v>
      </c>
    </row>
    <row r="30" spans="1:21" ht="16.5" customHeight="1">
      <c r="A30" s="330" t="s">
        <v>265</v>
      </c>
      <c r="B30" s="359">
        <v>278</v>
      </c>
      <c r="C30" s="359">
        <v>160</v>
      </c>
      <c r="D30" s="359">
        <v>118</v>
      </c>
      <c r="E30" s="360">
        <v>0.6</v>
      </c>
      <c r="F30" s="360">
        <v>0.4</v>
      </c>
      <c r="G30" s="362">
        <v>0</v>
      </c>
      <c r="H30" s="362">
        <v>1</v>
      </c>
      <c r="I30" s="362">
        <v>0</v>
      </c>
      <c r="J30" s="362">
        <v>50.88</v>
      </c>
      <c r="K30" s="362">
        <v>30.53</v>
      </c>
      <c r="L30" s="362">
        <v>0</v>
      </c>
      <c r="M30" s="362">
        <v>20.35</v>
      </c>
      <c r="N30" s="379">
        <v>6.362</v>
      </c>
      <c r="O30" s="379">
        <v>36.892</v>
      </c>
      <c r="P30" s="379">
        <v>36.892</v>
      </c>
      <c r="Q30" s="379">
        <v>0</v>
      </c>
      <c r="R30" s="379">
        <v>39.83</v>
      </c>
      <c r="S30" s="379">
        <v>39.83</v>
      </c>
      <c r="T30" s="379">
        <v>0</v>
      </c>
      <c r="U30" s="310">
        <v>-2.9379999999999953</v>
      </c>
    </row>
    <row r="31" spans="1:21" ht="16.5" customHeight="1">
      <c r="A31" s="330" t="s">
        <v>267</v>
      </c>
      <c r="B31" s="359">
        <v>824</v>
      </c>
      <c r="C31" s="359">
        <v>286</v>
      </c>
      <c r="D31" s="359">
        <v>538</v>
      </c>
      <c r="E31" s="360">
        <v>0.6</v>
      </c>
      <c r="F31" s="360">
        <v>0.4</v>
      </c>
      <c r="G31" s="361">
        <v>0.7</v>
      </c>
      <c r="H31" s="361">
        <v>0</v>
      </c>
      <c r="I31" s="361">
        <v>0.3</v>
      </c>
      <c r="J31" s="362">
        <v>143.28</v>
      </c>
      <c r="K31" s="362">
        <v>85.97</v>
      </c>
      <c r="L31" s="362">
        <v>40.12</v>
      </c>
      <c r="M31" s="362">
        <v>17.19</v>
      </c>
      <c r="N31" s="379">
        <v>24.630000000000006</v>
      </c>
      <c r="O31" s="379">
        <v>150.72</v>
      </c>
      <c r="P31" s="379">
        <v>110.6</v>
      </c>
      <c r="Q31" s="379">
        <v>40.12</v>
      </c>
      <c r="R31" s="379">
        <v>151.47</v>
      </c>
      <c r="S31" s="379">
        <v>111.47</v>
      </c>
      <c r="T31" s="379">
        <v>40</v>
      </c>
      <c r="U31" s="310">
        <v>-0.75</v>
      </c>
    </row>
    <row r="32" spans="1:21" ht="16.5" customHeight="1">
      <c r="A32" s="330" t="s">
        <v>268</v>
      </c>
      <c r="B32" s="359">
        <v>640</v>
      </c>
      <c r="C32" s="359">
        <v>413</v>
      </c>
      <c r="D32" s="359">
        <v>227</v>
      </c>
      <c r="E32" s="360">
        <v>0.6</v>
      </c>
      <c r="F32" s="360">
        <v>0.4</v>
      </c>
      <c r="G32" s="361">
        <v>0.7</v>
      </c>
      <c r="H32" s="361">
        <v>0</v>
      </c>
      <c r="I32" s="361">
        <v>0.3</v>
      </c>
      <c r="J32" s="362">
        <v>118.91999999999999</v>
      </c>
      <c r="K32" s="362">
        <v>71.35</v>
      </c>
      <c r="L32" s="362">
        <v>33.3</v>
      </c>
      <c r="M32" s="362">
        <v>14.27</v>
      </c>
      <c r="N32" s="379">
        <v>61.791999999999994</v>
      </c>
      <c r="O32" s="379">
        <v>166.442</v>
      </c>
      <c r="P32" s="379">
        <v>133.142</v>
      </c>
      <c r="Q32" s="379">
        <v>33.3</v>
      </c>
      <c r="R32" s="379">
        <v>158.49</v>
      </c>
      <c r="S32" s="379">
        <v>119.49</v>
      </c>
      <c r="T32" s="379">
        <v>39</v>
      </c>
      <c r="U32" s="310">
        <v>7.951999999999998</v>
      </c>
    </row>
    <row r="33" spans="1:21" ht="16.5" customHeight="1">
      <c r="A33" s="330" t="s">
        <v>269</v>
      </c>
      <c r="B33" s="359">
        <v>38</v>
      </c>
      <c r="C33" s="359">
        <v>38</v>
      </c>
      <c r="D33" s="359">
        <v>0</v>
      </c>
      <c r="E33" s="360">
        <v>0.8</v>
      </c>
      <c r="F33" s="360">
        <v>0.19999999999999996</v>
      </c>
      <c r="G33" s="361">
        <v>0.7</v>
      </c>
      <c r="H33" s="361">
        <v>0</v>
      </c>
      <c r="I33" s="361">
        <v>0.3</v>
      </c>
      <c r="J33" s="362">
        <v>7.6</v>
      </c>
      <c r="K33" s="362">
        <v>6.08</v>
      </c>
      <c r="L33" s="362">
        <v>1.06</v>
      </c>
      <c r="M33" s="362">
        <v>0.46</v>
      </c>
      <c r="N33" s="379">
        <v>2.086</v>
      </c>
      <c r="O33" s="379">
        <v>9.226</v>
      </c>
      <c r="P33" s="379">
        <v>8.166</v>
      </c>
      <c r="Q33" s="379">
        <v>1.06</v>
      </c>
      <c r="R33" s="379">
        <v>8.86</v>
      </c>
      <c r="S33" s="379">
        <v>7.86</v>
      </c>
      <c r="T33" s="379">
        <v>1</v>
      </c>
      <c r="U33" s="310">
        <v>0.36600000000000144</v>
      </c>
    </row>
    <row r="34" spans="1:21" s="342" customFormat="1" ht="16.5" customHeight="1">
      <c r="A34" s="325" t="s">
        <v>270</v>
      </c>
      <c r="B34" s="363">
        <v>6261</v>
      </c>
      <c r="C34" s="363">
        <v>2187</v>
      </c>
      <c r="D34" s="363">
        <v>4074</v>
      </c>
      <c r="E34" s="364"/>
      <c r="F34" s="364"/>
      <c r="G34" s="364"/>
      <c r="H34" s="364"/>
      <c r="I34" s="364"/>
      <c r="J34" s="380">
        <v>1089.24</v>
      </c>
      <c r="K34" s="380">
        <v>745.33</v>
      </c>
      <c r="L34" s="380">
        <v>232.71</v>
      </c>
      <c r="M34" s="380">
        <v>111.19999999999999</v>
      </c>
      <c r="N34" s="380">
        <v>110.31039999999999</v>
      </c>
      <c r="O34" s="380">
        <v>1088.3503999999998</v>
      </c>
      <c r="P34" s="380">
        <v>855.6404</v>
      </c>
      <c r="Q34" s="380">
        <v>232.71</v>
      </c>
      <c r="R34" s="380">
        <v>1062.8</v>
      </c>
      <c r="S34" s="380">
        <v>792.8</v>
      </c>
      <c r="T34" s="380">
        <v>270</v>
      </c>
      <c r="U34" s="386">
        <v>25.550399999999993</v>
      </c>
    </row>
    <row r="35" spans="1:21" s="342" customFormat="1" ht="24" customHeight="1">
      <c r="A35" s="325" t="s">
        <v>247</v>
      </c>
      <c r="B35" s="363">
        <v>475</v>
      </c>
      <c r="C35" s="363">
        <v>84</v>
      </c>
      <c r="D35" s="363">
        <v>391</v>
      </c>
      <c r="E35" s="364"/>
      <c r="F35" s="364"/>
      <c r="G35" s="364"/>
      <c r="H35" s="364"/>
      <c r="I35" s="364"/>
      <c r="J35" s="380">
        <v>79.36</v>
      </c>
      <c r="K35" s="380">
        <v>47.62</v>
      </c>
      <c r="L35" s="380">
        <v>0.84</v>
      </c>
      <c r="M35" s="380">
        <v>30.9</v>
      </c>
      <c r="N35" s="380">
        <v>2.1719999999999993</v>
      </c>
      <c r="O35" s="380">
        <v>50.632000000000005</v>
      </c>
      <c r="P35" s="380">
        <v>49.792</v>
      </c>
      <c r="Q35" s="380">
        <v>0.84</v>
      </c>
      <c r="R35" s="380">
        <v>63.48</v>
      </c>
      <c r="S35" s="380">
        <v>63.48</v>
      </c>
      <c r="T35" s="380">
        <v>0</v>
      </c>
      <c r="U35" s="386">
        <v>-12.847999999999995</v>
      </c>
    </row>
    <row r="36" spans="1:21" ht="16.5" customHeight="1">
      <c r="A36" s="330" t="s">
        <v>271</v>
      </c>
      <c r="B36" s="359">
        <v>442</v>
      </c>
      <c r="C36" s="359">
        <v>84</v>
      </c>
      <c r="D36" s="359">
        <v>358</v>
      </c>
      <c r="E36" s="360">
        <v>0.6</v>
      </c>
      <c r="F36" s="360">
        <v>0.4</v>
      </c>
      <c r="G36" s="362">
        <v>0</v>
      </c>
      <c r="H36" s="362">
        <v>1</v>
      </c>
      <c r="I36" s="362">
        <v>0</v>
      </c>
      <c r="J36" s="362">
        <v>74.08</v>
      </c>
      <c r="K36" s="362">
        <v>44.45</v>
      </c>
      <c r="L36" s="362">
        <v>0</v>
      </c>
      <c r="M36" s="362">
        <v>29.63</v>
      </c>
      <c r="N36" s="379">
        <v>1.6059999999999994</v>
      </c>
      <c r="O36" s="379">
        <v>46.056000000000004</v>
      </c>
      <c r="P36" s="379">
        <v>46.056000000000004</v>
      </c>
      <c r="Q36" s="379">
        <v>0</v>
      </c>
      <c r="R36" s="379">
        <v>59.36</v>
      </c>
      <c r="S36" s="379">
        <v>59.36</v>
      </c>
      <c r="T36" s="379">
        <v>0</v>
      </c>
      <c r="U36" s="310">
        <v>-13.303999999999995</v>
      </c>
    </row>
    <row r="37" spans="1:21" ht="16.5" customHeight="1">
      <c r="A37" s="330" t="s">
        <v>272</v>
      </c>
      <c r="B37" s="359">
        <v>33</v>
      </c>
      <c r="C37" s="359">
        <v>0</v>
      </c>
      <c r="D37" s="359">
        <v>33</v>
      </c>
      <c r="E37" s="360">
        <v>0.6</v>
      </c>
      <c r="F37" s="360">
        <v>0.4</v>
      </c>
      <c r="G37" s="361">
        <v>0.4</v>
      </c>
      <c r="H37" s="362">
        <v>0.6</v>
      </c>
      <c r="I37" s="362"/>
      <c r="J37" s="362">
        <v>5.279999999999999</v>
      </c>
      <c r="K37" s="362">
        <v>3.17</v>
      </c>
      <c r="L37" s="362">
        <v>0.84</v>
      </c>
      <c r="M37" s="362">
        <v>1.27</v>
      </c>
      <c r="N37" s="379">
        <v>0.5659999999999998</v>
      </c>
      <c r="O37" s="379">
        <v>4.576</v>
      </c>
      <c r="P37" s="379">
        <v>3.7359999999999998</v>
      </c>
      <c r="Q37" s="379">
        <v>0.84</v>
      </c>
      <c r="R37" s="379">
        <v>4.12</v>
      </c>
      <c r="S37" s="379">
        <v>4.12</v>
      </c>
      <c r="T37" s="379">
        <v>0</v>
      </c>
      <c r="U37" s="310">
        <v>0.4559999999999995</v>
      </c>
    </row>
    <row r="38" spans="1:21" ht="16.5" customHeight="1">
      <c r="A38" s="330" t="s">
        <v>273</v>
      </c>
      <c r="B38" s="359">
        <v>1007</v>
      </c>
      <c r="C38" s="359">
        <v>241</v>
      </c>
      <c r="D38" s="359">
        <v>766</v>
      </c>
      <c r="E38" s="360">
        <v>0.6</v>
      </c>
      <c r="F38" s="360">
        <v>0.4</v>
      </c>
      <c r="G38" s="361">
        <v>0.75</v>
      </c>
      <c r="H38" s="361">
        <v>0</v>
      </c>
      <c r="I38" s="361">
        <v>0.25</v>
      </c>
      <c r="J38" s="362">
        <v>170.77</v>
      </c>
      <c r="K38" s="362">
        <v>102.46</v>
      </c>
      <c r="L38" s="362">
        <v>51.23</v>
      </c>
      <c r="M38" s="362">
        <v>17.08</v>
      </c>
      <c r="N38" s="379">
        <v>15.6892</v>
      </c>
      <c r="O38" s="379">
        <v>169.3792</v>
      </c>
      <c r="P38" s="379">
        <v>118.1492</v>
      </c>
      <c r="Q38" s="379">
        <v>51.23</v>
      </c>
      <c r="R38" s="379">
        <v>171.94</v>
      </c>
      <c r="S38" s="379">
        <v>135.94</v>
      </c>
      <c r="T38" s="379">
        <v>36</v>
      </c>
      <c r="U38" s="310">
        <v>-2.5608000000000004</v>
      </c>
    </row>
    <row r="39" spans="1:21" ht="16.5" customHeight="1">
      <c r="A39" s="330" t="s">
        <v>274</v>
      </c>
      <c r="B39" s="359">
        <v>1024</v>
      </c>
      <c r="C39" s="359">
        <v>142</v>
      </c>
      <c r="D39" s="359">
        <v>882</v>
      </c>
      <c r="E39" s="360">
        <v>0.6</v>
      </c>
      <c r="F39" s="360">
        <v>0.4</v>
      </c>
      <c r="G39" s="361">
        <v>0.75</v>
      </c>
      <c r="H39" s="361">
        <v>0</v>
      </c>
      <c r="I39" s="361">
        <v>0.25</v>
      </c>
      <c r="J39" s="362">
        <v>169.52</v>
      </c>
      <c r="K39" s="362">
        <v>101.71</v>
      </c>
      <c r="L39" s="362">
        <v>50.86</v>
      </c>
      <c r="M39" s="362">
        <v>16.95</v>
      </c>
      <c r="N39" s="379">
        <v>-0.07280000000000086</v>
      </c>
      <c r="O39" s="379">
        <v>152.4972</v>
      </c>
      <c r="P39" s="379">
        <v>101.63719999999999</v>
      </c>
      <c r="Q39" s="379">
        <v>50.86</v>
      </c>
      <c r="R39" s="379">
        <v>156.48000000000002</v>
      </c>
      <c r="S39" s="379">
        <v>104.48</v>
      </c>
      <c r="T39" s="379">
        <v>52</v>
      </c>
      <c r="U39" s="310">
        <v>-3.982800000000026</v>
      </c>
    </row>
    <row r="40" spans="1:21" ht="16.5" customHeight="1">
      <c r="A40" s="330" t="s">
        <v>275</v>
      </c>
      <c r="B40" s="359">
        <v>290</v>
      </c>
      <c r="C40" s="359">
        <v>82</v>
      </c>
      <c r="D40" s="359">
        <v>208</v>
      </c>
      <c r="E40" s="360">
        <v>0.8</v>
      </c>
      <c r="F40" s="360">
        <v>0.19999999999999996</v>
      </c>
      <c r="G40" s="361">
        <v>0.7</v>
      </c>
      <c r="H40" s="361">
        <v>0</v>
      </c>
      <c r="I40" s="361">
        <v>0.3</v>
      </c>
      <c r="J40" s="362">
        <v>49.68</v>
      </c>
      <c r="K40" s="362">
        <v>39.74</v>
      </c>
      <c r="L40" s="362">
        <v>6.96</v>
      </c>
      <c r="M40" s="362">
        <v>2.98</v>
      </c>
      <c r="N40" s="379">
        <v>0.9620000000000033</v>
      </c>
      <c r="O40" s="379">
        <v>47.662000000000006</v>
      </c>
      <c r="P40" s="379">
        <v>40.702000000000005</v>
      </c>
      <c r="Q40" s="379">
        <v>6.96</v>
      </c>
      <c r="R40" s="379">
        <v>42.96</v>
      </c>
      <c r="S40" s="379">
        <v>32.96</v>
      </c>
      <c r="T40" s="379">
        <v>10</v>
      </c>
      <c r="U40" s="310">
        <v>4.702000000000005</v>
      </c>
    </row>
    <row r="41" spans="1:21" ht="16.5" customHeight="1">
      <c r="A41" s="330" t="s">
        <v>276</v>
      </c>
      <c r="B41" s="359">
        <v>420</v>
      </c>
      <c r="C41" s="359">
        <v>212</v>
      </c>
      <c r="D41" s="359">
        <v>208</v>
      </c>
      <c r="E41" s="360">
        <v>0.6</v>
      </c>
      <c r="F41" s="360">
        <v>0.4</v>
      </c>
      <c r="G41" s="361">
        <v>0.7</v>
      </c>
      <c r="H41" s="361">
        <v>0</v>
      </c>
      <c r="I41" s="361">
        <v>0.3</v>
      </c>
      <c r="J41" s="362">
        <v>75.67999999999999</v>
      </c>
      <c r="K41" s="362">
        <v>45.41</v>
      </c>
      <c r="L41" s="362">
        <v>21.19</v>
      </c>
      <c r="M41" s="362">
        <v>9.08</v>
      </c>
      <c r="N41" s="379">
        <v>-1.9263999999999886</v>
      </c>
      <c r="O41" s="379">
        <v>64.67360000000001</v>
      </c>
      <c r="P41" s="379">
        <v>43.48360000000001</v>
      </c>
      <c r="Q41" s="379">
        <v>21.19</v>
      </c>
      <c r="R41" s="379">
        <v>65.23</v>
      </c>
      <c r="S41" s="379">
        <v>45.23</v>
      </c>
      <c r="T41" s="379">
        <v>20</v>
      </c>
      <c r="U41" s="310">
        <v>-0.5563999999999965</v>
      </c>
    </row>
    <row r="42" spans="1:21" ht="16.5" customHeight="1">
      <c r="A42" s="330" t="s">
        <v>277</v>
      </c>
      <c r="B42" s="359">
        <v>774</v>
      </c>
      <c r="C42" s="359">
        <v>279</v>
      </c>
      <c r="D42" s="359">
        <v>495</v>
      </c>
      <c r="E42" s="360">
        <v>0.6</v>
      </c>
      <c r="F42" s="360">
        <v>0.4</v>
      </c>
      <c r="G42" s="361">
        <v>0.7</v>
      </c>
      <c r="H42" s="361">
        <v>0</v>
      </c>
      <c r="I42" s="361">
        <v>0.3</v>
      </c>
      <c r="J42" s="362">
        <v>135</v>
      </c>
      <c r="K42" s="362">
        <v>81</v>
      </c>
      <c r="L42" s="362">
        <v>37.8</v>
      </c>
      <c r="M42" s="362">
        <v>16.2</v>
      </c>
      <c r="N42" s="379">
        <v>-13.995200000000018</v>
      </c>
      <c r="O42" s="379">
        <v>104.80479999999999</v>
      </c>
      <c r="P42" s="379">
        <v>67.00479999999999</v>
      </c>
      <c r="Q42" s="379">
        <v>37.8</v>
      </c>
      <c r="R42" s="379">
        <v>108.74</v>
      </c>
      <c r="S42" s="379">
        <v>76.74</v>
      </c>
      <c r="T42" s="379">
        <v>32</v>
      </c>
      <c r="U42" s="310">
        <v>-3.935200000000009</v>
      </c>
    </row>
    <row r="43" spans="1:21" ht="16.5" customHeight="1">
      <c r="A43" s="330" t="s">
        <v>278</v>
      </c>
      <c r="B43" s="359">
        <v>1348</v>
      </c>
      <c r="C43" s="359">
        <v>735</v>
      </c>
      <c r="D43" s="359">
        <v>613</v>
      </c>
      <c r="E43" s="360">
        <v>0.8</v>
      </c>
      <c r="F43" s="360">
        <v>0.19999999999999996</v>
      </c>
      <c r="G43" s="361">
        <v>0.8</v>
      </c>
      <c r="H43" s="361">
        <v>0</v>
      </c>
      <c r="I43" s="361">
        <v>0.2</v>
      </c>
      <c r="J43" s="362">
        <v>245.07000000000002</v>
      </c>
      <c r="K43" s="362">
        <v>196.06</v>
      </c>
      <c r="L43" s="362">
        <v>39.21</v>
      </c>
      <c r="M43" s="362">
        <v>9.8</v>
      </c>
      <c r="N43" s="379">
        <v>96.5264</v>
      </c>
      <c r="O43" s="379">
        <v>331.7964</v>
      </c>
      <c r="P43" s="379">
        <v>292.5864</v>
      </c>
      <c r="Q43" s="379">
        <v>39.21</v>
      </c>
      <c r="R43" s="379">
        <v>295.19</v>
      </c>
      <c r="S43" s="379">
        <v>221.19</v>
      </c>
      <c r="T43" s="379">
        <v>74</v>
      </c>
      <c r="U43" s="310">
        <v>36.60640000000001</v>
      </c>
    </row>
    <row r="44" spans="1:21" ht="16.5" customHeight="1">
      <c r="A44" s="330" t="s">
        <v>279</v>
      </c>
      <c r="B44" s="359">
        <v>923</v>
      </c>
      <c r="C44" s="359">
        <v>412</v>
      </c>
      <c r="D44" s="359">
        <v>511</v>
      </c>
      <c r="E44" s="360">
        <v>0.8</v>
      </c>
      <c r="F44" s="360">
        <v>0.19999999999999996</v>
      </c>
      <c r="G44" s="361">
        <v>0.75</v>
      </c>
      <c r="H44" s="361">
        <v>0</v>
      </c>
      <c r="I44" s="361">
        <v>0.25</v>
      </c>
      <c r="J44" s="362">
        <v>164.16000000000003</v>
      </c>
      <c r="K44" s="362">
        <v>131.33</v>
      </c>
      <c r="L44" s="362">
        <v>24.62</v>
      </c>
      <c r="M44" s="362">
        <v>8.21</v>
      </c>
      <c r="N44" s="379">
        <v>10.955199999999987</v>
      </c>
      <c r="O44" s="379">
        <v>166.9052</v>
      </c>
      <c r="P44" s="379">
        <v>142.2852</v>
      </c>
      <c r="Q44" s="379">
        <v>24.62</v>
      </c>
      <c r="R44" s="379">
        <v>158.78</v>
      </c>
      <c r="S44" s="379">
        <v>112.78</v>
      </c>
      <c r="T44" s="379">
        <v>46</v>
      </c>
      <c r="U44" s="310">
        <v>8.125200000000007</v>
      </c>
    </row>
    <row r="45" spans="1:21" s="342" customFormat="1" ht="16.5" customHeight="1">
      <c r="A45" s="325" t="s">
        <v>280</v>
      </c>
      <c r="B45" s="363">
        <v>15294</v>
      </c>
      <c r="C45" s="363">
        <v>5546</v>
      </c>
      <c r="D45" s="363">
        <v>9748</v>
      </c>
      <c r="E45" s="364"/>
      <c r="F45" s="364"/>
      <c r="G45" s="364"/>
      <c r="H45" s="364"/>
      <c r="I45" s="364"/>
      <c r="J45" s="380">
        <v>2668.91</v>
      </c>
      <c r="K45" s="380">
        <v>1941.41</v>
      </c>
      <c r="L45" s="380">
        <v>528.05</v>
      </c>
      <c r="M45" s="380">
        <v>199.45</v>
      </c>
      <c r="N45" s="380">
        <v>560.8615999999998</v>
      </c>
      <c r="O45" s="380">
        <v>3030.3216000000007</v>
      </c>
      <c r="P45" s="380">
        <v>2502.2716</v>
      </c>
      <c r="Q45" s="380">
        <v>528.05</v>
      </c>
      <c r="R45" s="380">
        <v>2921.97</v>
      </c>
      <c r="S45" s="380">
        <v>2133.97</v>
      </c>
      <c r="T45" s="380">
        <v>788</v>
      </c>
      <c r="U45" s="386">
        <v>108.35159999999995</v>
      </c>
    </row>
    <row r="46" spans="1:21" s="342" customFormat="1" ht="24" customHeight="1">
      <c r="A46" s="325" t="s">
        <v>247</v>
      </c>
      <c r="B46" s="363">
        <v>916</v>
      </c>
      <c r="C46" s="363">
        <v>238</v>
      </c>
      <c r="D46" s="363">
        <v>678</v>
      </c>
      <c r="E46" s="364"/>
      <c r="F46" s="364"/>
      <c r="G46" s="364"/>
      <c r="H46" s="364"/>
      <c r="I46" s="364"/>
      <c r="J46" s="380">
        <v>156.08</v>
      </c>
      <c r="K46" s="380">
        <v>93.65</v>
      </c>
      <c r="L46" s="380">
        <v>0.82</v>
      </c>
      <c r="M46" s="380">
        <v>61.61</v>
      </c>
      <c r="N46" s="380">
        <v>0.24959999999999916</v>
      </c>
      <c r="O46" s="380">
        <v>94.7196</v>
      </c>
      <c r="P46" s="380">
        <v>93.89959999999999</v>
      </c>
      <c r="Q46" s="380">
        <v>0.82</v>
      </c>
      <c r="R46" s="380">
        <v>128.04999999999998</v>
      </c>
      <c r="S46" s="380">
        <v>114.05</v>
      </c>
      <c r="T46" s="380">
        <v>14</v>
      </c>
      <c r="U46" s="386">
        <v>-33.3304</v>
      </c>
    </row>
    <row r="47" spans="1:21" ht="16.5" customHeight="1">
      <c r="A47" s="330" t="s">
        <v>281</v>
      </c>
      <c r="B47" s="359">
        <v>884</v>
      </c>
      <c r="C47" s="359">
        <v>238</v>
      </c>
      <c r="D47" s="359">
        <v>646</v>
      </c>
      <c r="E47" s="360">
        <v>0.6</v>
      </c>
      <c r="F47" s="360">
        <v>0.4</v>
      </c>
      <c r="G47" s="362">
        <v>0</v>
      </c>
      <c r="H47" s="362">
        <v>1</v>
      </c>
      <c r="I47" s="362">
        <v>0</v>
      </c>
      <c r="J47" s="362">
        <v>150.96</v>
      </c>
      <c r="K47" s="362">
        <v>90.58</v>
      </c>
      <c r="L47" s="362">
        <v>0</v>
      </c>
      <c r="M47" s="362">
        <v>60.38</v>
      </c>
      <c r="N47" s="379">
        <v>0.24959999999999916</v>
      </c>
      <c r="O47" s="379">
        <v>90.8296</v>
      </c>
      <c r="P47" s="379">
        <v>90.8296</v>
      </c>
      <c r="Q47" s="379">
        <v>0</v>
      </c>
      <c r="R47" s="379">
        <v>122.57</v>
      </c>
      <c r="S47" s="379">
        <v>108.57</v>
      </c>
      <c r="T47" s="379">
        <v>14</v>
      </c>
      <c r="U47" s="310">
        <v>-31.740399999999994</v>
      </c>
    </row>
    <row r="48" spans="1:21" ht="16.5" customHeight="1">
      <c r="A48" s="330" t="s">
        <v>282</v>
      </c>
      <c r="B48" s="359">
        <v>32</v>
      </c>
      <c r="C48" s="359">
        <v>0</v>
      </c>
      <c r="D48" s="359">
        <v>32</v>
      </c>
      <c r="E48" s="360">
        <v>0.6</v>
      </c>
      <c r="F48" s="360">
        <v>0.4</v>
      </c>
      <c r="G48" s="361">
        <v>0.4</v>
      </c>
      <c r="H48" s="362">
        <v>0.6</v>
      </c>
      <c r="I48" s="362"/>
      <c r="J48" s="362">
        <v>5.119999999999999</v>
      </c>
      <c r="K48" s="362">
        <v>3.07</v>
      </c>
      <c r="L48" s="362">
        <v>0.82</v>
      </c>
      <c r="M48" s="362">
        <v>1.23</v>
      </c>
      <c r="N48" s="379">
        <v>0</v>
      </c>
      <c r="O48" s="379">
        <v>3.8899999999999997</v>
      </c>
      <c r="P48" s="379">
        <v>3.07</v>
      </c>
      <c r="Q48" s="379">
        <v>0.82</v>
      </c>
      <c r="R48" s="379">
        <v>5.48</v>
      </c>
      <c r="S48" s="379">
        <v>5.48</v>
      </c>
      <c r="T48" s="379">
        <v>0</v>
      </c>
      <c r="U48" s="310">
        <v>-1.5900000000000007</v>
      </c>
    </row>
    <row r="49" spans="1:21" ht="16.5" customHeight="1">
      <c r="A49" s="330" t="s">
        <v>283</v>
      </c>
      <c r="B49" s="359">
        <v>1375</v>
      </c>
      <c r="C49" s="359">
        <v>534</v>
      </c>
      <c r="D49" s="359">
        <v>841</v>
      </c>
      <c r="E49" s="360">
        <v>0.6</v>
      </c>
      <c r="F49" s="360">
        <v>0.4</v>
      </c>
      <c r="G49" s="361">
        <v>0.75</v>
      </c>
      <c r="H49" s="361">
        <v>0</v>
      </c>
      <c r="I49" s="361">
        <v>0.25</v>
      </c>
      <c r="J49" s="362">
        <v>241.37</v>
      </c>
      <c r="K49" s="362">
        <v>144.82</v>
      </c>
      <c r="L49" s="362">
        <v>72.41</v>
      </c>
      <c r="M49" s="362">
        <v>24.14</v>
      </c>
      <c r="N49" s="379">
        <v>13.154800000000002</v>
      </c>
      <c r="O49" s="379">
        <v>230.38479999999998</v>
      </c>
      <c r="P49" s="379">
        <v>157.9748</v>
      </c>
      <c r="Q49" s="379">
        <v>72.41</v>
      </c>
      <c r="R49" s="379">
        <v>234.31</v>
      </c>
      <c r="S49" s="379">
        <v>174.31</v>
      </c>
      <c r="T49" s="379">
        <v>60</v>
      </c>
      <c r="U49" s="310">
        <v>-3.925200000000018</v>
      </c>
    </row>
    <row r="50" spans="1:21" ht="16.5" customHeight="1">
      <c r="A50" s="330" t="s">
        <v>284</v>
      </c>
      <c r="B50" s="359">
        <v>2138</v>
      </c>
      <c r="C50" s="359">
        <v>781</v>
      </c>
      <c r="D50" s="359">
        <v>1357</v>
      </c>
      <c r="E50" s="360">
        <v>0.8</v>
      </c>
      <c r="F50" s="360">
        <v>0.19999999999999996</v>
      </c>
      <c r="G50" s="361">
        <v>0.8</v>
      </c>
      <c r="H50" s="361">
        <v>0</v>
      </c>
      <c r="I50" s="361">
        <v>0.2</v>
      </c>
      <c r="J50" s="362">
        <v>373.32000000000005</v>
      </c>
      <c r="K50" s="362">
        <v>298.66</v>
      </c>
      <c r="L50" s="362">
        <v>59.73</v>
      </c>
      <c r="M50" s="362">
        <v>14.93</v>
      </c>
      <c r="N50" s="379">
        <v>90.3456</v>
      </c>
      <c r="O50" s="379">
        <v>448.73560000000003</v>
      </c>
      <c r="P50" s="379">
        <v>389.0056</v>
      </c>
      <c r="Q50" s="379">
        <v>59.73</v>
      </c>
      <c r="R50" s="379">
        <v>417.94</v>
      </c>
      <c r="S50" s="379">
        <v>307.94</v>
      </c>
      <c r="T50" s="379">
        <v>110</v>
      </c>
      <c r="U50" s="310">
        <v>30.795600000000036</v>
      </c>
    </row>
    <row r="51" spans="1:21" ht="16.5" customHeight="1">
      <c r="A51" s="330" t="s">
        <v>285</v>
      </c>
      <c r="B51" s="359">
        <v>2874</v>
      </c>
      <c r="C51" s="359">
        <v>1252</v>
      </c>
      <c r="D51" s="359">
        <v>1622</v>
      </c>
      <c r="E51" s="360">
        <v>0.8</v>
      </c>
      <c r="F51" s="360">
        <v>0.19999999999999996</v>
      </c>
      <c r="G51" s="361">
        <v>0.8</v>
      </c>
      <c r="H51" s="361">
        <v>0</v>
      </c>
      <c r="I51" s="361">
        <v>0.2</v>
      </c>
      <c r="J51" s="362">
        <v>509.92999999999995</v>
      </c>
      <c r="K51" s="362">
        <v>407.94</v>
      </c>
      <c r="L51" s="362">
        <v>81.59</v>
      </c>
      <c r="M51" s="362">
        <v>20.4</v>
      </c>
      <c r="N51" s="379">
        <v>83.0408</v>
      </c>
      <c r="O51" s="379">
        <v>572.5708</v>
      </c>
      <c r="P51" s="379">
        <v>490.9808</v>
      </c>
      <c r="Q51" s="379">
        <v>81.59</v>
      </c>
      <c r="R51" s="379">
        <v>534.37</v>
      </c>
      <c r="S51" s="379">
        <v>386.37</v>
      </c>
      <c r="T51" s="379">
        <v>148</v>
      </c>
      <c r="U51" s="310">
        <v>38.20079999999996</v>
      </c>
    </row>
    <row r="52" spans="1:21" ht="16.5" customHeight="1">
      <c r="A52" s="330" t="s">
        <v>286</v>
      </c>
      <c r="B52" s="359">
        <v>1502</v>
      </c>
      <c r="C52" s="359">
        <v>656</v>
      </c>
      <c r="D52" s="359">
        <v>846</v>
      </c>
      <c r="E52" s="360">
        <v>0.6</v>
      </c>
      <c r="F52" s="360">
        <v>0.4</v>
      </c>
      <c r="G52" s="361">
        <v>0.8</v>
      </c>
      <c r="H52" s="361">
        <v>0</v>
      </c>
      <c r="I52" s="361">
        <v>0.2</v>
      </c>
      <c r="J52" s="362">
        <v>266.56</v>
      </c>
      <c r="K52" s="362">
        <v>159.94</v>
      </c>
      <c r="L52" s="362">
        <v>85.3</v>
      </c>
      <c r="M52" s="362">
        <v>21.32</v>
      </c>
      <c r="N52" s="379">
        <v>83.74879999999999</v>
      </c>
      <c r="O52" s="379">
        <v>328.98879999999997</v>
      </c>
      <c r="P52" s="379">
        <v>243.6888</v>
      </c>
      <c r="Q52" s="379">
        <v>85.3</v>
      </c>
      <c r="R52" s="379">
        <v>315.01</v>
      </c>
      <c r="S52" s="379">
        <v>238.01</v>
      </c>
      <c r="T52" s="379">
        <v>77</v>
      </c>
      <c r="U52" s="310">
        <v>13.978799999999978</v>
      </c>
    </row>
    <row r="53" spans="1:21" ht="16.5" customHeight="1">
      <c r="A53" s="330" t="s">
        <v>287</v>
      </c>
      <c r="B53" s="359">
        <v>1748</v>
      </c>
      <c r="C53" s="359">
        <v>622</v>
      </c>
      <c r="D53" s="359">
        <v>1126</v>
      </c>
      <c r="E53" s="360">
        <v>0.6</v>
      </c>
      <c r="F53" s="360">
        <v>0.4</v>
      </c>
      <c r="G53" s="361">
        <v>0.8</v>
      </c>
      <c r="H53" s="361">
        <v>0</v>
      </c>
      <c r="I53" s="361">
        <v>0.2</v>
      </c>
      <c r="J53" s="362">
        <v>304.56</v>
      </c>
      <c r="K53" s="362">
        <v>182.74</v>
      </c>
      <c r="L53" s="362">
        <v>97.46</v>
      </c>
      <c r="M53" s="362">
        <v>24.36</v>
      </c>
      <c r="N53" s="379">
        <v>71.80440000000002</v>
      </c>
      <c r="O53" s="379">
        <v>352.00440000000003</v>
      </c>
      <c r="P53" s="379">
        <v>254.54440000000002</v>
      </c>
      <c r="Q53" s="379">
        <v>97.46</v>
      </c>
      <c r="R53" s="379">
        <v>339.81</v>
      </c>
      <c r="S53" s="379">
        <v>259.81</v>
      </c>
      <c r="T53" s="379">
        <v>80</v>
      </c>
      <c r="U53" s="310">
        <v>12.19440000000003</v>
      </c>
    </row>
    <row r="54" spans="1:21" ht="16.5" customHeight="1">
      <c r="A54" s="330" t="s">
        <v>288</v>
      </c>
      <c r="B54" s="359">
        <v>1488</v>
      </c>
      <c r="C54" s="359">
        <v>438</v>
      </c>
      <c r="D54" s="359">
        <v>1050</v>
      </c>
      <c r="E54" s="360">
        <v>0.8</v>
      </c>
      <c r="F54" s="360">
        <v>0.19999999999999996</v>
      </c>
      <c r="G54" s="361">
        <v>0.8</v>
      </c>
      <c r="H54" s="361">
        <v>0</v>
      </c>
      <c r="I54" s="361">
        <v>0.2</v>
      </c>
      <c r="J54" s="362">
        <v>255.6</v>
      </c>
      <c r="K54" s="362">
        <v>204.48</v>
      </c>
      <c r="L54" s="362">
        <v>40.9</v>
      </c>
      <c r="M54" s="362">
        <v>10.22</v>
      </c>
      <c r="N54" s="379">
        <v>23.342000000000002</v>
      </c>
      <c r="O54" s="379">
        <v>268.722</v>
      </c>
      <c r="P54" s="379">
        <v>227.822</v>
      </c>
      <c r="Q54" s="379">
        <v>40.9</v>
      </c>
      <c r="R54" s="379">
        <v>255.24</v>
      </c>
      <c r="S54" s="379">
        <v>181.24</v>
      </c>
      <c r="T54" s="379">
        <v>74</v>
      </c>
      <c r="U54" s="310">
        <v>13.481999999999971</v>
      </c>
    </row>
    <row r="55" spans="1:21" ht="16.5" customHeight="1">
      <c r="A55" s="330" t="s">
        <v>289</v>
      </c>
      <c r="B55" s="359">
        <v>1849</v>
      </c>
      <c r="C55" s="359">
        <v>633</v>
      </c>
      <c r="D55" s="359">
        <v>1216</v>
      </c>
      <c r="E55" s="360">
        <v>0.8</v>
      </c>
      <c r="F55" s="360">
        <v>0.19999999999999996</v>
      </c>
      <c r="G55" s="361">
        <v>0.8</v>
      </c>
      <c r="H55" s="361">
        <v>0</v>
      </c>
      <c r="I55" s="361">
        <v>0.2</v>
      </c>
      <c r="J55" s="362">
        <v>321.17</v>
      </c>
      <c r="K55" s="362">
        <v>256.93</v>
      </c>
      <c r="L55" s="362">
        <v>51.39</v>
      </c>
      <c r="M55" s="362">
        <v>12.85</v>
      </c>
      <c r="N55" s="379">
        <v>134.67559999999997</v>
      </c>
      <c r="O55" s="379">
        <v>442.99559999999997</v>
      </c>
      <c r="P55" s="379">
        <v>391.6056</v>
      </c>
      <c r="Q55" s="379">
        <v>51.39</v>
      </c>
      <c r="R55" s="379">
        <v>401.27</v>
      </c>
      <c r="S55" s="379">
        <v>273.27</v>
      </c>
      <c r="T55" s="379">
        <v>128</v>
      </c>
      <c r="U55" s="310">
        <v>41.725599999999986</v>
      </c>
    </row>
    <row r="56" spans="1:21" ht="16.5" customHeight="1">
      <c r="A56" s="330" t="s">
        <v>290</v>
      </c>
      <c r="B56" s="359">
        <v>598</v>
      </c>
      <c r="C56" s="359">
        <v>0</v>
      </c>
      <c r="D56" s="359">
        <v>598</v>
      </c>
      <c r="E56" s="360">
        <v>0.8</v>
      </c>
      <c r="F56" s="360">
        <v>0.19999999999999996</v>
      </c>
      <c r="G56" s="361">
        <v>0.8</v>
      </c>
      <c r="H56" s="361">
        <v>0</v>
      </c>
      <c r="I56" s="361">
        <v>0.2</v>
      </c>
      <c r="J56" s="362">
        <v>95.68</v>
      </c>
      <c r="K56" s="362">
        <v>76.54</v>
      </c>
      <c r="L56" s="362">
        <v>15.31</v>
      </c>
      <c r="M56" s="362">
        <v>3.83</v>
      </c>
      <c r="N56" s="379">
        <v>29.47</v>
      </c>
      <c r="O56" s="379">
        <v>121.32</v>
      </c>
      <c r="P56" s="379">
        <v>106.01</v>
      </c>
      <c r="Q56" s="379">
        <v>15.31</v>
      </c>
      <c r="R56" s="379">
        <v>122.32</v>
      </c>
      <c r="S56" s="379">
        <v>84.32</v>
      </c>
      <c r="T56" s="379">
        <v>38</v>
      </c>
      <c r="U56" s="310">
        <v>-0.9999999999999858</v>
      </c>
    </row>
    <row r="57" spans="1:21" ht="16.5" customHeight="1">
      <c r="A57" s="330" t="s">
        <v>291</v>
      </c>
      <c r="B57" s="359">
        <v>806</v>
      </c>
      <c r="C57" s="359">
        <v>392</v>
      </c>
      <c r="D57" s="359">
        <v>414</v>
      </c>
      <c r="E57" s="360">
        <v>0.8</v>
      </c>
      <c r="F57" s="360">
        <v>0.19999999999999996</v>
      </c>
      <c r="G57" s="361">
        <v>0.8</v>
      </c>
      <c r="H57" s="361">
        <v>0</v>
      </c>
      <c r="I57" s="361">
        <v>0.2</v>
      </c>
      <c r="J57" s="362">
        <v>144.64</v>
      </c>
      <c r="K57" s="362">
        <v>115.71</v>
      </c>
      <c r="L57" s="362">
        <v>23.14</v>
      </c>
      <c r="M57" s="362">
        <v>5.79</v>
      </c>
      <c r="N57" s="379">
        <v>31.030000000000015</v>
      </c>
      <c r="O57" s="379">
        <v>169.88</v>
      </c>
      <c r="P57" s="379">
        <v>146.74</v>
      </c>
      <c r="Q57" s="379">
        <v>23.14</v>
      </c>
      <c r="R57" s="379">
        <v>173.65</v>
      </c>
      <c r="S57" s="379">
        <v>114.65</v>
      </c>
      <c r="T57" s="379">
        <v>59</v>
      </c>
      <c r="U57" s="310">
        <v>-3.7700000000000102</v>
      </c>
    </row>
    <row r="58" spans="1:21" s="342" customFormat="1" ht="18" customHeight="1">
      <c r="A58" s="325" t="s">
        <v>292</v>
      </c>
      <c r="B58" s="363">
        <v>4962</v>
      </c>
      <c r="C58" s="363">
        <v>1347</v>
      </c>
      <c r="D58" s="363">
        <v>3615</v>
      </c>
      <c r="E58" s="364"/>
      <c r="F58" s="364"/>
      <c r="G58" s="364"/>
      <c r="H58" s="364"/>
      <c r="I58" s="364"/>
      <c r="J58" s="380">
        <v>847.8099999999998</v>
      </c>
      <c r="K58" s="380">
        <v>573.64</v>
      </c>
      <c r="L58" s="380">
        <v>179.17</v>
      </c>
      <c r="M58" s="380">
        <v>95</v>
      </c>
      <c r="N58" s="380">
        <v>49.73439999999998</v>
      </c>
      <c r="O58" s="380">
        <v>802.5443999999999</v>
      </c>
      <c r="P58" s="380">
        <v>623.3743999999997</v>
      </c>
      <c r="Q58" s="380">
        <v>179.17</v>
      </c>
      <c r="R58" s="380">
        <v>809.54</v>
      </c>
      <c r="S58" s="380">
        <v>624.54</v>
      </c>
      <c r="T58" s="380">
        <v>185</v>
      </c>
      <c r="U58" s="386">
        <v>-6.995600000000069</v>
      </c>
    </row>
    <row r="59" spans="1:21" s="342" customFormat="1" ht="24" customHeight="1">
      <c r="A59" s="325" t="s">
        <v>247</v>
      </c>
      <c r="B59" s="363">
        <v>582</v>
      </c>
      <c r="C59" s="363">
        <v>121</v>
      </c>
      <c r="D59" s="363">
        <v>461</v>
      </c>
      <c r="E59" s="364"/>
      <c r="F59" s="364"/>
      <c r="G59" s="364"/>
      <c r="H59" s="364"/>
      <c r="I59" s="364"/>
      <c r="J59" s="380">
        <v>97.97</v>
      </c>
      <c r="K59" s="380">
        <v>58.779999999999994</v>
      </c>
      <c r="L59" s="380">
        <v>8.190000000000001</v>
      </c>
      <c r="M59" s="380">
        <v>31</v>
      </c>
      <c r="N59" s="380">
        <v>7.113199999999998</v>
      </c>
      <c r="O59" s="380">
        <v>74.08319999999999</v>
      </c>
      <c r="P59" s="380">
        <v>65.8932</v>
      </c>
      <c r="Q59" s="380">
        <v>8.190000000000001</v>
      </c>
      <c r="R59" s="380">
        <v>75.44</v>
      </c>
      <c r="S59" s="380">
        <v>74.44</v>
      </c>
      <c r="T59" s="380">
        <v>1</v>
      </c>
      <c r="U59" s="386">
        <v>-1.3567999999999945</v>
      </c>
    </row>
    <row r="60" spans="1:21" ht="16.5" customHeight="1">
      <c r="A60" s="330" t="s">
        <v>293</v>
      </c>
      <c r="B60" s="359">
        <v>311</v>
      </c>
      <c r="C60" s="359">
        <v>121</v>
      </c>
      <c r="D60" s="359">
        <v>190</v>
      </c>
      <c r="E60" s="360">
        <v>0.6</v>
      </c>
      <c r="F60" s="360">
        <v>0.4</v>
      </c>
      <c r="G60" s="362">
        <v>0</v>
      </c>
      <c r="H60" s="362">
        <v>1</v>
      </c>
      <c r="I60" s="362">
        <v>0</v>
      </c>
      <c r="J60" s="362">
        <v>54.599999999999994</v>
      </c>
      <c r="K60" s="362">
        <v>32.76</v>
      </c>
      <c r="L60" s="362">
        <v>0</v>
      </c>
      <c r="M60" s="362">
        <v>21.84</v>
      </c>
      <c r="N60" s="379">
        <v>4.709999999999999</v>
      </c>
      <c r="O60" s="379">
        <v>37.47</v>
      </c>
      <c r="P60" s="379">
        <v>37.47</v>
      </c>
      <c r="Q60" s="379">
        <v>0</v>
      </c>
      <c r="R60" s="379">
        <v>42.02</v>
      </c>
      <c r="S60" s="379">
        <v>42.02</v>
      </c>
      <c r="T60" s="379">
        <v>0</v>
      </c>
      <c r="U60" s="310">
        <v>-4.549999999999997</v>
      </c>
    </row>
    <row r="61" spans="1:21" ht="16.5" customHeight="1">
      <c r="A61" s="330" t="s">
        <v>294</v>
      </c>
      <c r="B61" s="359">
        <v>121</v>
      </c>
      <c r="C61" s="359">
        <v>0</v>
      </c>
      <c r="D61" s="359">
        <v>121</v>
      </c>
      <c r="E61" s="360">
        <v>0.6</v>
      </c>
      <c r="F61" s="360">
        <v>0.4</v>
      </c>
      <c r="G61" s="361">
        <v>0.4</v>
      </c>
      <c r="H61" s="362">
        <v>0.6</v>
      </c>
      <c r="I61" s="362"/>
      <c r="J61" s="362">
        <v>19.369999999999997</v>
      </c>
      <c r="K61" s="362">
        <v>11.62</v>
      </c>
      <c r="L61" s="362">
        <v>3.1</v>
      </c>
      <c r="M61" s="362">
        <v>4.65</v>
      </c>
      <c r="N61" s="379">
        <v>3.837600000000001</v>
      </c>
      <c r="O61" s="379">
        <v>18.5576</v>
      </c>
      <c r="P61" s="379">
        <v>15.4576</v>
      </c>
      <c r="Q61" s="379">
        <v>3.1</v>
      </c>
      <c r="R61" s="379">
        <v>17.439999999999998</v>
      </c>
      <c r="S61" s="379">
        <v>16.439999999999998</v>
      </c>
      <c r="T61" s="379">
        <v>1</v>
      </c>
      <c r="U61" s="310">
        <v>1.117600000000003</v>
      </c>
    </row>
    <row r="62" spans="1:21" ht="16.5" customHeight="1">
      <c r="A62" s="330" t="s">
        <v>295</v>
      </c>
      <c r="B62" s="359">
        <v>85</v>
      </c>
      <c r="C62" s="359">
        <v>0</v>
      </c>
      <c r="D62" s="359">
        <v>85</v>
      </c>
      <c r="E62" s="360">
        <v>0.6</v>
      </c>
      <c r="F62" s="360">
        <v>0.4</v>
      </c>
      <c r="G62" s="361">
        <v>0.4</v>
      </c>
      <c r="H62" s="362">
        <v>0.6</v>
      </c>
      <c r="I62" s="362"/>
      <c r="J62" s="362">
        <v>13.6</v>
      </c>
      <c r="K62" s="362">
        <v>8.16</v>
      </c>
      <c r="L62" s="362">
        <v>2.18</v>
      </c>
      <c r="M62" s="362">
        <v>3.26</v>
      </c>
      <c r="N62" s="379">
        <v>-0.9920000000000018</v>
      </c>
      <c r="O62" s="379">
        <v>9.347999999999999</v>
      </c>
      <c r="P62" s="379">
        <v>7.167999999999998</v>
      </c>
      <c r="Q62" s="379">
        <v>2.18</v>
      </c>
      <c r="R62" s="379">
        <v>8.22</v>
      </c>
      <c r="S62" s="379">
        <v>8.22</v>
      </c>
      <c r="T62" s="379">
        <v>0</v>
      </c>
      <c r="U62" s="310">
        <v>1.1279999999999983</v>
      </c>
    </row>
    <row r="63" spans="1:21" ht="16.5" customHeight="1">
      <c r="A63" s="330" t="s">
        <v>296</v>
      </c>
      <c r="B63" s="359">
        <v>65</v>
      </c>
      <c r="C63" s="359">
        <v>0</v>
      </c>
      <c r="D63" s="359">
        <v>65</v>
      </c>
      <c r="E63" s="360">
        <v>0.6</v>
      </c>
      <c r="F63" s="360">
        <v>0.4</v>
      </c>
      <c r="G63" s="361">
        <v>0.7</v>
      </c>
      <c r="H63" s="361">
        <v>0</v>
      </c>
      <c r="I63" s="361">
        <v>0.3</v>
      </c>
      <c r="J63" s="362">
        <v>10.4</v>
      </c>
      <c r="K63" s="362">
        <v>6.24</v>
      </c>
      <c r="L63" s="362">
        <v>2.91</v>
      </c>
      <c r="M63" s="362">
        <v>1.25</v>
      </c>
      <c r="N63" s="379">
        <v>-0.44239999999999946</v>
      </c>
      <c r="O63" s="379">
        <v>8.707600000000001</v>
      </c>
      <c r="P63" s="379">
        <v>5.797600000000001</v>
      </c>
      <c r="Q63" s="379">
        <v>2.91</v>
      </c>
      <c r="R63" s="379">
        <v>7.76</v>
      </c>
      <c r="S63" s="379">
        <v>7.76</v>
      </c>
      <c r="T63" s="379">
        <v>0</v>
      </c>
      <c r="U63" s="310">
        <v>0.9476000000000013</v>
      </c>
    </row>
    <row r="64" spans="1:21" ht="16.5" customHeight="1">
      <c r="A64" s="330" t="s">
        <v>297</v>
      </c>
      <c r="B64" s="359">
        <v>419</v>
      </c>
      <c r="C64" s="359">
        <v>332</v>
      </c>
      <c r="D64" s="359">
        <v>87</v>
      </c>
      <c r="E64" s="360">
        <v>0.6</v>
      </c>
      <c r="F64" s="360">
        <v>0.4</v>
      </c>
      <c r="G64" s="361">
        <v>0.7</v>
      </c>
      <c r="H64" s="361">
        <v>0</v>
      </c>
      <c r="I64" s="361">
        <v>0.3</v>
      </c>
      <c r="J64" s="362">
        <v>80.32</v>
      </c>
      <c r="K64" s="362">
        <v>48.19</v>
      </c>
      <c r="L64" s="362">
        <v>22.49</v>
      </c>
      <c r="M64" s="362">
        <v>9.64</v>
      </c>
      <c r="N64" s="379">
        <v>1.6739999999999977</v>
      </c>
      <c r="O64" s="379">
        <v>72.354</v>
      </c>
      <c r="P64" s="379">
        <v>49.864</v>
      </c>
      <c r="Q64" s="379">
        <v>22.49</v>
      </c>
      <c r="R64" s="379">
        <v>73.94</v>
      </c>
      <c r="S64" s="379">
        <v>58.94</v>
      </c>
      <c r="T64" s="379">
        <v>15</v>
      </c>
      <c r="U64" s="310">
        <v>-1.5859999999999985</v>
      </c>
    </row>
    <row r="65" spans="1:21" ht="16.5" customHeight="1">
      <c r="A65" s="330" t="s">
        <v>298</v>
      </c>
      <c r="B65" s="359">
        <v>1953</v>
      </c>
      <c r="C65" s="359">
        <v>308</v>
      </c>
      <c r="D65" s="359">
        <v>1645</v>
      </c>
      <c r="E65" s="360">
        <v>0.8</v>
      </c>
      <c r="F65" s="360">
        <v>0.19999999999999996</v>
      </c>
      <c r="G65" s="361">
        <v>0.8</v>
      </c>
      <c r="H65" s="361">
        <v>0</v>
      </c>
      <c r="I65" s="361">
        <v>0.2</v>
      </c>
      <c r="J65" s="362">
        <v>324.79999999999995</v>
      </c>
      <c r="K65" s="362">
        <v>259.84</v>
      </c>
      <c r="L65" s="362">
        <v>51.97</v>
      </c>
      <c r="M65" s="362">
        <v>12.99</v>
      </c>
      <c r="N65" s="379">
        <v>27.12199999999997</v>
      </c>
      <c r="O65" s="379">
        <v>338.9319999999999</v>
      </c>
      <c r="P65" s="379">
        <v>286.96199999999993</v>
      </c>
      <c r="Q65" s="379">
        <v>51.97</v>
      </c>
      <c r="R65" s="379">
        <v>321.7</v>
      </c>
      <c r="S65" s="379">
        <v>231.7</v>
      </c>
      <c r="T65" s="379">
        <v>90</v>
      </c>
      <c r="U65" s="310">
        <v>17.231999999999914</v>
      </c>
    </row>
    <row r="66" spans="1:21" ht="16.5" customHeight="1">
      <c r="A66" s="330" t="s">
        <v>299</v>
      </c>
      <c r="B66" s="359">
        <v>992</v>
      </c>
      <c r="C66" s="359">
        <v>246</v>
      </c>
      <c r="D66" s="359">
        <v>746</v>
      </c>
      <c r="E66" s="360">
        <v>0.6</v>
      </c>
      <c r="F66" s="360">
        <v>0.4</v>
      </c>
      <c r="G66" s="361">
        <v>0.7</v>
      </c>
      <c r="H66" s="361">
        <v>0</v>
      </c>
      <c r="I66" s="361">
        <v>0.3</v>
      </c>
      <c r="J66" s="362">
        <v>168.57</v>
      </c>
      <c r="K66" s="362">
        <v>101.14</v>
      </c>
      <c r="L66" s="362">
        <v>47.2</v>
      </c>
      <c r="M66" s="362">
        <v>20.23</v>
      </c>
      <c r="N66" s="379">
        <v>25.3688</v>
      </c>
      <c r="O66" s="379">
        <v>173.7088</v>
      </c>
      <c r="P66" s="379">
        <v>126.50880000000001</v>
      </c>
      <c r="Q66" s="379">
        <v>47.2</v>
      </c>
      <c r="R66" s="379">
        <v>190.13</v>
      </c>
      <c r="S66" s="379">
        <v>158.13</v>
      </c>
      <c r="T66" s="379">
        <v>32</v>
      </c>
      <c r="U66" s="310">
        <v>-16.4212</v>
      </c>
    </row>
    <row r="67" spans="1:21" ht="16.5" customHeight="1">
      <c r="A67" s="330" t="s">
        <v>28</v>
      </c>
      <c r="B67" s="359">
        <v>244</v>
      </c>
      <c r="C67" s="359">
        <v>102</v>
      </c>
      <c r="D67" s="359">
        <v>142</v>
      </c>
      <c r="E67" s="360">
        <v>0.6</v>
      </c>
      <c r="F67" s="360">
        <v>0.4</v>
      </c>
      <c r="G67" s="361">
        <v>0.7</v>
      </c>
      <c r="H67" s="361">
        <v>0</v>
      </c>
      <c r="I67" s="361">
        <v>0.3</v>
      </c>
      <c r="J67" s="362">
        <v>43.11</v>
      </c>
      <c r="K67" s="362">
        <v>25.87</v>
      </c>
      <c r="L67" s="362">
        <v>12.07</v>
      </c>
      <c r="M67" s="362">
        <v>5.17</v>
      </c>
      <c r="N67" s="379">
        <v>-3.2276</v>
      </c>
      <c r="O67" s="379">
        <v>34.7124</v>
      </c>
      <c r="P67" s="379">
        <v>22.642400000000002</v>
      </c>
      <c r="Q67" s="379">
        <v>12.07</v>
      </c>
      <c r="R67" s="379">
        <v>37.01</v>
      </c>
      <c r="S67" s="379">
        <v>26.01</v>
      </c>
      <c r="T67" s="379">
        <v>11</v>
      </c>
      <c r="U67" s="310">
        <v>-2.2975999999999956</v>
      </c>
    </row>
    <row r="68" spans="1:21" ht="16.5" customHeight="1">
      <c r="A68" s="330" t="s">
        <v>300</v>
      </c>
      <c r="B68" s="359">
        <v>335</v>
      </c>
      <c r="C68" s="359">
        <v>95</v>
      </c>
      <c r="D68" s="359">
        <v>240</v>
      </c>
      <c r="E68" s="360">
        <v>0.6</v>
      </c>
      <c r="F68" s="360">
        <v>0.4</v>
      </c>
      <c r="G68" s="361">
        <v>0.7</v>
      </c>
      <c r="H68" s="361">
        <v>0</v>
      </c>
      <c r="I68" s="361">
        <v>0.3</v>
      </c>
      <c r="J68" s="362">
        <v>57.4</v>
      </c>
      <c r="K68" s="362">
        <v>34.44</v>
      </c>
      <c r="L68" s="362">
        <v>16.07</v>
      </c>
      <c r="M68" s="362">
        <v>6.89</v>
      </c>
      <c r="N68" s="379">
        <v>-17.7084</v>
      </c>
      <c r="O68" s="379">
        <v>32.80159999999999</v>
      </c>
      <c r="P68" s="379">
        <v>16.731599999999997</v>
      </c>
      <c r="Q68" s="379">
        <v>16.07</v>
      </c>
      <c r="R68" s="379">
        <v>36.04</v>
      </c>
      <c r="S68" s="379">
        <v>20.04</v>
      </c>
      <c r="T68" s="379">
        <v>16</v>
      </c>
      <c r="U68" s="310">
        <v>-3.2384000000000057</v>
      </c>
    </row>
    <row r="69" spans="1:21" ht="16.5" customHeight="1">
      <c r="A69" s="330" t="s">
        <v>301</v>
      </c>
      <c r="B69" s="359">
        <v>437</v>
      </c>
      <c r="C69" s="359">
        <v>143</v>
      </c>
      <c r="D69" s="359">
        <v>294</v>
      </c>
      <c r="E69" s="360">
        <v>0.6</v>
      </c>
      <c r="F69" s="360">
        <v>0.4</v>
      </c>
      <c r="G69" s="361">
        <v>0.7</v>
      </c>
      <c r="H69" s="361">
        <v>0</v>
      </c>
      <c r="I69" s="361">
        <v>0.3</v>
      </c>
      <c r="J69" s="362">
        <v>75.64</v>
      </c>
      <c r="K69" s="362">
        <v>45.38</v>
      </c>
      <c r="L69" s="362">
        <v>21.18</v>
      </c>
      <c r="M69" s="362">
        <v>9.08</v>
      </c>
      <c r="N69" s="379">
        <v>9.392400000000006</v>
      </c>
      <c r="O69" s="379">
        <v>75.95240000000001</v>
      </c>
      <c r="P69" s="379">
        <v>54.772400000000005</v>
      </c>
      <c r="Q69" s="379">
        <v>21.18</v>
      </c>
      <c r="R69" s="379">
        <v>75.28</v>
      </c>
      <c r="S69" s="379">
        <v>55.28</v>
      </c>
      <c r="T69" s="379">
        <v>20</v>
      </c>
      <c r="U69" s="310">
        <v>0.6724000000000103</v>
      </c>
    </row>
    <row r="70" spans="1:21" s="342" customFormat="1" ht="16.5" customHeight="1">
      <c r="A70" s="325" t="s">
        <v>302</v>
      </c>
      <c r="B70" s="363">
        <v>4118</v>
      </c>
      <c r="C70" s="363">
        <v>1466</v>
      </c>
      <c r="D70" s="363">
        <v>2652</v>
      </c>
      <c r="E70" s="364"/>
      <c r="F70" s="364"/>
      <c r="G70" s="364"/>
      <c r="H70" s="364"/>
      <c r="I70" s="364"/>
      <c r="J70" s="380">
        <v>717.51</v>
      </c>
      <c r="K70" s="380">
        <v>452.47</v>
      </c>
      <c r="L70" s="380">
        <v>173.23999999999998</v>
      </c>
      <c r="M70" s="380">
        <v>91.80000000000001</v>
      </c>
      <c r="N70" s="380">
        <v>73.79839999999997</v>
      </c>
      <c r="O70" s="380">
        <v>699.5083999999999</v>
      </c>
      <c r="P70" s="380">
        <v>526.2683999999999</v>
      </c>
      <c r="Q70" s="380">
        <v>173.23999999999998</v>
      </c>
      <c r="R70" s="380">
        <v>684.15</v>
      </c>
      <c r="S70" s="380">
        <v>496.15</v>
      </c>
      <c r="T70" s="380">
        <v>188</v>
      </c>
      <c r="U70" s="386">
        <v>15.358399999999989</v>
      </c>
    </row>
    <row r="71" spans="1:21" s="342" customFormat="1" ht="25.5" customHeight="1">
      <c r="A71" s="325" t="s">
        <v>247</v>
      </c>
      <c r="B71" s="363">
        <v>831</v>
      </c>
      <c r="C71" s="363">
        <v>238</v>
      </c>
      <c r="D71" s="363">
        <v>593</v>
      </c>
      <c r="E71" s="364"/>
      <c r="F71" s="364"/>
      <c r="G71" s="364"/>
      <c r="H71" s="364"/>
      <c r="I71" s="364"/>
      <c r="J71" s="380">
        <v>142.47000000000003</v>
      </c>
      <c r="K71" s="380">
        <v>85.49</v>
      </c>
      <c r="L71" s="380">
        <v>22.18</v>
      </c>
      <c r="M71" s="380">
        <v>34.8</v>
      </c>
      <c r="N71" s="380">
        <v>-4.9340000000000055</v>
      </c>
      <c r="O71" s="380">
        <v>102.736</v>
      </c>
      <c r="P71" s="380">
        <v>80.556</v>
      </c>
      <c r="Q71" s="380">
        <v>22.18</v>
      </c>
      <c r="R71" s="380">
        <v>96.66</v>
      </c>
      <c r="S71" s="380">
        <v>86.66</v>
      </c>
      <c r="T71" s="380">
        <v>10</v>
      </c>
      <c r="U71" s="386">
        <v>6.076000000000002</v>
      </c>
    </row>
    <row r="72" spans="1:21" ht="16.5" customHeight="1">
      <c r="A72" s="330" t="s">
        <v>303</v>
      </c>
      <c r="B72" s="359">
        <v>180</v>
      </c>
      <c r="C72" s="359">
        <v>69</v>
      </c>
      <c r="D72" s="359">
        <v>111</v>
      </c>
      <c r="E72" s="360">
        <v>0.6</v>
      </c>
      <c r="F72" s="360">
        <v>0.4</v>
      </c>
      <c r="G72" s="362">
        <v>0</v>
      </c>
      <c r="H72" s="362">
        <v>1</v>
      </c>
      <c r="I72" s="362">
        <v>0</v>
      </c>
      <c r="J72" s="362">
        <v>31.56</v>
      </c>
      <c r="K72" s="362">
        <v>18.94</v>
      </c>
      <c r="L72" s="362">
        <v>0</v>
      </c>
      <c r="M72" s="362">
        <v>12.62</v>
      </c>
      <c r="N72" s="379">
        <v>0.02799999999999958</v>
      </c>
      <c r="O72" s="379">
        <v>18.968</v>
      </c>
      <c r="P72" s="379">
        <v>18.968</v>
      </c>
      <c r="Q72" s="379">
        <v>0</v>
      </c>
      <c r="R72" s="379">
        <v>19.73</v>
      </c>
      <c r="S72" s="379">
        <v>19.73</v>
      </c>
      <c r="T72" s="379">
        <v>0</v>
      </c>
      <c r="U72" s="310">
        <v>-0.7620000000000005</v>
      </c>
    </row>
    <row r="73" spans="1:21" ht="16.5" customHeight="1">
      <c r="A73" s="330" t="s">
        <v>304</v>
      </c>
      <c r="B73" s="359">
        <v>426</v>
      </c>
      <c r="C73" s="359">
        <v>169</v>
      </c>
      <c r="D73" s="359">
        <v>257</v>
      </c>
      <c r="E73" s="360">
        <v>0.6</v>
      </c>
      <c r="F73" s="360">
        <v>0.4</v>
      </c>
      <c r="G73" s="361">
        <v>0.5</v>
      </c>
      <c r="H73" s="362">
        <v>0.5</v>
      </c>
      <c r="I73" s="362"/>
      <c r="J73" s="362">
        <v>74.91000000000001</v>
      </c>
      <c r="K73" s="362">
        <v>44.95</v>
      </c>
      <c r="L73" s="362">
        <v>14.98</v>
      </c>
      <c r="M73" s="362">
        <v>14.98</v>
      </c>
      <c r="N73" s="379">
        <v>-6.423600000000004</v>
      </c>
      <c r="O73" s="379">
        <v>53.5064</v>
      </c>
      <c r="P73" s="379">
        <v>38.526399999999995</v>
      </c>
      <c r="Q73" s="379">
        <v>14.98</v>
      </c>
      <c r="R73" s="379">
        <v>49.41</v>
      </c>
      <c r="S73" s="379">
        <v>42.41</v>
      </c>
      <c r="T73" s="379">
        <v>7</v>
      </c>
      <c r="U73" s="310">
        <v>4.096400000000003</v>
      </c>
    </row>
    <row r="74" spans="1:21" ht="16.5" customHeight="1">
      <c r="A74" s="330" t="s">
        <v>305</v>
      </c>
      <c r="B74" s="359">
        <v>80</v>
      </c>
      <c r="C74" s="359">
        <v>0</v>
      </c>
      <c r="D74" s="359">
        <v>80</v>
      </c>
      <c r="E74" s="360">
        <v>0.6</v>
      </c>
      <c r="F74" s="360">
        <v>0.4</v>
      </c>
      <c r="G74" s="361">
        <v>0.5</v>
      </c>
      <c r="H74" s="362">
        <v>0.5</v>
      </c>
      <c r="I74" s="362"/>
      <c r="J74" s="362">
        <v>12.8</v>
      </c>
      <c r="K74" s="362">
        <v>7.68</v>
      </c>
      <c r="L74" s="362">
        <v>2.56</v>
      </c>
      <c r="M74" s="362">
        <v>2.56</v>
      </c>
      <c r="N74" s="379">
        <v>-0.01600000000000046</v>
      </c>
      <c r="O74" s="379">
        <v>10.224</v>
      </c>
      <c r="P74" s="379">
        <v>7.664</v>
      </c>
      <c r="Q74" s="379">
        <v>2.56</v>
      </c>
      <c r="R74" s="379">
        <v>8.69</v>
      </c>
      <c r="S74" s="379">
        <v>7.69</v>
      </c>
      <c r="T74" s="379">
        <v>1</v>
      </c>
      <c r="U74" s="310">
        <v>1.5340000000000007</v>
      </c>
    </row>
    <row r="75" spans="1:21" ht="16.5" customHeight="1">
      <c r="A75" s="330" t="s">
        <v>306</v>
      </c>
      <c r="B75" s="359">
        <v>44</v>
      </c>
      <c r="C75" s="359">
        <v>0</v>
      </c>
      <c r="D75" s="359">
        <v>44</v>
      </c>
      <c r="E75" s="360">
        <v>0.6</v>
      </c>
      <c r="F75" s="360">
        <v>0.4</v>
      </c>
      <c r="G75" s="361">
        <v>0.5</v>
      </c>
      <c r="H75" s="362">
        <v>0.5</v>
      </c>
      <c r="I75" s="362"/>
      <c r="J75" s="362">
        <v>7.04</v>
      </c>
      <c r="K75" s="362">
        <v>4.22</v>
      </c>
      <c r="L75" s="362">
        <v>1.41</v>
      </c>
      <c r="M75" s="362">
        <v>1.41</v>
      </c>
      <c r="N75" s="379">
        <v>-0.17120000000000002</v>
      </c>
      <c r="O75" s="379">
        <v>5.4588</v>
      </c>
      <c r="P75" s="379">
        <v>4.0488</v>
      </c>
      <c r="Q75" s="379">
        <v>1.41</v>
      </c>
      <c r="R75" s="379">
        <v>8.01</v>
      </c>
      <c r="S75" s="379">
        <v>7.01</v>
      </c>
      <c r="T75" s="379">
        <v>1</v>
      </c>
      <c r="U75" s="310">
        <v>-2.5511999999999997</v>
      </c>
    </row>
    <row r="76" spans="1:21" ht="16.5" customHeight="1">
      <c r="A76" s="330" t="s">
        <v>307</v>
      </c>
      <c r="B76" s="359">
        <v>101</v>
      </c>
      <c r="C76" s="359">
        <v>0</v>
      </c>
      <c r="D76" s="359">
        <v>101</v>
      </c>
      <c r="E76" s="360">
        <v>0.6</v>
      </c>
      <c r="F76" s="360">
        <v>0.4</v>
      </c>
      <c r="G76" s="361">
        <v>0.5</v>
      </c>
      <c r="H76" s="362">
        <v>0.5</v>
      </c>
      <c r="I76" s="362"/>
      <c r="J76" s="362">
        <v>16.16</v>
      </c>
      <c r="K76" s="362">
        <v>9.7</v>
      </c>
      <c r="L76" s="362">
        <v>3.23</v>
      </c>
      <c r="M76" s="362">
        <v>3.23</v>
      </c>
      <c r="N76" s="379">
        <v>1.6487999999999996</v>
      </c>
      <c r="O76" s="379">
        <v>14.5788</v>
      </c>
      <c r="P76" s="379">
        <v>11.348799999999999</v>
      </c>
      <c r="Q76" s="379">
        <v>3.23</v>
      </c>
      <c r="R76" s="379">
        <v>10.82</v>
      </c>
      <c r="S76" s="379">
        <v>9.82</v>
      </c>
      <c r="T76" s="379">
        <v>1</v>
      </c>
      <c r="U76" s="310">
        <v>3.758799999999999</v>
      </c>
    </row>
    <row r="77" spans="1:21" ht="16.5" customHeight="1">
      <c r="A77" s="330" t="s">
        <v>308</v>
      </c>
      <c r="B77" s="359">
        <v>164</v>
      </c>
      <c r="C77" s="359">
        <v>104</v>
      </c>
      <c r="D77" s="359">
        <v>60</v>
      </c>
      <c r="E77" s="360">
        <v>0.8</v>
      </c>
      <c r="F77" s="360">
        <v>0.19999999999999996</v>
      </c>
      <c r="G77" s="361">
        <v>0.7</v>
      </c>
      <c r="H77" s="361">
        <v>0</v>
      </c>
      <c r="I77" s="361">
        <v>0.3</v>
      </c>
      <c r="J77" s="362">
        <v>30.4</v>
      </c>
      <c r="K77" s="362">
        <v>24.32</v>
      </c>
      <c r="L77" s="362">
        <v>4.26</v>
      </c>
      <c r="M77" s="362">
        <v>1.82</v>
      </c>
      <c r="N77" s="379">
        <v>6.242799999999999</v>
      </c>
      <c r="O77" s="379">
        <v>34.8228</v>
      </c>
      <c r="P77" s="379">
        <v>30.5628</v>
      </c>
      <c r="Q77" s="379">
        <v>4.26</v>
      </c>
      <c r="R77" s="379">
        <v>31.53</v>
      </c>
      <c r="S77" s="379">
        <v>22.53</v>
      </c>
      <c r="T77" s="379">
        <v>9</v>
      </c>
      <c r="U77" s="310">
        <v>3.2927999999999997</v>
      </c>
    </row>
    <row r="78" spans="1:21" ht="16.5" customHeight="1">
      <c r="A78" s="330" t="s">
        <v>309</v>
      </c>
      <c r="B78" s="359">
        <v>399</v>
      </c>
      <c r="C78" s="359">
        <v>202</v>
      </c>
      <c r="D78" s="359">
        <v>197</v>
      </c>
      <c r="E78" s="360">
        <v>0.6</v>
      </c>
      <c r="F78" s="360">
        <v>0.4</v>
      </c>
      <c r="G78" s="361">
        <v>0.7</v>
      </c>
      <c r="H78" s="361">
        <v>0</v>
      </c>
      <c r="I78" s="361">
        <v>0.3</v>
      </c>
      <c r="J78" s="362">
        <v>71.92</v>
      </c>
      <c r="K78" s="362">
        <v>43.15</v>
      </c>
      <c r="L78" s="362">
        <v>20.14</v>
      </c>
      <c r="M78" s="362">
        <v>8.63</v>
      </c>
      <c r="N78" s="379">
        <v>2.7323999999999957</v>
      </c>
      <c r="O78" s="379">
        <v>66.0224</v>
      </c>
      <c r="P78" s="379">
        <v>45.8824</v>
      </c>
      <c r="Q78" s="379">
        <v>20.14</v>
      </c>
      <c r="R78" s="379">
        <v>63.82</v>
      </c>
      <c r="S78" s="379">
        <v>46.82</v>
      </c>
      <c r="T78" s="379">
        <v>17</v>
      </c>
      <c r="U78" s="310">
        <v>2.2024000000000044</v>
      </c>
    </row>
    <row r="79" spans="1:21" ht="16.5" customHeight="1">
      <c r="A79" s="330" t="s">
        <v>310</v>
      </c>
      <c r="B79" s="359">
        <v>476</v>
      </c>
      <c r="C79" s="359">
        <v>141</v>
      </c>
      <c r="D79" s="359">
        <v>335</v>
      </c>
      <c r="E79" s="360">
        <v>0.6</v>
      </c>
      <c r="F79" s="360">
        <v>0.4</v>
      </c>
      <c r="G79" s="361">
        <v>0.7</v>
      </c>
      <c r="H79" s="361">
        <v>0</v>
      </c>
      <c r="I79" s="361">
        <v>0.3</v>
      </c>
      <c r="J79" s="362">
        <v>81.79999999999998</v>
      </c>
      <c r="K79" s="362">
        <v>49.08</v>
      </c>
      <c r="L79" s="362">
        <v>22.9</v>
      </c>
      <c r="M79" s="362">
        <v>9.82</v>
      </c>
      <c r="N79" s="379">
        <v>16.8748</v>
      </c>
      <c r="O79" s="379">
        <v>88.85480000000001</v>
      </c>
      <c r="P79" s="379">
        <v>65.9548</v>
      </c>
      <c r="Q79" s="379">
        <v>22.9</v>
      </c>
      <c r="R79" s="379">
        <v>85.18</v>
      </c>
      <c r="S79" s="379">
        <v>59.18</v>
      </c>
      <c r="T79" s="379">
        <v>26</v>
      </c>
      <c r="U79" s="310">
        <v>3.6748000000000047</v>
      </c>
    </row>
    <row r="80" spans="1:21" ht="16.5" customHeight="1">
      <c r="A80" s="330" t="s">
        <v>311</v>
      </c>
      <c r="B80" s="359">
        <v>472</v>
      </c>
      <c r="C80" s="359">
        <v>96</v>
      </c>
      <c r="D80" s="359">
        <v>376</v>
      </c>
      <c r="E80" s="360">
        <v>0.8</v>
      </c>
      <c r="F80" s="360">
        <v>0.19999999999999996</v>
      </c>
      <c r="G80" s="361">
        <v>0.7</v>
      </c>
      <c r="H80" s="361">
        <v>0</v>
      </c>
      <c r="I80" s="361">
        <v>0.3</v>
      </c>
      <c r="J80" s="362">
        <v>79.36</v>
      </c>
      <c r="K80" s="362">
        <v>63.49</v>
      </c>
      <c r="L80" s="362">
        <v>11.11</v>
      </c>
      <c r="M80" s="362">
        <v>4.76</v>
      </c>
      <c r="N80" s="379">
        <v>20.342799999999997</v>
      </c>
      <c r="O80" s="379">
        <v>94.94279999999999</v>
      </c>
      <c r="P80" s="379">
        <v>83.83279999999999</v>
      </c>
      <c r="Q80" s="379">
        <v>11.11</v>
      </c>
      <c r="R80" s="379">
        <v>84.83</v>
      </c>
      <c r="S80" s="379">
        <v>64.83</v>
      </c>
      <c r="T80" s="379">
        <v>20</v>
      </c>
      <c r="U80" s="310">
        <v>10.112799999999993</v>
      </c>
    </row>
    <row r="81" spans="1:21" ht="16.5" customHeight="1">
      <c r="A81" s="330" t="s">
        <v>312</v>
      </c>
      <c r="B81" s="359">
        <v>371</v>
      </c>
      <c r="C81" s="359">
        <v>214</v>
      </c>
      <c r="D81" s="359">
        <v>157</v>
      </c>
      <c r="E81" s="360">
        <v>0.6</v>
      </c>
      <c r="F81" s="360">
        <v>0.4</v>
      </c>
      <c r="G81" s="361">
        <v>0.7</v>
      </c>
      <c r="H81" s="361">
        <v>0</v>
      </c>
      <c r="I81" s="361">
        <v>0.3</v>
      </c>
      <c r="J81" s="362">
        <v>67.92</v>
      </c>
      <c r="K81" s="362">
        <v>40.75</v>
      </c>
      <c r="L81" s="362">
        <v>19.02</v>
      </c>
      <c r="M81" s="362">
        <v>8.15</v>
      </c>
      <c r="N81" s="379">
        <v>3.188799999999995</v>
      </c>
      <c r="O81" s="379">
        <v>62.9588</v>
      </c>
      <c r="P81" s="379">
        <v>43.93879999999999</v>
      </c>
      <c r="Q81" s="379">
        <v>19.02</v>
      </c>
      <c r="R81" s="379">
        <v>62.25</v>
      </c>
      <c r="S81" s="379">
        <v>43.25</v>
      </c>
      <c r="T81" s="379">
        <v>19</v>
      </c>
      <c r="U81" s="310">
        <v>0.7087999999999965</v>
      </c>
    </row>
    <row r="82" spans="1:21" ht="16.5" customHeight="1">
      <c r="A82" s="330" t="s">
        <v>313</v>
      </c>
      <c r="B82" s="359">
        <v>619</v>
      </c>
      <c r="C82" s="359">
        <v>233</v>
      </c>
      <c r="D82" s="359">
        <v>386</v>
      </c>
      <c r="E82" s="360">
        <v>0.6</v>
      </c>
      <c r="F82" s="360">
        <v>0.4</v>
      </c>
      <c r="G82" s="361">
        <v>0.7</v>
      </c>
      <c r="H82" s="361">
        <v>0</v>
      </c>
      <c r="I82" s="361">
        <v>0.3</v>
      </c>
      <c r="J82" s="362">
        <v>108.36</v>
      </c>
      <c r="K82" s="362">
        <v>65.02</v>
      </c>
      <c r="L82" s="362">
        <v>30.34</v>
      </c>
      <c r="M82" s="362">
        <v>13</v>
      </c>
      <c r="N82" s="379">
        <v>17.2308</v>
      </c>
      <c r="O82" s="379">
        <v>112.5908</v>
      </c>
      <c r="P82" s="379">
        <v>82.2508</v>
      </c>
      <c r="Q82" s="379">
        <v>30.34</v>
      </c>
      <c r="R82" s="379">
        <v>110.25</v>
      </c>
      <c r="S82" s="379">
        <v>85.25</v>
      </c>
      <c r="T82" s="379">
        <v>25</v>
      </c>
      <c r="U82" s="310">
        <v>2.3408000000000015</v>
      </c>
    </row>
    <row r="83" spans="1:21" ht="16.5" customHeight="1">
      <c r="A83" s="330" t="s">
        <v>314</v>
      </c>
      <c r="B83" s="359">
        <v>786</v>
      </c>
      <c r="C83" s="359">
        <v>238</v>
      </c>
      <c r="D83" s="359">
        <v>548</v>
      </c>
      <c r="E83" s="360">
        <v>0.6</v>
      </c>
      <c r="F83" s="360">
        <v>0.4</v>
      </c>
      <c r="G83" s="361">
        <v>0.8</v>
      </c>
      <c r="H83" s="361">
        <v>0</v>
      </c>
      <c r="I83" s="361">
        <v>0.2</v>
      </c>
      <c r="J83" s="362">
        <v>135.28</v>
      </c>
      <c r="K83" s="362">
        <v>81.17</v>
      </c>
      <c r="L83" s="362">
        <v>43.29</v>
      </c>
      <c r="M83" s="362">
        <v>10.82</v>
      </c>
      <c r="N83" s="379">
        <v>12.119999999999994</v>
      </c>
      <c r="O83" s="379">
        <v>136.57999999999998</v>
      </c>
      <c r="P83" s="379">
        <v>93.29</v>
      </c>
      <c r="Q83" s="379">
        <v>43.29</v>
      </c>
      <c r="R83" s="379">
        <v>149.63</v>
      </c>
      <c r="S83" s="379">
        <v>87.63</v>
      </c>
      <c r="T83" s="379">
        <v>62</v>
      </c>
      <c r="U83" s="310">
        <v>-13.050000000000011</v>
      </c>
    </row>
    <row r="84" spans="1:21" s="342" customFormat="1" ht="16.5" customHeight="1">
      <c r="A84" s="387" t="s">
        <v>315</v>
      </c>
      <c r="B84" s="363">
        <v>3611</v>
      </c>
      <c r="C84" s="363">
        <v>992</v>
      </c>
      <c r="D84" s="363">
        <v>2619</v>
      </c>
      <c r="E84" s="364"/>
      <c r="F84" s="364"/>
      <c r="G84" s="364"/>
      <c r="H84" s="364"/>
      <c r="I84" s="364"/>
      <c r="J84" s="380">
        <v>617.4399999999999</v>
      </c>
      <c r="K84" s="380">
        <v>471.97</v>
      </c>
      <c r="L84" s="380">
        <v>101.78</v>
      </c>
      <c r="M84" s="380">
        <v>43.69</v>
      </c>
      <c r="N84" s="380">
        <v>61.02000000000001</v>
      </c>
      <c r="O84" s="380">
        <v>634.77</v>
      </c>
      <c r="P84" s="380">
        <v>532.99</v>
      </c>
      <c r="Q84" s="380">
        <v>101.78</v>
      </c>
      <c r="R84" s="380">
        <v>704.85</v>
      </c>
      <c r="S84" s="380">
        <v>438.85</v>
      </c>
      <c r="T84" s="380">
        <v>266</v>
      </c>
      <c r="U84" s="386">
        <v>-70.07999999999997</v>
      </c>
    </row>
    <row r="85" spans="1:21" s="342" customFormat="1" ht="24" customHeight="1">
      <c r="A85" s="387" t="s">
        <v>247</v>
      </c>
      <c r="B85" s="363">
        <v>665</v>
      </c>
      <c r="C85" s="363">
        <v>88</v>
      </c>
      <c r="D85" s="363">
        <v>577</v>
      </c>
      <c r="E85" s="364"/>
      <c r="F85" s="364"/>
      <c r="G85" s="364"/>
      <c r="H85" s="364"/>
      <c r="I85" s="364"/>
      <c r="J85" s="380">
        <v>109.91999999999999</v>
      </c>
      <c r="K85" s="380">
        <v>65.95</v>
      </c>
      <c r="L85" s="380">
        <v>20.58</v>
      </c>
      <c r="M85" s="380">
        <v>23.39</v>
      </c>
      <c r="N85" s="380">
        <v>1.2500000000000044</v>
      </c>
      <c r="O85" s="380">
        <v>87.78</v>
      </c>
      <c r="P85" s="380">
        <v>67.2</v>
      </c>
      <c r="Q85" s="380">
        <v>20.58</v>
      </c>
      <c r="R85" s="380">
        <v>130.05</v>
      </c>
      <c r="S85" s="380">
        <v>66.05</v>
      </c>
      <c r="T85" s="380">
        <v>64</v>
      </c>
      <c r="U85" s="386">
        <v>-42.27</v>
      </c>
    </row>
    <row r="86" spans="1:21" ht="16.5" customHeight="1">
      <c r="A86" s="388" t="s">
        <v>316</v>
      </c>
      <c r="B86" s="359">
        <v>151</v>
      </c>
      <c r="C86" s="359">
        <v>0</v>
      </c>
      <c r="D86" s="359">
        <v>151</v>
      </c>
      <c r="E86" s="360">
        <v>0.6</v>
      </c>
      <c r="F86" s="360">
        <v>0.4</v>
      </c>
      <c r="G86" s="362">
        <v>0</v>
      </c>
      <c r="H86" s="362">
        <v>1</v>
      </c>
      <c r="I86" s="362">
        <v>0</v>
      </c>
      <c r="J86" s="362">
        <v>24.16</v>
      </c>
      <c r="K86" s="362">
        <v>14.5</v>
      </c>
      <c r="L86" s="362">
        <v>0</v>
      </c>
      <c r="M86" s="362">
        <v>9.66</v>
      </c>
      <c r="N86" s="379">
        <v>0.530000000000002</v>
      </c>
      <c r="O86" s="379">
        <v>15.03</v>
      </c>
      <c r="P86" s="379">
        <v>15.03</v>
      </c>
      <c r="Q86" s="379">
        <v>0</v>
      </c>
      <c r="R86" s="379">
        <v>25.16</v>
      </c>
      <c r="S86" s="379">
        <v>14.16</v>
      </c>
      <c r="T86" s="379">
        <v>11</v>
      </c>
      <c r="U86" s="310">
        <v>-10.129999999999999</v>
      </c>
    </row>
    <row r="87" spans="1:21" ht="16.5" customHeight="1">
      <c r="A87" s="388" t="s">
        <v>317</v>
      </c>
      <c r="B87" s="359">
        <v>445</v>
      </c>
      <c r="C87" s="359">
        <v>88</v>
      </c>
      <c r="D87" s="359">
        <v>357</v>
      </c>
      <c r="E87" s="360">
        <v>0.6</v>
      </c>
      <c r="F87" s="360">
        <v>0.4</v>
      </c>
      <c r="G87" s="361">
        <v>0.6</v>
      </c>
      <c r="H87" s="361">
        <v>0.4</v>
      </c>
      <c r="I87" s="362"/>
      <c r="J87" s="362">
        <v>74.72</v>
      </c>
      <c r="K87" s="362">
        <v>44.83</v>
      </c>
      <c r="L87" s="362">
        <v>17.93</v>
      </c>
      <c r="M87" s="362">
        <v>11.96</v>
      </c>
      <c r="N87" s="379">
        <v>-0.8699999999999974</v>
      </c>
      <c r="O87" s="379">
        <v>61.89</v>
      </c>
      <c r="P87" s="379">
        <v>43.96</v>
      </c>
      <c r="Q87" s="379">
        <v>17.93</v>
      </c>
      <c r="R87" s="379">
        <v>92.12</v>
      </c>
      <c r="S87" s="379">
        <v>44.12</v>
      </c>
      <c r="T87" s="379">
        <v>48</v>
      </c>
      <c r="U87" s="310">
        <v>-30.230000000000004</v>
      </c>
    </row>
    <row r="88" spans="1:21" ht="16.5" customHeight="1">
      <c r="A88" s="388" t="s">
        <v>318</v>
      </c>
      <c r="B88" s="359">
        <v>69</v>
      </c>
      <c r="C88" s="359">
        <v>0</v>
      </c>
      <c r="D88" s="359">
        <v>69</v>
      </c>
      <c r="E88" s="360">
        <v>0.6</v>
      </c>
      <c r="F88" s="360">
        <v>0.4</v>
      </c>
      <c r="G88" s="361">
        <v>0.6</v>
      </c>
      <c r="H88" s="361">
        <v>0.4</v>
      </c>
      <c r="I88" s="362"/>
      <c r="J88" s="362">
        <v>11.04</v>
      </c>
      <c r="K88" s="362">
        <v>6.62</v>
      </c>
      <c r="L88" s="362">
        <v>2.65</v>
      </c>
      <c r="M88" s="362">
        <v>1.77</v>
      </c>
      <c r="N88" s="379">
        <v>1.59</v>
      </c>
      <c r="O88" s="379">
        <v>10.860000000000001</v>
      </c>
      <c r="P88" s="379">
        <v>8.21</v>
      </c>
      <c r="Q88" s="379">
        <v>2.65</v>
      </c>
      <c r="R88" s="379">
        <v>12.77</v>
      </c>
      <c r="S88" s="379">
        <v>7.77</v>
      </c>
      <c r="T88" s="379">
        <v>5</v>
      </c>
      <c r="U88" s="310">
        <v>-1.9099999999999984</v>
      </c>
    </row>
    <row r="89" spans="1:21" ht="16.5" customHeight="1">
      <c r="A89" s="330" t="s">
        <v>319</v>
      </c>
      <c r="B89" s="359">
        <v>1107</v>
      </c>
      <c r="C89" s="359">
        <v>275</v>
      </c>
      <c r="D89" s="359">
        <v>832</v>
      </c>
      <c r="E89" s="360">
        <v>0.8</v>
      </c>
      <c r="F89" s="360">
        <v>0.19999999999999996</v>
      </c>
      <c r="G89" s="361">
        <v>0.8</v>
      </c>
      <c r="H89" s="361">
        <v>0</v>
      </c>
      <c r="I89" s="361">
        <v>0.2</v>
      </c>
      <c r="J89" s="362">
        <v>188.12</v>
      </c>
      <c r="K89" s="362">
        <v>150.5</v>
      </c>
      <c r="L89" s="362">
        <v>30.1</v>
      </c>
      <c r="M89" s="362">
        <v>7.52</v>
      </c>
      <c r="N89" s="379">
        <v>17.159999999999997</v>
      </c>
      <c r="O89" s="379">
        <v>197.76</v>
      </c>
      <c r="P89" s="379">
        <v>167.66</v>
      </c>
      <c r="Q89" s="379">
        <v>30.1</v>
      </c>
      <c r="R89" s="379">
        <v>208.54</v>
      </c>
      <c r="S89" s="379">
        <v>122.54</v>
      </c>
      <c r="T89" s="379">
        <v>86</v>
      </c>
      <c r="U89" s="310">
        <v>-10.78</v>
      </c>
    </row>
    <row r="90" spans="1:21" ht="16.5" customHeight="1">
      <c r="A90" s="330" t="s">
        <v>320</v>
      </c>
      <c r="B90" s="359">
        <v>1839</v>
      </c>
      <c r="C90" s="359">
        <v>629</v>
      </c>
      <c r="D90" s="359">
        <v>1210</v>
      </c>
      <c r="E90" s="360">
        <v>0.8</v>
      </c>
      <c r="F90" s="360">
        <v>0.19999999999999996</v>
      </c>
      <c r="G90" s="361">
        <v>0.8</v>
      </c>
      <c r="H90" s="361">
        <v>0</v>
      </c>
      <c r="I90" s="361">
        <v>0.2</v>
      </c>
      <c r="J90" s="362">
        <v>319.4</v>
      </c>
      <c r="K90" s="362">
        <v>255.52</v>
      </c>
      <c r="L90" s="362">
        <v>51.1</v>
      </c>
      <c r="M90" s="362">
        <v>12.78</v>
      </c>
      <c r="N90" s="379">
        <v>42.610000000000014</v>
      </c>
      <c r="O90" s="379">
        <v>349.23</v>
      </c>
      <c r="P90" s="379">
        <v>298.13</v>
      </c>
      <c r="Q90" s="379">
        <v>51.1</v>
      </c>
      <c r="R90" s="379">
        <v>366.26</v>
      </c>
      <c r="S90" s="379">
        <v>250.26</v>
      </c>
      <c r="T90" s="379">
        <v>116</v>
      </c>
      <c r="U90" s="310">
        <v>-17.029999999999973</v>
      </c>
    </row>
    <row r="91" spans="1:21" s="342" customFormat="1" ht="15.75" customHeight="1">
      <c r="A91" s="325" t="s">
        <v>321</v>
      </c>
      <c r="B91" s="363">
        <v>4336</v>
      </c>
      <c r="C91" s="363">
        <v>2009</v>
      </c>
      <c r="D91" s="363">
        <v>2327</v>
      </c>
      <c r="E91" s="364"/>
      <c r="F91" s="364"/>
      <c r="G91" s="364"/>
      <c r="H91" s="364"/>
      <c r="I91" s="364"/>
      <c r="J91" s="380">
        <v>774.12</v>
      </c>
      <c r="K91" s="380">
        <v>557.97</v>
      </c>
      <c r="L91" s="380">
        <v>138.15</v>
      </c>
      <c r="M91" s="380">
        <v>78</v>
      </c>
      <c r="N91" s="380">
        <v>-13.122800000000034</v>
      </c>
      <c r="O91" s="380">
        <v>682.9972</v>
      </c>
      <c r="P91" s="380">
        <v>544.8471999999999</v>
      </c>
      <c r="Q91" s="380">
        <v>138.15</v>
      </c>
      <c r="R91" s="380">
        <v>664</v>
      </c>
      <c r="S91" s="380">
        <v>487.99999999999994</v>
      </c>
      <c r="T91" s="380">
        <v>176</v>
      </c>
      <c r="U91" s="386">
        <v>18.997200000000024</v>
      </c>
    </row>
    <row r="92" spans="1:21" s="342" customFormat="1" ht="24" customHeight="1">
      <c r="A92" s="325" t="s">
        <v>247</v>
      </c>
      <c r="B92" s="363">
        <v>1213</v>
      </c>
      <c r="C92" s="363">
        <v>416</v>
      </c>
      <c r="D92" s="363">
        <v>797</v>
      </c>
      <c r="E92" s="364"/>
      <c r="F92" s="364"/>
      <c r="G92" s="364"/>
      <c r="H92" s="364"/>
      <c r="I92" s="364"/>
      <c r="J92" s="380">
        <v>210.71999999999997</v>
      </c>
      <c r="K92" s="380">
        <v>130.54999999999998</v>
      </c>
      <c r="L92" s="380">
        <v>36.46</v>
      </c>
      <c r="M92" s="380">
        <v>43.71</v>
      </c>
      <c r="N92" s="380">
        <v>-5.130000000000011</v>
      </c>
      <c r="O92" s="380">
        <v>161.88</v>
      </c>
      <c r="P92" s="380">
        <v>125.41999999999999</v>
      </c>
      <c r="Q92" s="380">
        <v>36.46</v>
      </c>
      <c r="R92" s="380">
        <v>158.44</v>
      </c>
      <c r="S92" s="380">
        <v>142.44</v>
      </c>
      <c r="T92" s="380">
        <v>16</v>
      </c>
      <c r="U92" s="386">
        <v>3.439999999999987</v>
      </c>
    </row>
    <row r="93" spans="1:21" ht="16.5" customHeight="1">
      <c r="A93" s="330" t="s">
        <v>322</v>
      </c>
      <c r="B93" s="359">
        <v>112</v>
      </c>
      <c r="C93" s="359">
        <v>108</v>
      </c>
      <c r="D93" s="359">
        <v>4</v>
      </c>
      <c r="E93" s="360">
        <v>0.6</v>
      </c>
      <c r="F93" s="360">
        <v>0.4</v>
      </c>
      <c r="G93" s="362">
        <v>0</v>
      </c>
      <c r="H93" s="362">
        <v>1</v>
      </c>
      <c r="I93" s="362">
        <v>0</v>
      </c>
      <c r="J93" s="362">
        <v>22.24</v>
      </c>
      <c r="K93" s="362">
        <v>13.34</v>
      </c>
      <c r="L93" s="362">
        <v>0</v>
      </c>
      <c r="M93" s="362">
        <v>8.9</v>
      </c>
      <c r="N93" s="379">
        <v>0.9499999999999997</v>
      </c>
      <c r="O93" s="379">
        <v>14.29</v>
      </c>
      <c r="P93" s="379">
        <v>14.29</v>
      </c>
      <c r="Q93" s="379">
        <v>0</v>
      </c>
      <c r="R93" s="379">
        <v>16.08</v>
      </c>
      <c r="S93" s="379">
        <v>16.08</v>
      </c>
      <c r="T93" s="379">
        <v>0</v>
      </c>
      <c r="U93" s="310">
        <v>-1.7899999999999991</v>
      </c>
    </row>
    <row r="94" spans="1:21" ht="16.5" customHeight="1">
      <c r="A94" s="330" t="s">
        <v>323</v>
      </c>
      <c r="B94" s="359">
        <v>288</v>
      </c>
      <c r="C94" s="359">
        <v>138</v>
      </c>
      <c r="D94" s="359">
        <v>150</v>
      </c>
      <c r="E94" s="360">
        <v>0.6</v>
      </c>
      <c r="F94" s="360">
        <v>0.4</v>
      </c>
      <c r="G94" s="361">
        <v>0.5</v>
      </c>
      <c r="H94" s="362">
        <v>0.5</v>
      </c>
      <c r="I94" s="362"/>
      <c r="J94" s="362">
        <v>51.6</v>
      </c>
      <c r="K94" s="362">
        <v>30.96</v>
      </c>
      <c r="L94" s="362">
        <v>10.32</v>
      </c>
      <c r="M94" s="362">
        <v>10.32</v>
      </c>
      <c r="N94" s="379">
        <v>-8.165600000000001</v>
      </c>
      <c r="O94" s="379">
        <v>33.1144</v>
      </c>
      <c r="P94" s="379">
        <v>22.7944</v>
      </c>
      <c r="Q94" s="379">
        <v>10.32</v>
      </c>
      <c r="R94" s="379">
        <v>31.66</v>
      </c>
      <c r="S94" s="379">
        <v>29.66</v>
      </c>
      <c r="T94" s="379">
        <v>2</v>
      </c>
      <c r="U94" s="310">
        <v>1.4544000000000032</v>
      </c>
    </row>
    <row r="95" spans="1:21" ht="16.5" customHeight="1">
      <c r="A95" s="330" t="s">
        <v>324</v>
      </c>
      <c r="B95" s="359">
        <v>684</v>
      </c>
      <c r="C95" s="359">
        <v>170</v>
      </c>
      <c r="D95" s="359">
        <v>514</v>
      </c>
      <c r="E95" s="360">
        <v>0.6</v>
      </c>
      <c r="F95" s="360">
        <v>0.4</v>
      </c>
      <c r="G95" s="361">
        <v>0.5</v>
      </c>
      <c r="H95" s="362">
        <v>0.5</v>
      </c>
      <c r="I95" s="362"/>
      <c r="J95" s="362">
        <v>116.24</v>
      </c>
      <c r="K95" s="362">
        <v>69.74</v>
      </c>
      <c r="L95" s="362">
        <v>23.25</v>
      </c>
      <c r="M95" s="362">
        <v>23.25</v>
      </c>
      <c r="N95" s="379">
        <v>1.2303999999999906</v>
      </c>
      <c r="O95" s="379">
        <v>94.22039999999998</v>
      </c>
      <c r="P95" s="379">
        <v>70.97039999999998</v>
      </c>
      <c r="Q95" s="379">
        <v>23.25</v>
      </c>
      <c r="R95" s="379">
        <v>93.2</v>
      </c>
      <c r="S95" s="379">
        <v>80.2</v>
      </c>
      <c r="T95" s="379">
        <v>13</v>
      </c>
      <c r="U95" s="310">
        <v>1.0203999999999809</v>
      </c>
    </row>
    <row r="96" spans="1:21" ht="16.5" customHeight="1">
      <c r="A96" s="330" t="s">
        <v>325</v>
      </c>
      <c r="B96" s="359">
        <v>129</v>
      </c>
      <c r="C96" s="359">
        <v>0</v>
      </c>
      <c r="D96" s="359">
        <v>129</v>
      </c>
      <c r="E96" s="360">
        <v>0.8</v>
      </c>
      <c r="F96" s="360">
        <v>0.19999999999999996</v>
      </c>
      <c r="G96" s="361">
        <v>0.7</v>
      </c>
      <c r="H96" s="361">
        <v>0</v>
      </c>
      <c r="I96" s="361">
        <v>0.3</v>
      </c>
      <c r="J96" s="362">
        <v>20.64</v>
      </c>
      <c r="K96" s="362">
        <v>16.51</v>
      </c>
      <c r="L96" s="362">
        <v>2.89</v>
      </c>
      <c r="M96" s="362">
        <v>1.24</v>
      </c>
      <c r="N96" s="379">
        <v>0.8552000000000001</v>
      </c>
      <c r="O96" s="379">
        <v>20.255200000000002</v>
      </c>
      <c r="P96" s="379">
        <v>17.3652</v>
      </c>
      <c r="Q96" s="379">
        <v>2.89</v>
      </c>
      <c r="R96" s="379">
        <v>17.5</v>
      </c>
      <c r="S96" s="379">
        <v>16.5</v>
      </c>
      <c r="T96" s="379">
        <v>1</v>
      </c>
      <c r="U96" s="310">
        <v>2.755200000000002</v>
      </c>
    </row>
    <row r="97" spans="1:21" ht="16.5" customHeight="1">
      <c r="A97" s="330" t="s">
        <v>326</v>
      </c>
      <c r="B97" s="359">
        <v>352</v>
      </c>
      <c r="C97" s="359">
        <v>253</v>
      </c>
      <c r="D97" s="359">
        <v>99</v>
      </c>
      <c r="E97" s="360">
        <v>0.8</v>
      </c>
      <c r="F97" s="360">
        <v>0.19999999999999996</v>
      </c>
      <c r="G97" s="361">
        <v>0.7</v>
      </c>
      <c r="H97" s="361">
        <v>0</v>
      </c>
      <c r="I97" s="361">
        <v>0.3</v>
      </c>
      <c r="J97" s="362">
        <v>66.44</v>
      </c>
      <c r="K97" s="362">
        <v>53.15</v>
      </c>
      <c r="L97" s="362">
        <v>9.3</v>
      </c>
      <c r="M97" s="362">
        <v>3.99</v>
      </c>
      <c r="N97" s="379">
        <v>-4.433199999999999</v>
      </c>
      <c r="O97" s="379">
        <v>58.0168</v>
      </c>
      <c r="P97" s="379">
        <v>48.7168</v>
      </c>
      <c r="Q97" s="379">
        <v>9.3</v>
      </c>
      <c r="R97" s="379">
        <v>54.95</v>
      </c>
      <c r="S97" s="379">
        <v>37.95</v>
      </c>
      <c r="T97" s="379">
        <v>17</v>
      </c>
      <c r="U97" s="310">
        <v>3.0668000000000006</v>
      </c>
    </row>
    <row r="98" spans="1:21" ht="16.5" customHeight="1">
      <c r="A98" s="330" t="s">
        <v>327</v>
      </c>
      <c r="B98" s="359">
        <v>300</v>
      </c>
      <c r="C98" s="359">
        <v>170</v>
      </c>
      <c r="D98" s="359">
        <v>130</v>
      </c>
      <c r="E98" s="360">
        <v>0.8</v>
      </c>
      <c r="F98" s="360">
        <v>0.19999999999999996</v>
      </c>
      <c r="G98" s="361">
        <v>0.7</v>
      </c>
      <c r="H98" s="361">
        <v>0</v>
      </c>
      <c r="I98" s="361">
        <v>0.3</v>
      </c>
      <c r="J98" s="362">
        <v>54.8</v>
      </c>
      <c r="K98" s="362">
        <v>43.84</v>
      </c>
      <c r="L98" s="362">
        <v>7.67</v>
      </c>
      <c r="M98" s="362">
        <v>3.29</v>
      </c>
      <c r="N98" s="379">
        <v>-3.400000000000002</v>
      </c>
      <c r="O98" s="379">
        <v>48.11</v>
      </c>
      <c r="P98" s="379">
        <v>40.44</v>
      </c>
      <c r="Q98" s="379">
        <v>7.67</v>
      </c>
      <c r="R98" s="379">
        <v>44.39</v>
      </c>
      <c r="S98" s="379">
        <v>25.39</v>
      </c>
      <c r="T98" s="379">
        <v>19</v>
      </c>
      <c r="U98" s="310">
        <v>3.719999999999999</v>
      </c>
    </row>
    <row r="99" spans="1:21" ht="16.5" customHeight="1">
      <c r="A99" s="330" t="s">
        <v>328</v>
      </c>
      <c r="B99" s="359">
        <v>689</v>
      </c>
      <c r="C99" s="359">
        <v>156</v>
      </c>
      <c r="D99" s="359">
        <v>533</v>
      </c>
      <c r="E99" s="360">
        <v>0.6</v>
      </c>
      <c r="F99" s="360">
        <v>0.4</v>
      </c>
      <c r="G99" s="361">
        <v>0.7</v>
      </c>
      <c r="H99" s="361">
        <v>0</v>
      </c>
      <c r="I99" s="361">
        <v>0.3</v>
      </c>
      <c r="J99" s="362">
        <v>116.48</v>
      </c>
      <c r="K99" s="362">
        <v>69.89</v>
      </c>
      <c r="L99" s="362">
        <v>32.61</v>
      </c>
      <c r="M99" s="362">
        <v>13.98</v>
      </c>
      <c r="N99" s="379">
        <v>-48.5668</v>
      </c>
      <c r="O99" s="379">
        <v>53.9332</v>
      </c>
      <c r="P99" s="379">
        <v>21.3232</v>
      </c>
      <c r="Q99" s="379">
        <v>32.61</v>
      </c>
      <c r="R99" s="379">
        <v>66.58</v>
      </c>
      <c r="S99" s="379">
        <v>36.58</v>
      </c>
      <c r="T99" s="379">
        <v>30</v>
      </c>
      <c r="U99" s="310">
        <v>-12.646799999999999</v>
      </c>
    </row>
    <row r="100" spans="1:21" ht="16.5" customHeight="1">
      <c r="A100" s="330" t="s">
        <v>329</v>
      </c>
      <c r="B100" s="359">
        <v>1782</v>
      </c>
      <c r="C100" s="359">
        <v>1014</v>
      </c>
      <c r="D100" s="359">
        <v>768</v>
      </c>
      <c r="E100" s="360">
        <v>0.8</v>
      </c>
      <c r="F100" s="360">
        <v>0.19999999999999996</v>
      </c>
      <c r="G100" s="361">
        <v>0.8</v>
      </c>
      <c r="H100" s="361">
        <v>0</v>
      </c>
      <c r="I100" s="361">
        <v>0.2</v>
      </c>
      <c r="J100" s="362">
        <v>325.68</v>
      </c>
      <c r="K100" s="362">
        <v>260.54</v>
      </c>
      <c r="L100" s="362">
        <v>52.11</v>
      </c>
      <c r="M100" s="362">
        <v>13.03</v>
      </c>
      <c r="N100" s="379">
        <v>48.40719999999998</v>
      </c>
      <c r="O100" s="379">
        <v>361.0572</v>
      </c>
      <c r="P100" s="379">
        <v>308.9472</v>
      </c>
      <c r="Q100" s="379">
        <v>52.11</v>
      </c>
      <c r="R100" s="379">
        <v>339.64</v>
      </c>
      <c r="S100" s="379">
        <v>245.64</v>
      </c>
      <c r="T100" s="379">
        <v>94</v>
      </c>
      <c r="U100" s="310">
        <v>21.417200000000037</v>
      </c>
    </row>
    <row r="101" spans="1:21" s="342" customFormat="1" ht="16.5" customHeight="1">
      <c r="A101" s="325" t="s">
        <v>330</v>
      </c>
      <c r="B101" s="363">
        <v>9381</v>
      </c>
      <c r="C101" s="363">
        <v>4171</v>
      </c>
      <c r="D101" s="363">
        <v>5210</v>
      </c>
      <c r="E101" s="364"/>
      <c r="F101" s="364"/>
      <c r="G101" s="364"/>
      <c r="H101" s="364"/>
      <c r="I101" s="364"/>
      <c r="J101" s="380">
        <v>1665.76</v>
      </c>
      <c r="K101" s="380">
        <v>1227.39</v>
      </c>
      <c r="L101" s="380">
        <v>295.06000000000006</v>
      </c>
      <c r="M101" s="380">
        <v>143.31</v>
      </c>
      <c r="N101" s="380">
        <v>290.05039999999997</v>
      </c>
      <c r="O101" s="380">
        <v>1812.5004</v>
      </c>
      <c r="P101" s="380">
        <v>1517.4404</v>
      </c>
      <c r="Q101" s="380">
        <v>295.06000000000006</v>
      </c>
      <c r="R101" s="380">
        <v>1764.8000000000002</v>
      </c>
      <c r="S101" s="380">
        <v>1305.8000000000002</v>
      </c>
      <c r="T101" s="380">
        <v>459</v>
      </c>
      <c r="U101" s="386">
        <v>47.70039999999991</v>
      </c>
    </row>
    <row r="102" spans="1:21" s="342" customFormat="1" ht="24" customHeight="1">
      <c r="A102" s="325" t="s">
        <v>247</v>
      </c>
      <c r="B102" s="363">
        <v>1161</v>
      </c>
      <c r="C102" s="363">
        <v>388</v>
      </c>
      <c r="D102" s="363">
        <v>773</v>
      </c>
      <c r="E102" s="364"/>
      <c r="F102" s="364"/>
      <c r="G102" s="364"/>
      <c r="H102" s="364"/>
      <c r="I102" s="364"/>
      <c r="J102" s="380">
        <v>199.27</v>
      </c>
      <c r="K102" s="380">
        <v>120.77</v>
      </c>
      <c r="L102" s="380">
        <v>22.72</v>
      </c>
      <c r="M102" s="380">
        <v>55.78</v>
      </c>
      <c r="N102" s="380">
        <v>9.847199999999999</v>
      </c>
      <c r="O102" s="380">
        <v>153.3372</v>
      </c>
      <c r="P102" s="380">
        <v>130.6172</v>
      </c>
      <c r="Q102" s="380">
        <v>22.72</v>
      </c>
      <c r="R102" s="380">
        <v>153.20999999999998</v>
      </c>
      <c r="S102" s="380">
        <v>145.20999999999998</v>
      </c>
      <c r="T102" s="380">
        <v>8</v>
      </c>
      <c r="U102" s="386">
        <v>0.12720000000000198</v>
      </c>
    </row>
    <row r="103" spans="1:21" ht="16.5" customHeight="1">
      <c r="A103" s="330" t="s">
        <v>331</v>
      </c>
      <c r="B103" s="359">
        <v>388</v>
      </c>
      <c r="C103" s="359">
        <v>388</v>
      </c>
      <c r="D103" s="359">
        <v>0</v>
      </c>
      <c r="E103" s="360">
        <v>0.6</v>
      </c>
      <c r="F103" s="360">
        <v>0.4</v>
      </c>
      <c r="G103" s="362">
        <v>0</v>
      </c>
      <c r="H103" s="362">
        <v>1</v>
      </c>
      <c r="I103" s="362">
        <v>0</v>
      </c>
      <c r="J103" s="362">
        <v>77.6</v>
      </c>
      <c r="K103" s="362">
        <v>46.56</v>
      </c>
      <c r="L103" s="362">
        <v>0</v>
      </c>
      <c r="M103" s="362">
        <v>31.04</v>
      </c>
      <c r="N103" s="379">
        <v>-1.5300000000000011</v>
      </c>
      <c r="O103" s="379">
        <v>45.03</v>
      </c>
      <c r="P103" s="379">
        <v>45.03</v>
      </c>
      <c r="Q103" s="379">
        <v>0</v>
      </c>
      <c r="R103" s="379">
        <v>49.55</v>
      </c>
      <c r="S103" s="379">
        <v>49.55</v>
      </c>
      <c r="T103" s="379">
        <v>0</v>
      </c>
      <c r="U103" s="310">
        <v>-4.519999999999996</v>
      </c>
    </row>
    <row r="104" spans="1:21" ht="16.5" customHeight="1">
      <c r="A104" s="330" t="s">
        <v>332</v>
      </c>
      <c r="B104" s="359">
        <v>458</v>
      </c>
      <c r="C104" s="359">
        <v>0</v>
      </c>
      <c r="D104" s="359">
        <v>458</v>
      </c>
      <c r="E104" s="360">
        <v>0.6</v>
      </c>
      <c r="F104" s="360">
        <v>0.4</v>
      </c>
      <c r="G104" s="361">
        <v>0.5</v>
      </c>
      <c r="H104" s="362">
        <v>0.5</v>
      </c>
      <c r="I104" s="362"/>
      <c r="J104" s="362">
        <v>73.28999999999999</v>
      </c>
      <c r="K104" s="362">
        <v>43.97</v>
      </c>
      <c r="L104" s="362">
        <v>14.66</v>
      </c>
      <c r="M104" s="362">
        <v>14.66</v>
      </c>
      <c r="N104" s="379">
        <v>11.629199999999999</v>
      </c>
      <c r="O104" s="379">
        <v>70.25919999999999</v>
      </c>
      <c r="P104" s="379">
        <v>55.599199999999996</v>
      </c>
      <c r="Q104" s="379">
        <v>14.66</v>
      </c>
      <c r="R104" s="379">
        <v>63.8</v>
      </c>
      <c r="S104" s="379">
        <v>57.8</v>
      </c>
      <c r="T104" s="379">
        <v>6</v>
      </c>
      <c r="U104" s="310">
        <v>6.459199999999996</v>
      </c>
    </row>
    <row r="105" spans="1:21" ht="16.5" customHeight="1">
      <c r="A105" s="330" t="s">
        <v>333</v>
      </c>
      <c r="B105" s="359">
        <v>315</v>
      </c>
      <c r="C105" s="359">
        <v>0</v>
      </c>
      <c r="D105" s="359">
        <v>315</v>
      </c>
      <c r="E105" s="360">
        <v>0.6</v>
      </c>
      <c r="F105" s="360">
        <v>0.4</v>
      </c>
      <c r="G105" s="361">
        <v>0.4</v>
      </c>
      <c r="H105" s="362">
        <v>0.5</v>
      </c>
      <c r="I105" s="362"/>
      <c r="J105" s="362">
        <v>48.38</v>
      </c>
      <c r="K105" s="362">
        <v>30.24</v>
      </c>
      <c r="L105" s="362">
        <v>8.06</v>
      </c>
      <c r="M105" s="362">
        <v>10.08</v>
      </c>
      <c r="N105" s="379">
        <v>-0.25199999999999906</v>
      </c>
      <c r="O105" s="379">
        <v>38.048</v>
      </c>
      <c r="P105" s="379">
        <v>29.988</v>
      </c>
      <c r="Q105" s="379">
        <v>8.06</v>
      </c>
      <c r="R105" s="379">
        <v>39.86</v>
      </c>
      <c r="S105" s="379">
        <v>37.86</v>
      </c>
      <c r="T105" s="379">
        <v>2</v>
      </c>
      <c r="U105" s="310">
        <v>-1.8119999999999976</v>
      </c>
    </row>
    <row r="106" spans="1:21" ht="16.5" customHeight="1">
      <c r="A106" s="330" t="s">
        <v>334</v>
      </c>
      <c r="B106" s="359">
        <v>733</v>
      </c>
      <c r="C106" s="359">
        <v>304</v>
      </c>
      <c r="D106" s="359">
        <v>429</v>
      </c>
      <c r="E106" s="360">
        <v>0.6</v>
      </c>
      <c r="F106" s="360">
        <v>0.4</v>
      </c>
      <c r="G106" s="361">
        <v>0.7</v>
      </c>
      <c r="H106" s="361">
        <v>0</v>
      </c>
      <c r="I106" s="361">
        <v>0.3</v>
      </c>
      <c r="J106" s="362">
        <v>129.43</v>
      </c>
      <c r="K106" s="362">
        <v>77.66</v>
      </c>
      <c r="L106" s="362">
        <v>36.24</v>
      </c>
      <c r="M106" s="362">
        <v>15.53</v>
      </c>
      <c r="N106" s="379">
        <v>12.573999999999998</v>
      </c>
      <c r="O106" s="379">
        <v>126.47399999999999</v>
      </c>
      <c r="P106" s="379">
        <v>90.234</v>
      </c>
      <c r="Q106" s="379">
        <v>36.24</v>
      </c>
      <c r="R106" s="379">
        <v>125.31</v>
      </c>
      <c r="S106" s="379">
        <v>96.31</v>
      </c>
      <c r="T106" s="379">
        <v>29</v>
      </c>
      <c r="U106" s="310">
        <v>1.1639999999999873</v>
      </c>
    </row>
    <row r="107" spans="1:21" ht="16.5" customHeight="1">
      <c r="A107" s="330" t="s">
        <v>335</v>
      </c>
      <c r="B107" s="359">
        <v>759</v>
      </c>
      <c r="C107" s="359">
        <v>341</v>
      </c>
      <c r="D107" s="359">
        <v>418</v>
      </c>
      <c r="E107" s="360">
        <v>0.6</v>
      </c>
      <c r="F107" s="360">
        <v>0.4</v>
      </c>
      <c r="G107" s="361">
        <v>0.7</v>
      </c>
      <c r="H107" s="361">
        <v>0</v>
      </c>
      <c r="I107" s="361">
        <v>0.3</v>
      </c>
      <c r="J107" s="362">
        <v>135.08</v>
      </c>
      <c r="K107" s="362">
        <v>81.05</v>
      </c>
      <c r="L107" s="362">
        <v>37.82</v>
      </c>
      <c r="M107" s="362">
        <v>16.21</v>
      </c>
      <c r="N107" s="379">
        <v>46.475199999999994</v>
      </c>
      <c r="O107" s="379">
        <v>165.34519999999998</v>
      </c>
      <c r="P107" s="379">
        <v>127.52519999999998</v>
      </c>
      <c r="Q107" s="379">
        <v>37.82</v>
      </c>
      <c r="R107" s="379">
        <v>156.49</v>
      </c>
      <c r="S107" s="379">
        <v>118.49</v>
      </c>
      <c r="T107" s="379">
        <v>38</v>
      </c>
      <c r="U107" s="310">
        <v>8.855199999999968</v>
      </c>
    </row>
    <row r="108" spans="1:21" ht="16.5" customHeight="1">
      <c r="A108" s="330" t="s">
        <v>336</v>
      </c>
      <c r="B108" s="359">
        <v>1362</v>
      </c>
      <c r="C108" s="359">
        <v>529</v>
      </c>
      <c r="D108" s="359">
        <v>833</v>
      </c>
      <c r="E108" s="360">
        <v>0.8</v>
      </c>
      <c r="F108" s="360">
        <v>0.19999999999999996</v>
      </c>
      <c r="G108" s="361">
        <v>0.8</v>
      </c>
      <c r="H108" s="361">
        <v>0</v>
      </c>
      <c r="I108" s="361">
        <v>0.2</v>
      </c>
      <c r="J108" s="362">
        <v>239.07</v>
      </c>
      <c r="K108" s="362">
        <v>191.26</v>
      </c>
      <c r="L108" s="362">
        <v>38.25</v>
      </c>
      <c r="M108" s="362">
        <v>9.56</v>
      </c>
      <c r="N108" s="379">
        <v>-7.591200000000008</v>
      </c>
      <c r="O108" s="379">
        <v>221.91879999999998</v>
      </c>
      <c r="P108" s="379">
        <v>183.66879999999998</v>
      </c>
      <c r="Q108" s="379">
        <v>38.25</v>
      </c>
      <c r="R108" s="379">
        <v>215.41</v>
      </c>
      <c r="S108" s="379">
        <v>150.41</v>
      </c>
      <c r="T108" s="379">
        <v>65</v>
      </c>
      <c r="U108" s="310">
        <v>6.5087999999999795</v>
      </c>
    </row>
    <row r="109" spans="1:21" ht="16.5" customHeight="1">
      <c r="A109" s="330" t="s">
        <v>337</v>
      </c>
      <c r="B109" s="359">
        <v>899</v>
      </c>
      <c r="C109" s="359">
        <v>593</v>
      </c>
      <c r="D109" s="359">
        <v>306</v>
      </c>
      <c r="E109" s="360">
        <v>0.8</v>
      </c>
      <c r="F109" s="360">
        <v>0.19999999999999996</v>
      </c>
      <c r="G109" s="361">
        <v>0.8</v>
      </c>
      <c r="H109" s="361">
        <v>0</v>
      </c>
      <c r="I109" s="361">
        <v>0.2</v>
      </c>
      <c r="J109" s="362">
        <v>167.56</v>
      </c>
      <c r="K109" s="362">
        <v>134.05</v>
      </c>
      <c r="L109" s="362">
        <v>26.81</v>
      </c>
      <c r="M109" s="362">
        <v>6.7</v>
      </c>
      <c r="N109" s="379">
        <v>47.78999999999999</v>
      </c>
      <c r="O109" s="379">
        <v>208.65</v>
      </c>
      <c r="P109" s="379">
        <v>181.84</v>
      </c>
      <c r="Q109" s="379">
        <v>26.81</v>
      </c>
      <c r="R109" s="379">
        <v>211.45999999999998</v>
      </c>
      <c r="S109" s="379">
        <v>143.45999999999998</v>
      </c>
      <c r="T109" s="379">
        <v>68</v>
      </c>
      <c r="U109" s="310">
        <v>-2.809999999999974</v>
      </c>
    </row>
    <row r="110" spans="1:21" ht="16.5" customHeight="1">
      <c r="A110" s="330" t="s">
        <v>338</v>
      </c>
      <c r="B110" s="359">
        <v>1413</v>
      </c>
      <c r="C110" s="359">
        <v>695</v>
      </c>
      <c r="D110" s="359">
        <v>718</v>
      </c>
      <c r="E110" s="360">
        <v>0.8</v>
      </c>
      <c r="F110" s="360">
        <v>0.19999999999999996</v>
      </c>
      <c r="G110" s="361">
        <v>0.8</v>
      </c>
      <c r="H110" s="361">
        <v>0</v>
      </c>
      <c r="I110" s="361">
        <v>0.2</v>
      </c>
      <c r="J110" s="362">
        <v>253.88</v>
      </c>
      <c r="K110" s="362">
        <v>203.1</v>
      </c>
      <c r="L110" s="362">
        <v>40.62</v>
      </c>
      <c r="M110" s="362">
        <v>10.16</v>
      </c>
      <c r="N110" s="379">
        <v>93.78</v>
      </c>
      <c r="O110" s="379">
        <v>337.5</v>
      </c>
      <c r="P110" s="379">
        <v>296.88</v>
      </c>
      <c r="Q110" s="379">
        <v>40.62</v>
      </c>
      <c r="R110" s="379">
        <v>336.95</v>
      </c>
      <c r="S110" s="379">
        <v>238.95</v>
      </c>
      <c r="T110" s="379">
        <v>98</v>
      </c>
      <c r="U110" s="310">
        <v>0.5500000000000114</v>
      </c>
    </row>
    <row r="111" spans="1:21" ht="16.5" customHeight="1">
      <c r="A111" s="330" t="s">
        <v>339</v>
      </c>
      <c r="B111" s="359">
        <v>296</v>
      </c>
      <c r="C111" s="359">
        <v>193</v>
      </c>
      <c r="D111" s="359">
        <v>103</v>
      </c>
      <c r="E111" s="360">
        <v>0.8</v>
      </c>
      <c r="F111" s="360">
        <v>0.19999999999999996</v>
      </c>
      <c r="G111" s="361">
        <v>0.7</v>
      </c>
      <c r="H111" s="361">
        <v>0</v>
      </c>
      <c r="I111" s="361">
        <v>0.3</v>
      </c>
      <c r="J111" s="362">
        <v>55.07</v>
      </c>
      <c r="K111" s="362">
        <v>44.06</v>
      </c>
      <c r="L111" s="362">
        <v>7.71</v>
      </c>
      <c r="M111" s="362">
        <v>3.3</v>
      </c>
      <c r="N111" s="379">
        <v>5.687199999999997</v>
      </c>
      <c r="O111" s="379">
        <v>57.4572</v>
      </c>
      <c r="P111" s="379">
        <v>49.7472</v>
      </c>
      <c r="Q111" s="379">
        <v>7.71</v>
      </c>
      <c r="R111" s="379">
        <v>50.24</v>
      </c>
      <c r="S111" s="379">
        <v>36.24</v>
      </c>
      <c r="T111" s="379">
        <v>14</v>
      </c>
      <c r="U111" s="310">
        <v>7.217199999999998</v>
      </c>
    </row>
    <row r="112" spans="1:21" ht="16.5" customHeight="1">
      <c r="A112" s="330" t="s">
        <v>168</v>
      </c>
      <c r="B112" s="359">
        <v>1270</v>
      </c>
      <c r="C112" s="359">
        <v>520</v>
      </c>
      <c r="D112" s="359">
        <v>750</v>
      </c>
      <c r="E112" s="360">
        <v>0.8</v>
      </c>
      <c r="F112" s="360">
        <v>0.19999999999999996</v>
      </c>
      <c r="G112" s="361">
        <v>0.8</v>
      </c>
      <c r="H112" s="361">
        <v>0</v>
      </c>
      <c r="I112" s="361">
        <v>0.2</v>
      </c>
      <c r="J112" s="362">
        <v>224</v>
      </c>
      <c r="K112" s="362">
        <v>179.2</v>
      </c>
      <c r="L112" s="362">
        <v>35.84</v>
      </c>
      <c r="M112" s="362">
        <v>8.96</v>
      </c>
      <c r="N112" s="379">
        <v>48.7608</v>
      </c>
      <c r="O112" s="379">
        <v>263.8008</v>
      </c>
      <c r="P112" s="379">
        <v>227.9608</v>
      </c>
      <c r="Q112" s="379">
        <v>35.84</v>
      </c>
      <c r="R112" s="379">
        <v>246.45999999999998</v>
      </c>
      <c r="S112" s="379">
        <v>182.45999999999998</v>
      </c>
      <c r="T112" s="379">
        <v>64</v>
      </c>
      <c r="U112" s="310">
        <v>17.3408</v>
      </c>
    </row>
    <row r="113" spans="1:21" ht="16.5" customHeight="1">
      <c r="A113" s="330" t="s">
        <v>340</v>
      </c>
      <c r="B113" s="359">
        <v>342</v>
      </c>
      <c r="C113" s="359">
        <v>342</v>
      </c>
      <c r="D113" s="359">
        <v>0</v>
      </c>
      <c r="E113" s="360">
        <v>0.6</v>
      </c>
      <c r="F113" s="360">
        <v>0.4</v>
      </c>
      <c r="G113" s="361">
        <v>0.8</v>
      </c>
      <c r="H113" s="361">
        <v>0</v>
      </c>
      <c r="I113" s="361">
        <v>0.2</v>
      </c>
      <c r="J113" s="362">
        <v>68.4</v>
      </c>
      <c r="K113" s="362">
        <v>41.04</v>
      </c>
      <c r="L113" s="362">
        <v>21.89</v>
      </c>
      <c r="M113" s="362">
        <v>5.47</v>
      </c>
      <c r="N113" s="379">
        <v>10.251999999999995</v>
      </c>
      <c r="O113" s="379">
        <v>73.18199999999999</v>
      </c>
      <c r="P113" s="379">
        <v>51.291999999999994</v>
      </c>
      <c r="Q113" s="379">
        <v>21.89</v>
      </c>
      <c r="R113" s="379">
        <v>71.4</v>
      </c>
      <c r="S113" s="379">
        <v>51.4</v>
      </c>
      <c r="T113" s="379">
        <v>20</v>
      </c>
      <c r="U113" s="310">
        <v>1.7819999999999823</v>
      </c>
    </row>
    <row r="114" spans="1:21" ht="16.5" customHeight="1">
      <c r="A114" s="330" t="s">
        <v>341</v>
      </c>
      <c r="B114" s="359">
        <v>1146</v>
      </c>
      <c r="C114" s="359">
        <v>266</v>
      </c>
      <c r="D114" s="359">
        <v>880</v>
      </c>
      <c r="E114" s="360">
        <v>0.8</v>
      </c>
      <c r="F114" s="360">
        <v>0.19999999999999996</v>
      </c>
      <c r="G114" s="361">
        <v>0.7</v>
      </c>
      <c r="H114" s="361">
        <v>0</v>
      </c>
      <c r="I114" s="361">
        <v>0.3</v>
      </c>
      <c r="J114" s="362">
        <v>194</v>
      </c>
      <c r="K114" s="362">
        <v>155.2</v>
      </c>
      <c r="L114" s="362">
        <v>27.16</v>
      </c>
      <c r="M114" s="362">
        <v>11.64</v>
      </c>
      <c r="N114" s="379">
        <v>22.475199999999987</v>
      </c>
      <c r="O114" s="379">
        <v>204.83519999999996</v>
      </c>
      <c r="P114" s="379">
        <v>177.67519999999996</v>
      </c>
      <c r="Q114" s="379">
        <v>27.16</v>
      </c>
      <c r="R114" s="379">
        <v>197.87</v>
      </c>
      <c r="S114" s="379">
        <v>142.87</v>
      </c>
      <c r="T114" s="379">
        <v>55</v>
      </c>
      <c r="U114" s="310">
        <v>6.965199999999953</v>
      </c>
    </row>
    <row r="115" spans="1:21" s="342" customFormat="1" ht="16.5" customHeight="1">
      <c r="A115" s="325" t="s">
        <v>342</v>
      </c>
      <c r="B115" s="363">
        <v>7237</v>
      </c>
      <c r="C115" s="363">
        <v>3343</v>
      </c>
      <c r="D115" s="363">
        <v>3894</v>
      </c>
      <c r="E115" s="364"/>
      <c r="F115" s="364"/>
      <c r="G115" s="364"/>
      <c r="H115" s="364"/>
      <c r="I115" s="364"/>
      <c r="J115" s="380">
        <v>1291.63</v>
      </c>
      <c r="K115" s="380">
        <v>915.3800000000001</v>
      </c>
      <c r="L115" s="380">
        <v>273.51</v>
      </c>
      <c r="M115" s="380">
        <v>102.74</v>
      </c>
      <c r="N115" s="380">
        <v>118.69239999999999</v>
      </c>
      <c r="O115" s="380">
        <v>1307.5824</v>
      </c>
      <c r="P115" s="380">
        <v>1034.0723999999998</v>
      </c>
      <c r="Q115" s="380">
        <v>273.51</v>
      </c>
      <c r="R115" s="380">
        <v>1252.02</v>
      </c>
      <c r="S115" s="380">
        <v>945.02</v>
      </c>
      <c r="T115" s="380">
        <v>307</v>
      </c>
      <c r="U115" s="386">
        <v>55.56240000000004</v>
      </c>
    </row>
    <row r="116" spans="1:21" s="342" customFormat="1" ht="29.25" customHeight="1">
      <c r="A116" s="325" t="s">
        <v>247</v>
      </c>
      <c r="B116" s="363">
        <v>447</v>
      </c>
      <c r="C116" s="363">
        <v>110</v>
      </c>
      <c r="D116" s="363">
        <v>337</v>
      </c>
      <c r="E116" s="364"/>
      <c r="F116" s="364"/>
      <c r="G116" s="364"/>
      <c r="H116" s="364"/>
      <c r="I116" s="364"/>
      <c r="J116" s="380">
        <v>75.92</v>
      </c>
      <c r="K116" s="380">
        <v>45.55</v>
      </c>
      <c r="L116" s="380">
        <v>9.129999999999999</v>
      </c>
      <c r="M116" s="380">
        <v>21.24</v>
      </c>
      <c r="N116" s="380">
        <v>3.224000000000003</v>
      </c>
      <c r="O116" s="380">
        <v>57.903999999999996</v>
      </c>
      <c r="P116" s="380">
        <v>48.774</v>
      </c>
      <c r="Q116" s="380">
        <v>9.129999999999999</v>
      </c>
      <c r="R116" s="380">
        <v>54.49</v>
      </c>
      <c r="S116" s="380">
        <v>54.49</v>
      </c>
      <c r="T116" s="380">
        <v>0</v>
      </c>
      <c r="U116" s="386">
        <v>3.4139999999999997</v>
      </c>
    </row>
    <row r="117" spans="1:21" ht="16.5" customHeight="1">
      <c r="A117" s="330" t="s">
        <v>343</v>
      </c>
      <c r="B117" s="359">
        <v>105</v>
      </c>
      <c r="C117" s="359">
        <v>51</v>
      </c>
      <c r="D117" s="359">
        <v>54</v>
      </c>
      <c r="E117" s="360">
        <v>0.6</v>
      </c>
      <c r="F117" s="360">
        <v>0.4</v>
      </c>
      <c r="G117" s="362">
        <v>0</v>
      </c>
      <c r="H117" s="362">
        <v>1</v>
      </c>
      <c r="I117" s="362">
        <v>0</v>
      </c>
      <c r="J117" s="362">
        <v>18.84</v>
      </c>
      <c r="K117" s="362">
        <v>11.3</v>
      </c>
      <c r="L117" s="362">
        <v>0</v>
      </c>
      <c r="M117" s="362">
        <v>7.54</v>
      </c>
      <c r="N117" s="379">
        <v>1.4219999999999988</v>
      </c>
      <c r="O117" s="379">
        <v>12.722</v>
      </c>
      <c r="P117" s="379">
        <v>12.722</v>
      </c>
      <c r="Q117" s="379">
        <v>0</v>
      </c>
      <c r="R117" s="379">
        <v>15.05</v>
      </c>
      <c r="S117" s="379">
        <v>15.05</v>
      </c>
      <c r="T117" s="379">
        <v>0</v>
      </c>
      <c r="U117" s="310">
        <v>-2.328000000000001</v>
      </c>
    </row>
    <row r="118" spans="1:21" ht="16.5" customHeight="1">
      <c r="A118" s="330" t="s">
        <v>344</v>
      </c>
      <c r="B118" s="359">
        <v>180</v>
      </c>
      <c r="C118" s="359">
        <v>0</v>
      </c>
      <c r="D118" s="359">
        <v>180</v>
      </c>
      <c r="E118" s="360">
        <v>0.6</v>
      </c>
      <c r="F118" s="360">
        <v>0.4</v>
      </c>
      <c r="G118" s="361">
        <v>0.4</v>
      </c>
      <c r="H118" s="362">
        <v>0.6</v>
      </c>
      <c r="I118" s="362"/>
      <c r="J118" s="362">
        <v>28.8</v>
      </c>
      <c r="K118" s="362">
        <v>17.28</v>
      </c>
      <c r="L118" s="362">
        <v>4.61</v>
      </c>
      <c r="M118" s="362">
        <v>6.91</v>
      </c>
      <c r="N118" s="379">
        <v>3.4460000000000024</v>
      </c>
      <c r="O118" s="379">
        <v>25.336000000000002</v>
      </c>
      <c r="P118" s="379">
        <v>20.726000000000003</v>
      </c>
      <c r="Q118" s="379">
        <v>4.61</v>
      </c>
      <c r="R118" s="379">
        <v>20.95</v>
      </c>
      <c r="S118" s="379">
        <v>20.95</v>
      </c>
      <c r="T118" s="379">
        <v>0</v>
      </c>
      <c r="U118" s="310">
        <v>4.386000000000003</v>
      </c>
    </row>
    <row r="119" spans="1:21" ht="16.5" customHeight="1">
      <c r="A119" s="330" t="s">
        <v>345</v>
      </c>
      <c r="B119" s="359">
        <v>162</v>
      </c>
      <c r="C119" s="359">
        <v>59</v>
      </c>
      <c r="D119" s="359">
        <v>103</v>
      </c>
      <c r="E119" s="360">
        <v>0.6</v>
      </c>
      <c r="F119" s="360">
        <v>0.4</v>
      </c>
      <c r="G119" s="361">
        <v>0.4</v>
      </c>
      <c r="H119" s="362">
        <v>0.6</v>
      </c>
      <c r="I119" s="362"/>
      <c r="J119" s="362">
        <v>28.279999999999998</v>
      </c>
      <c r="K119" s="362">
        <v>16.97</v>
      </c>
      <c r="L119" s="362">
        <v>4.52</v>
      </c>
      <c r="M119" s="362">
        <v>6.79</v>
      </c>
      <c r="N119" s="379">
        <v>-1.6439999999999984</v>
      </c>
      <c r="O119" s="379">
        <v>19.846</v>
      </c>
      <c r="P119" s="379">
        <v>15.326</v>
      </c>
      <c r="Q119" s="379">
        <v>4.52</v>
      </c>
      <c r="R119" s="379">
        <v>18.490000000000002</v>
      </c>
      <c r="S119" s="379">
        <v>18.490000000000002</v>
      </c>
      <c r="T119" s="379">
        <v>0</v>
      </c>
      <c r="U119" s="310">
        <v>1.355999999999998</v>
      </c>
    </row>
    <row r="120" spans="1:21" ht="16.5" customHeight="1">
      <c r="A120" s="330" t="s">
        <v>346</v>
      </c>
      <c r="B120" s="359">
        <v>324</v>
      </c>
      <c r="C120" s="359">
        <v>171</v>
      </c>
      <c r="D120" s="359">
        <v>153</v>
      </c>
      <c r="E120" s="360">
        <v>0.6</v>
      </c>
      <c r="F120" s="360">
        <v>0.4</v>
      </c>
      <c r="G120" s="361">
        <v>0.7</v>
      </c>
      <c r="H120" s="361">
        <v>0</v>
      </c>
      <c r="I120" s="361">
        <v>0.3</v>
      </c>
      <c r="J120" s="362">
        <v>58.68</v>
      </c>
      <c r="K120" s="362">
        <v>35.21</v>
      </c>
      <c r="L120" s="362">
        <v>16.43</v>
      </c>
      <c r="M120" s="362">
        <v>7.04</v>
      </c>
      <c r="N120" s="379">
        <v>-8.5228</v>
      </c>
      <c r="O120" s="379">
        <v>43.1172</v>
      </c>
      <c r="P120" s="379">
        <v>26.6872</v>
      </c>
      <c r="Q120" s="379">
        <v>16.43</v>
      </c>
      <c r="R120" s="379">
        <v>40.730000000000004</v>
      </c>
      <c r="S120" s="379">
        <v>30.73</v>
      </c>
      <c r="T120" s="379">
        <v>10</v>
      </c>
      <c r="U120" s="310">
        <v>2.387199999999993</v>
      </c>
    </row>
    <row r="121" spans="1:21" ht="16.5" customHeight="1">
      <c r="A121" s="330" t="s">
        <v>347</v>
      </c>
      <c r="B121" s="359">
        <v>412</v>
      </c>
      <c r="C121" s="359">
        <v>246</v>
      </c>
      <c r="D121" s="359">
        <v>166</v>
      </c>
      <c r="E121" s="360">
        <v>0.6</v>
      </c>
      <c r="F121" s="360">
        <v>0.4</v>
      </c>
      <c r="G121" s="361">
        <v>0.7</v>
      </c>
      <c r="H121" s="361">
        <v>0</v>
      </c>
      <c r="I121" s="361">
        <v>0.3</v>
      </c>
      <c r="J121" s="362">
        <v>75.76</v>
      </c>
      <c r="K121" s="362">
        <v>45.46</v>
      </c>
      <c r="L121" s="362">
        <v>21.21</v>
      </c>
      <c r="M121" s="362">
        <v>9.09</v>
      </c>
      <c r="N121" s="379">
        <v>5.5895999999999955</v>
      </c>
      <c r="O121" s="379">
        <v>72.2596</v>
      </c>
      <c r="P121" s="379">
        <v>51.0496</v>
      </c>
      <c r="Q121" s="379">
        <v>21.21</v>
      </c>
      <c r="R121" s="379">
        <v>65.92</v>
      </c>
      <c r="S121" s="379">
        <v>42.92</v>
      </c>
      <c r="T121" s="379">
        <v>23</v>
      </c>
      <c r="U121" s="310">
        <v>6.339600000000004</v>
      </c>
    </row>
    <row r="122" spans="1:21" ht="16.5" customHeight="1">
      <c r="A122" s="330" t="s">
        <v>348</v>
      </c>
      <c r="B122" s="359">
        <v>436</v>
      </c>
      <c r="C122" s="359">
        <v>152</v>
      </c>
      <c r="D122" s="359">
        <v>284</v>
      </c>
      <c r="E122" s="360">
        <v>0.8</v>
      </c>
      <c r="F122" s="360">
        <v>0.19999999999999996</v>
      </c>
      <c r="G122" s="361">
        <v>0.7</v>
      </c>
      <c r="H122" s="361">
        <v>0</v>
      </c>
      <c r="I122" s="361">
        <v>0.3</v>
      </c>
      <c r="J122" s="362">
        <v>75.84</v>
      </c>
      <c r="K122" s="362">
        <v>60.67</v>
      </c>
      <c r="L122" s="362">
        <v>10.62</v>
      </c>
      <c r="M122" s="362">
        <v>4.55</v>
      </c>
      <c r="N122" s="379">
        <v>14.908399999999999</v>
      </c>
      <c r="O122" s="379">
        <v>86.1984</v>
      </c>
      <c r="P122" s="379">
        <v>75.5784</v>
      </c>
      <c r="Q122" s="379">
        <v>10.62</v>
      </c>
      <c r="R122" s="379">
        <v>79.16</v>
      </c>
      <c r="S122" s="379">
        <v>61.16</v>
      </c>
      <c r="T122" s="379">
        <v>18</v>
      </c>
      <c r="U122" s="310">
        <v>7.03840000000001</v>
      </c>
    </row>
    <row r="123" spans="1:21" ht="16.5" customHeight="1">
      <c r="A123" s="330" t="s">
        <v>349</v>
      </c>
      <c r="B123" s="359">
        <v>1409</v>
      </c>
      <c r="C123" s="359">
        <v>452</v>
      </c>
      <c r="D123" s="359">
        <v>957</v>
      </c>
      <c r="E123" s="360">
        <v>0.6</v>
      </c>
      <c r="F123" s="360">
        <v>0.4</v>
      </c>
      <c r="G123" s="361">
        <v>0.8</v>
      </c>
      <c r="H123" s="361">
        <v>0</v>
      </c>
      <c r="I123" s="361">
        <v>0.2</v>
      </c>
      <c r="J123" s="362">
        <v>243.52</v>
      </c>
      <c r="K123" s="362">
        <v>146.11</v>
      </c>
      <c r="L123" s="362">
        <v>77.93</v>
      </c>
      <c r="M123" s="362">
        <v>19.48</v>
      </c>
      <c r="N123" s="379">
        <v>43.142799999999994</v>
      </c>
      <c r="O123" s="379">
        <v>267.18280000000004</v>
      </c>
      <c r="P123" s="379">
        <v>189.2528</v>
      </c>
      <c r="Q123" s="379">
        <v>77.93</v>
      </c>
      <c r="R123" s="379">
        <v>261.43</v>
      </c>
      <c r="S123" s="379">
        <v>201.43</v>
      </c>
      <c r="T123" s="379">
        <v>60</v>
      </c>
      <c r="U123" s="310">
        <v>5.752800000000036</v>
      </c>
    </row>
    <row r="124" spans="1:21" ht="16.5" customHeight="1">
      <c r="A124" s="330" t="s">
        <v>350</v>
      </c>
      <c r="B124" s="359">
        <v>248</v>
      </c>
      <c r="C124" s="359">
        <v>151</v>
      </c>
      <c r="D124" s="359">
        <v>97</v>
      </c>
      <c r="E124" s="360">
        <v>0.6</v>
      </c>
      <c r="F124" s="360">
        <v>0.4</v>
      </c>
      <c r="G124" s="361">
        <v>0.7</v>
      </c>
      <c r="H124" s="361">
        <v>0</v>
      </c>
      <c r="I124" s="361">
        <v>0.3</v>
      </c>
      <c r="J124" s="362">
        <v>45.720000000000006</v>
      </c>
      <c r="K124" s="362">
        <v>27.43</v>
      </c>
      <c r="L124" s="362">
        <v>12.8</v>
      </c>
      <c r="M124" s="362">
        <v>5.49</v>
      </c>
      <c r="N124" s="379">
        <v>-17.121999999999996</v>
      </c>
      <c r="O124" s="379">
        <v>23.108000000000004</v>
      </c>
      <c r="P124" s="379">
        <v>10.308000000000003</v>
      </c>
      <c r="Q124" s="379">
        <v>12.8</v>
      </c>
      <c r="R124" s="379">
        <v>24.89</v>
      </c>
      <c r="S124" s="379">
        <v>15.89</v>
      </c>
      <c r="T124" s="379">
        <v>9</v>
      </c>
      <c r="U124" s="310">
        <v>-1.7819999999999965</v>
      </c>
    </row>
    <row r="125" spans="1:21" ht="16.5" customHeight="1">
      <c r="A125" s="330" t="s">
        <v>351</v>
      </c>
      <c r="B125" s="359">
        <v>496</v>
      </c>
      <c r="C125" s="359">
        <v>266</v>
      </c>
      <c r="D125" s="359">
        <v>230</v>
      </c>
      <c r="E125" s="360">
        <v>0.6</v>
      </c>
      <c r="F125" s="360">
        <v>0.4</v>
      </c>
      <c r="G125" s="361">
        <v>0.7</v>
      </c>
      <c r="H125" s="361">
        <v>0</v>
      </c>
      <c r="I125" s="361">
        <v>0.3</v>
      </c>
      <c r="J125" s="362">
        <v>90</v>
      </c>
      <c r="K125" s="362">
        <v>54</v>
      </c>
      <c r="L125" s="362">
        <v>25.2</v>
      </c>
      <c r="M125" s="362">
        <v>10.8</v>
      </c>
      <c r="N125" s="379">
        <v>17.769999999999996</v>
      </c>
      <c r="O125" s="379">
        <v>96.97</v>
      </c>
      <c r="P125" s="379">
        <v>71.77</v>
      </c>
      <c r="Q125" s="379">
        <v>25.2</v>
      </c>
      <c r="R125" s="379">
        <v>96.65</v>
      </c>
      <c r="S125" s="379">
        <v>78.65</v>
      </c>
      <c r="T125" s="379">
        <v>18</v>
      </c>
      <c r="U125" s="310">
        <v>0.3199999999999932</v>
      </c>
    </row>
    <row r="126" spans="1:21" ht="16.5" customHeight="1">
      <c r="A126" s="330" t="s">
        <v>352</v>
      </c>
      <c r="B126" s="359">
        <v>1174</v>
      </c>
      <c r="C126" s="359">
        <v>640</v>
      </c>
      <c r="D126" s="359">
        <v>534</v>
      </c>
      <c r="E126" s="360">
        <v>0.8</v>
      </c>
      <c r="F126" s="360">
        <v>0.19999999999999996</v>
      </c>
      <c r="G126" s="361">
        <v>0.8</v>
      </c>
      <c r="H126" s="361">
        <v>0</v>
      </c>
      <c r="I126" s="361">
        <v>0.2</v>
      </c>
      <c r="J126" s="362">
        <v>213.44</v>
      </c>
      <c r="K126" s="362">
        <v>170.75</v>
      </c>
      <c r="L126" s="362">
        <v>34.15</v>
      </c>
      <c r="M126" s="362">
        <v>8.54</v>
      </c>
      <c r="N126" s="379">
        <v>-2.2811999999999912</v>
      </c>
      <c r="O126" s="379">
        <v>202.61880000000002</v>
      </c>
      <c r="P126" s="379">
        <v>168.46880000000002</v>
      </c>
      <c r="Q126" s="379">
        <v>34.15</v>
      </c>
      <c r="R126" s="379">
        <v>197.52</v>
      </c>
      <c r="S126" s="379">
        <v>139.52</v>
      </c>
      <c r="T126" s="379">
        <v>58</v>
      </c>
      <c r="U126" s="310">
        <v>5.098800000000011</v>
      </c>
    </row>
    <row r="127" spans="1:21" ht="16.5" customHeight="1">
      <c r="A127" s="330" t="s">
        <v>353</v>
      </c>
      <c r="B127" s="359">
        <v>887</v>
      </c>
      <c r="C127" s="359">
        <v>619</v>
      </c>
      <c r="D127" s="359">
        <v>268</v>
      </c>
      <c r="E127" s="360">
        <v>0.8</v>
      </c>
      <c r="F127" s="360">
        <v>0.19999999999999996</v>
      </c>
      <c r="G127" s="361">
        <v>0.8</v>
      </c>
      <c r="H127" s="361">
        <v>0</v>
      </c>
      <c r="I127" s="361">
        <v>0.2</v>
      </c>
      <c r="J127" s="362">
        <v>166.67999999999998</v>
      </c>
      <c r="K127" s="362">
        <v>133.34</v>
      </c>
      <c r="L127" s="362">
        <v>26.67</v>
      </c>
      <c r="M127" s="362">
        <v>6.67</v>
      </c>
      <c r="N127" s="379">
        <v>19.393999999999984</v>
      </c>
      <c r="O127" s="379">
        <v>179.404</v>
      </c>
      <c r="P127" s="379">
        <v>152.73399999999998</v>
      </c>
      <c r="Q127" s="379">
        <v>26.67</v>
      </c>
      <c r="R127" s="379">
        <v>169.54</v>
      </c>
      <c r="S127" s="379">
        <v>123.54</v>
      </c>
      <c r="T127" s="379">
        <v>46</v>
      </c>
      <c r="U127" s="310">
        <v>9.864000000000004</v>
      </c>
    </row>
    <row r="128" spans="1:21" ht="16.5" customHeight="1">
      <c r="A128" s="330" t="s">
        <v>354</v>
      </c>
      <c r="B128" s="359">
        <v>1404</v>
      </c>
      <c r="C128" s="359">
        <v>536</v>
      </c>
      <c r="D128" s="359">
        <v>868</v>
      </c>
      <c r="E128" s="360">
        <v>0.8</v>
      </c>
      <c r="F128" s="360">
        <v>0.19999999999999996</v>
      </c>
      <c r="G128" s="361">
        <v>0.8</v>
      </c>
      <c r="H128" s="361">
        <v>0</v>
      </c>
      <c r="I128" s="361">
        <v>0.2</v>
      </c>
      <c r="J128" s="362">
        <v>246.07000000000002</v>
      </c>
      <c r="K128" s="362">
        <v>196.86</v>
      </c>
      <c r="L128" s="362">
        <v>39.37</v>
      </c>
      <c r="M128" s="362">
        <v>9.84</v>
      </c>
      <c r="N128" s="379">
        <v>42.5896</v>
      </c>
      <c r="O128" s="379">
        <v>278.8196</v>
      </c>
      <c r="P128" s="379">
        <v>239.4496</v>
      </c>
      <c r="Q128" s="379">
        <v>39.37</v>
      </c>
      <c r="R128" s="379">
        <v>261.69</v>
      </c>
      <c r="S128" s="379">
        <v>196.69</v>
      </c>
      <c r="T128" s="379">
        <v>65</v>
      </c>
      <c r="U128" s="310">
        <v>17.129599999999982</v>
      </c>
    </row>
    <row r="129" spans="1:21" s="342" customFormat="1" ht="16.5" customHeight="1">
      <c r="A129" s="325" t="s">
        <v>355</v>
      </c>
      <c r="B129" s="363">
        <v>8184</v>
      </c>
      <c r="C129" s="363">
        <v>1640</v>
      </c>
      <c r="D129" s="363">
        <v>6544</v>
      </c>
      <c r="E129" s="364"/>
      <c r="F129" s="364"/>
      <c r="G129" s="364"/>
      <c r="H129" s="364"/>
      <c r="I129" s="364"/>
      <c r="J129" s="380">
        <v>1375.06</v>
      </c>
      <c r="K129" s="380">
        <v>988.18</v>
      </c>
      <c r="L129" s="380">
        <v>272.96000000000004</v>
      </c>
      <c r="M129" s="380">
        <v>113.92000000000002</v>
      </c>
      <c r="N129" s="380">
        <v>252.77439999999999</v>
      </c>
      <c r="O129" s="380">
        <v>1513.9144000000001</v>
      </c>
      <c r="P129" s="380">
        <v>1240.9544</v>
      </c>
      <c r="Q129" s="380">
        <v>272.96000000000004</v>
      </c>
      <c r="R129" s="380">
        <v>1451.14</v>
      </c>
      <c r="S129" s="380">
        <v>1058.1399999999999</v>
      </c>
      <c r="T129" s="380">
        <v>393</v>
      </c>
      <c r="U129" s="386">
        <v>62.77439999999996</v>
      </c>
    </row>
    <row r="130" spans="1:21" s="342" customFormat="1" ht="24" customHeight="1">
      <c r="A130" s="325" t="s">
        <v>247</v>
      </c>
      <c r="B130" s="363">
        <v>809</v>
      </c>
      <c r="C130" s="363">
        <v>338</v>
      </c>
      <c r="D130" s="363">
        <v>471</v>
      </c>
      <c r="E130" s="364"/>
      <c r="F130" s="364"/>
      <c r="G130" s="364"/>
      <c r="H130" s="364"/>
      <c r="I130" s="364"/>
      <c r="J130" s="380">
        <v>142.95999999999998</v>
      </c>
      <c r="K130" s="380">
        <v>85.78</v>
      </c>
      <c r="L130" s="380">
        <v>10.38</v>
      </c>
      <c r="M130" s="380">
        <v>46.8</v>
      </c>
      <c r="N130" s="380">
        <v>18.957200000000004</v>
      </c>
      <c r="O130" s="380">
        <v>115.1172</v>
      </c>
      <c r="P130" s="380">
        <v>104.7372</v>
      </c>
      <c r="Q130" s="380">
        <v>10.38</v>
      </c>
      <c r="R130" s="380">
        <v>123.68</v>
      </c>
      <c r="S130" s="380">
        <v>115.68</v>
      </c>
      <c r="T130" s="380">
        <v>8</v>
      </c>
      <c r="U130" s="386">
        <v>-8.562799999999985</v>
      </c>
    </row>
    <row r="131" spans="1:21" ht="16.5" customHeight="1">
      <c r="A131" s="330" t="s">
        <v>356</v>
      </c>
      <c r="B131" s="359">
        <v>362</v>
      </c>
      <c r="C131" s="359">
        <v>220</v>
      </c>
      <c r="D131" s="359">
        <v>142</v>
      </c>
      <c r="E131" s="360">
        <v>0.6</v>
      </c>
      <c r="F131" s="360">
        <v>0.4</v>
      </c>
      <c r="G131" s="362">
        <v>0</v>
      </c>
      <c r="H131" s="362">
        <v>1</v>
      </c>
      <c r="I131" s="362">
        <v>0</v>
      </c>
      <c r="J131" s="362">
        <v>66.72</v>
      </c>
      <c r="K131" s="362">
        <v>40.03</v>
      </c>
      <c r="L131" s="362">
        <v>0</v>
      </c>
      <c r="M131" s="362">
        <v>26.69</v>
      </c>
      <c r="N131" s="379">
        <v>10.24</v>
      </c>
      <c r="O131" s="379">
        <v>50.27</v>
      </c>
      <c r="P131" s="379">
        <v>50.27</v>
      </c>
      <c r="Q131" s="379">
        <v>0</v>
      </c>
      <c r="R131" s="379">
        <v>56.51</v>
      </c>
      <c r="S131" s="379">
        <v>56.51</v>
      </c>
      <c r="T131" s="379">
        <v>0</v>
      </c>
      <c r="U131" s="310">
        <v>-6.239999999999995</v>
      </c>
    </row>
    <row r="132" spans="1:21" ht="16.5" customHeight="1">
      <c r="A132" s="330" t="s">
        <v>357</v>
      </c>
      <c r="B132" s="359">
        <v>376</v>
      </c>
      <c r="C132" s="359">
        <v>118</v>
      </c>
      <c r="D132" s="359">
        <v>258</v>
      </c>
      <c r="E132" s="360">
        <v>0.6</v>
      </c>
      <c r="F132" s="360">
        <v>0.4</v>
      </c>
      <c r="G132" s="361">
        <v>0.4</v>
      </c>
      <c r="H132" s="362">
        <v>0.6</v>
      </c>
      <c r="I132" s="362"/>
      <c r="J132" s="362">
        <v>64.88</v>
      </c>
      <c r="K132" s="362">
        <v>38.93</v>
      </c>
      <c r="L132" s="362">
        <v>10.38</v>
      </c>
      <c r="M132" s="362">
        <v>15.57</v>
      </c>
      <c r="N132" s="379">
        <v>8.633200000000002</v>
      </c>
      <c r="O132" s="379">
        <v>57.943200000000004</v>
      </c>
      <c r="P132" s="379">
        <v>47.5632</v>
      </c>
      <c r="Q132" s="379">
        <v>10.38</v>
      </c>
      <c r="R132" s="379">
        <v>58.739999999999995</v>
      </c>
      <c r="S132" s="379">
        <v>50.739999999999995</v>
      </c>
      <c r="T132" s="379">
        <v>8</v>
      </c>
      <c r="U132" s="310">
        <v>-0.7967999999999904</v>
      </c>
    </row>
    <row r="133" spans="1:21" ht="28.5" customHeight="1">
      <c r="A133" s="389" t="s">
        <v>358</v>
      </c>
      <c r="B133" s="359">
        <v>71</v>
      </c>
      <c r="C133" s="359">
        <v>0</v>
      </c>
      <c r="D133" s="359">
        <v>71</v>
      </c>
      <c r="E133" s="360">
        <v>0.6</v>
      </c>
      <c r="F133" s="360">
        <v>0.4</v>
      </c>
      <c r="G133" s="362">
        <v>0</v>
      </c>
      <c r="H133" s="362">
        <v>1</v>
      </c>
      <c r="I133" s="362">
        <v>0</v>
      </c>
      <c r="J133" s="362">
        <v>11.36</v>
      </c>
      <c r="K133" s="362">
        <v>6.82</v>
      </c>
      <c r="L133" s="362">
        <v>0</v>
      </c>
      <c r="M133" s="362">
        <v>4.54</v>
      </c>
      <c r="N133" s="379">
        <v>0.08399999999999963</v>
      </c>
      <c r="O133" s="379">
        <v>6.904</v>
      </c>
      <c r="P133" s="379">
        <v>6.904</v>
      </c>
      <c r="Q133" s="379">
        <v>0</v>
      </c>
      <c r="R133" s="379">
        <v>8.43</v>
      </c>
      <c r="S133" s="379">
        <v>8.43</v>
      </c>
      <c r="T133" s="379">
        <v>0</v>
      </c>
      <c r="U133" s="310">
        <v>-1.5259999999999998</v>
      </c>
    </row>
    <row r="134" spans="1:21" ht="16.5" customHeight="1">
      <c r="A134" s="330" t="s">
        <v>359</v>
      </c>
      <c r="B134" s="359">
        <v>2474</v>
      </c>
      <c r="C134" s="359">
        <v>513</v>
      </c>
      <c r="D134" s="359">
        <v>1961</v>
      </c>
      <c r="E134" s="360">
        <v>0.6</v>
      </c>
      <c r="F134" s="360">
        <v>0.4</v>
      </c>
      <c r="G134" s="361">
        <v>0.8</v>
      </c>
      <c r="H134" s="361">
        <v>0</v>
      </c>
      <c r="I134" s="361">
        <v>0.2</v>
      </c>
      <c r="J134" s="362">
        <v>416.37</v>
      </c>
      <c r="K134" s="362">
        <v>249.82</v>
      </c>
      <c r="L134" s="362">
        <v>133.24</v>
      </c>
      <c r="M134" s="362">
        <v>33.31</v>
      </c>
      <c r="N134" s="379">
        <v>98.53159999999997</v>
      </c>
      <c r="O134" s="379">
        <v>481.59159999999997</v>
      </c>
      <c r="P134" s="379">
        <v>348.35159999999996</v>
      </c>
      <c r="Q134" s="379">
        <v>133.24</v>
      </c>
      <c r="R134" s="379">
        <v>217.84</v>
      </c>
      <c r="S134" s="379">
        <v>98.84</v>
      </c>
      <c r="T134" s="379">
        <v>119</v>
      </c>
      <c r="U134" s="310">
        <v>263.75159999999994</v>
      </c>
    </row>
    <row r="135" spans="1:21" ht="16.5" customHeight="1">
      <c r="A135" s="330" t="s">
        <v>360</v>
      </c>
      <c r="B135" s="359">
        <v>369</v>
      </c>
      <c r="C135" s="359">
        <v>0</v>
      </c>
      <c r="D135" s="359">
        <v>369</v>
      </c>
      <c r="E135" s="360">
        <v>0.8</v>
      </c>
      <c r="F135" s="360">
        <v>0.19999999999999996</v>
      </c>
      <c r="G135" s="361">
        <v>0.7</v>
      </c>
      <c r="H135" s="361">
        <v>0</v>
      </c>
      <c r="I135" s="361">
        <v>0.3</v>
      </c>
      <c r="J135" s="362">
        <v>59.04</v>
      </c>
      <c r="K135" s="362">
        <v>47.23</v>
      </c>
      <c r="L135" s="362">
        <v>8.27</v>
      </c>
      <c r="M135" s="362">
        <v>3.54</v>
      </c>
      <c r="N135" s="379">
        <v>7.582399999999998</v>
      </c>
      <c r="O135" s="379">
        <v>63.08239999999999</v>
      </c>
      <c r="P135" s="379">
        <v>54.8124</v>
      </c>
      <c r="Q135" s="379">
        <v>8.27</v>
      </c>
      <c r="R135" s="379">
        <v>309.26</v>
      </c>
      <c r="S135" s="379">
        <v>292.26</v>
      </c>
      <c r="T135" s="379">
        <v>17</v>
      </c>
      <c r="U135" s="310">
        <v>-246.17759999999998</v>
      </c>
    </row>
    <row r="136" spans="1:21" ht="16.5" customHeight="1">
      <c r="A136" s="330" t="s">
        <v>361</v>
      </c>
      <c r="B136" s="359">
        <v>1719</v>
      </c>
      <c r="C136" s="359">
        <v>342</v>
      </c>
      <c r="D136" s="359">
        <v>1377</v>
      </c>
      <c r="E136" s="360">
        <v>0.8</v>
      </c>
      <c r="F136" s="360">
        <v>0.19999999999999996</v>
      </c>
      <c r="G136" s="361">
        <v>0.8</v>
      </c>
      <c r="H136" s="361">
        <v>0</v>
      </c>
      <c r="I136" s="361">
        <v>0.2</v>
      </c>
      <c r="J136" s="362">
        <v>288.73</v>
      </c>
      <c r="K136" s="362">
        <v>230.98</v>
      </c>
      <c r="L136" s="362">
        <v>46.2</v>
      </c>
      <c r="M136" s="362">
        <v>11.55</v>
      </c>
      <c r="N136" s="379">
        <v>43.96960000000001</v>
      </c>
      <c r="O136" s="379">
        <v>321.14959999999996</v>
      </c>
      <c r="P136" s="379">
        <v>274.9496</v>
      </c>
      <c r="Q136" s="379">
        <v>46.2</v>
      </c>
      <c r="R136" s="379">
        <v>303.07</v>
      </c>
      <c r="S136" s="379">
        <v>213.07</v>
      </c>
      <c r="T136" s="379">
        <v>90</v>
      </c>
      <c r="U136" s="310">
        <v>18.07959999999997</v>
      </c>
    </row>
    <row r="137" spans="1:21" ht="16.5" customHeight="1">
      <c r="A137" s="330" t="s">
        <v>362</v>
      </c>
      <c r="B137" s="359">
        <v>2813</v>
      </c>
      <c r="C137" s="359">
        <v>447</v>
      </c>
      <c r="D137" s="359">
        <v>2366</v>
      </c>
      <c r="E137" s="360">
        <v>0.8</v>
      </c>
      <c r="F137" s="360">
        <v>0.19999999999999996</v>
      </c>
      <c r="G137" s="361">
        <v>0.8</v>
      </c>
      <c r="H137" s="361">
        <v>0</v>
      </c>
      <c r="I137" s="361">
        <v>0.2</v>
      </c>
      <c r="J137" s="362">
        <v>467.96</v>
      </c>
      <c r="K137" s="362">
        <v>374.37</v>
      </c>
      <c r="L137" s="362">
        <v>74.87</v>
      </c>
      <c r="M137" s="362">
        <v>18.72</v>
      </c>
      <c r="N137" s="379">
        <v>83.73360000000002</v>
      </c>
      <c r="O137" s="379">
        <v>532.9736</v>
      </c>
      <c r="P137" s="379">
        <v>458.10360000000003</v>
      </c>
      <c r="Q137" s="379">
        <v>74.87</v>
      </c>
      <c r="R137" s="379">
        <v>497.29</v>
      </c>
      <c r="S137" s="379">
        <v>338.29</v>
      </c>
      <c r="T137" s="379">
        <v>159</v>
      </c>
      <c r="U137" s="310">
        <v>35.68360000000001</v>
      </c>
    </row>
    <row r="138" spans="1:21" s="342" customFormat="1" ht="16.5" customHeight="1">
      <c r="A138" s="325" t="s">
        <v>363</v>
      </c>
      <c r="B138" s="363">
        <v>9433</v>
      </c>
      <c r="C138" s="363">
        <v>1305</v>
      </c>
      <c r="D138" s="363">
        <v>8128</v>
      </c>
      <c r="E138" s="364"/>
      <c r="F138" s="364"/>
      <c r="G138" s="364"/>
      <c r="H138" s="364"/>
      <c r="I138" s="364"/>
      <c r="J138" s="380">
        <v>1561.49</v>
      </c>
      <c r="K138" s="380">
        <v>1112.7</v>
      </c>
      <c r="L138" s="380">
        <v>333.36</v>
      </c>
      <c r="M138" s="380">
        <v>115.43</v>
      </c>
      <c r="N138" s="380">
        <v>153.1796</v>
      </c>
      <c r="O138" s="380">
        <v>1599.2395999999999</v>
      </c>
      <c r="P138" s="380">
        <v>1265.8796</v>
      </c>
      <c r="Q138" s="380">
        <v>333.36</v>
      </c>
      <c r="R138" s="380">
        <v>1641.14</v>
      </c>
      <c r="S138" s="380">
        <v>1116.14</v>
      </c>
      <c r="T138" s="380">
        <v>525</v>
      </c>
      <c r="U138" s="386">
        <v>-41.90040000000006</v>
      </c>
    </row>
    <row r="139" spans="1:21" s="342" customFormat="1" ht="24" customHeight="1">
      <c r="A139" s="325" t="s">
        <v>247</v>
      </c>
      <c r="B139" s="363">
        <v>753</v>
      </c>
      <c r="C139" s="363">
        <v>295</v>
      </c>
      <c r="D139" s="363">
        <v>458</v>
      </c>
      <c r="E139" s="364"/>
      <c r="F139" s="364"/>
      <c r="G139" s="364"/>
      <c r="H139" s="364"/>
      <c r="I139" s="364"/>
      <c r="J139" s="380">
        <v>132.27999999999997</v>
      </c>
      <c r="K139" s="380">
        <v>79.37</v>
      </c>
      <c r="L139" s="380">
        <v>16.66</v>
      </c>
      <c r="M139" s="380">
        <v>36.25</v>
      </c>
      <c r="N139" s="380">
        <v>28.05</v>
      </c>
      <c r="O139" s="380">
        <v>124.08</v>
      </c>
      <c r="P139" s="380">
        <v>107.41999999999999</v>
      </c>
      <c r="Q139" s="380">
        <v>16.66</v>
      </c>
      <c r="R139" s="380">
        <v>126.91000000000001</v>
      </c>
      <c r="S139" s="380">
        <v>113.91</v>
      </c>
      <c r="T139" s="380">
        <v>13</v>
      </c>
      <c r="U139" s="386">
        <v>-2.8300000000000125</v>
      </c>
    </row>
    <row r="140" spans="1:21" ht="16.5" customHeight="1">
      <c r="A140" s="330" t="s">
        <v>364</v>
      </c>
      <c r="B140" s="359">
        <v>345</v>
      </c>
      <c r="C140" s="359">
        <v>192</v>
      </c>
      <c r="D140" s="359">
        <v>153</v>
      </c>
      <c r="E140" s="360">
        <v>0.6</v>
      </c>
      <c r="F140" s="360">
        <v>0.4</v>
      </c>
      <c r="G140" s="362">
        <v>0</v>
      </c>
      <c r="H140" s="362">
        <v>1</v>
      </c>
      <c r="I140" s="362">
        <v>0</v>
      </c>
      <c r="J140" s="362">
        <v>62.88</v>
      </c>
      <c r="K140" s="362">
        <v>37.73</v>
      </c>
      <c r="L140" s="362">
        <v>0</v>
      </c>
      <c r="M140" s="362">
        <v>25.15</v>
      </c>
      <c r="N140" s="379">
        <v>20.0284</v>
      </c>
      <c r="O140" s="379">
        <v>57.758399999999995</v>
      </c>
      <c r="P140" s="379">
        <v>57.758399999999995</v>
      </c>
      <c r="Q140" s="379">
        <v>0</v>
      </c>
      <c r="R140" s="379">
        <v>65.99000000000001</v>
      </c>
      <c r="S140" s="379">
        <v>58.99</v>
      </c>
      <c r="T140" s="379">
        <v>7</v>
      </c>
      <c r="U140" s="310">
        <v>-8.231600000000014</v>
      </c>
    </row>
    <row r="141" spans="1:21" ht="16.5" customHeight="1">
      <c r="A141" s="330" t="s">
        <v>365</v>
      </c>
      <c r="B141" s="359">
        <v>408</v>
      </c>
      <c r="C141" s="359">
        <v>103</v>
      </c>
      <c r="D141" s="359">
        <v>305</v>
      </c>
      <c r="E141" s="360">
        <v>0.6</v>
      </c>
      <c r="F141" s="360">
        <v>0.4</v>
      </c>
      <c r="G141" s="361">
        <v>0.6</v>
      </c>
      <c r="H141" s="362">
        <v>0.4</v>
      </c>
      <c r="I141" s="362"/>
      <c r="J141" s="362">
        <v>69.39999999999999</v>
      </c>
      <c r="K141" s="362">
        <v>41.64</v>
      </c>
      <c r="L141" s="362">
        <v>16.66</v>
      </c>
      <c r="M141" s="362">
        <v>11.1</v>
      </c>
      <c r="N141" s="379">
        <v>8.0216</v>
      </c>
      <c r="O141" s="379">
        <v>66.3216</v>
      </c>
      <c r="P141" s="379">
        <v>49.6616</v>
      </c>
      <c r="Q141" s="379">
        <v>16.66</v>
      </c>
      <c r="R141" s="379">
        <v>60.92</v>
      </c>
      <c r="S141" s="379">
        <v>54.92</v>
      </c>
      <c r="T141" s="379">
        <v>6</v>
      </c>
      <c r="U141" s="310">
        <v>5.401600000000002</v>
      </c>
    </row>
    <row r="142" spans="1:21" ht="16.5" customHeight="1">
      <c r="A142" s="330" t="s">
        <v>366</v>
      </c>
      <c r="B142" s="359">
        <v>1326</v>
      </c>
      <c r="C142" s="359">
        <v>497</v>
      </c>
      <c r="D142" s="359">
        <v>829</v>
      </c>
      <c r="E142" s="360">
        <v>0.8</v>
      </c>
      <c r="F142" s="360">
        <v>0.19999999999999996</v>
      </c>
      <c r="G142" s="361">
        <v>0.8</v>
      </c>
      <c r="H142" s="361">
        <v>0</v>
      </c>
      <c r="I142" s="361">
        <v>0.2</v>
      </c>
      <c r="J142" s="362">
        <v>232.04</v>
      </c>
      <c r="K142" s="362">
        <v>185.63</v>
      </c>
      <c r="L142" s="362">
        <v>37.13</v>
      </c>
      <c r="M142" s="362">
        <v>9.28</v>
      </c>
      <c r="N142" s="379">
        <v>34.16</v>
      </c>
      <c r="O142" s="379">
        <v>256.92</v>
      </c>
      <c r="P142" s="379">
        <v>219.79</v>
      </c>
      <c r="Q142" s="379">
        <v>37.13</v>
      </c>
      <c r="R142" s="379">
        <v>266.72</v>
      </c>
      <c r="S142" s="379">
        <v>170.72</v>
      </c>
      <c r="T142" s="379">
        <v>96</v>
      </c>
      <c r="U142" s="310">
        <v>-9.800000000000011</v>
      </c>
    </row>
    <row r="143" spans="1:21" ht="16.5" customHeight="1">
      <c r="A143" s="330" t="s">
        <v>367</v>
      </c>
      <c r="B143" s="359">
        <v>763</v>
      </c>
      <c r="C143" s="359">
        <v>0</v>
      </c>
      <c r="D143" s="359">
        <v>763</v>
      </c>
      <c r="E143" s="360">
        <v>0.6</v>
      </c>
      <c r="F143" s="360">
        <v>0.4</v>
      </c>
      <c r="G143" s="361">
        <v>0.8</v>
      </c>
      <c r="H143" s="361">
        <v>0</v>
      </c>
      <c r="I143" s="361">
        <v>0.2</v>
      </c>
      <c r="J143" s="362">
        <v>122.08999999999999</v>
      </c>
      <c r="K143" s="362">
        <v>73.25</v>
      </c>
      <c r="L143" s="362">
        <v>39.07</v>
      </c>
      <c r="M143" s="362">
        <v>9.77</v>
      </c>
      <c r="N143" s="379">
        <v>20.910400000000006</v>
      </c>
      <c r="O143" s="379">
        <v>133.2304</v>
      </c>
      <c r="P143" s="379">
        <v>94.16040000000001</v>
      </c>
      <c r="Q143" s="379">
        <v>39.07</v>
      </c>
      <c r="R143" s="379">
        <v>129.47</v>
      </c>
      <c r="S143" s="379">
        <v>96.47</v>
      </c>
      <c r="T143" s="379">
        <v>33</v>
      </c>
      <c r="U143" s="310">
        <v>3.760400000000004</v>
      </c>
    </row>
    <row r="144" spans="1:21" ht="16.5" customHeight="1">
      <c r="A144" s="330" t="s">
        <v>368</v>
      </c>
      <c r="B144" s="359">
        <v>1425</v>
      </c>
      <c r="C144" s="359">
        <v>277</v>
      </c>
      <c r="D144" s="359">
        <v>1148</v>
      </c>
      <c r="E144" s="360">
        <v>0.6</v>
      </c>
      <c r="F144" s="360">
        <v>0.4</v>
      </c>
      <c r="G144" s="361">
        <v>0.8</v>
      </c>
      <c r="H144" s="361">
        <v>0</v>
      </c>
      <c r="I144" s="361">
        <v>0.2</v>
      </c>
      <c r="J144" s="362">
        <v>239.08999999999997</v>
      </c>
      <c r="K144" s="362">
        <v>143.45</v>
      </c>
      <c r="L144" s="362">
        <v>76.51</v>
      </c>
      <c r="M144" s="362">
        <v>19.13</v>
      </c>
      <c r="N144" s="379">
        <v>4.668799999999997</v>
      </c>
      <c r="O144" s="379">
        <v>224.6288</v>
      </c>
      <c r="P144" s="379">
        <v>148.1188</v>
      </c>
      <c r="Q144" s="379">
        <v>76.51</v>
      </c>
      <c r="R144" s="379">
        <v>224.76</v>
      </c>
      <c r="S144" s="379">
        <v>158.76</v>
      </c>
      <c r="T144" s="379">
        <v>66</v>
      </c>
      <c r="U144" s="310">
        <v>-0.13119999999997844</v>
      </c>
    </row>
    <row r="145" spans="1:21" ht="16.5" customHeight="1">
      <c r="A145" s="330" t="s">
        <v>369</v>
      </c>
      <c r="B145" s="359">
        <v>830</v>
      </c>
      <c r="C145" s="359">
        <v>0</v>
      </c>
      <c r="D145" s="359">
        <v>830</v>
      </c>
      <c r="E145" s="360">
        <v>0.8</v>
      </c>
      <c r="F145" s="360">
        <v>0.19999999999999996</v>
      </c>
      <c r="G145" s="361">
        <v>0.8</v>
      </c>
      <c r="H145" s="361">
        <v>0</v>
      </c>
      <c r="I145" s="361">
        <v>0.2</v>
      </c>
      <c r="J145" s="362">
        <v>132.79999999999998</v>
      </c>
      <c r="K145" s="362">
        <v>106.24</v>
      </c>
      <c r="L145" s="362">
        <v>21.25</v>
      </c>
      <c r="M145" s="362">
        <v>5.31</v>
      </c>
      <c r="N145" s="379">
        <v>-0.6800000000000139</v>
      </c>
      <c r="O145" s="379">
        <v>126.80999999999997</v>
      </c>
      <c r="P145" s="379">
        <v>105.55999999999997</v>
      </c>
      <c r="Q145" s="379">
        <v>21.25</v>
      </c>
      <c r="R145" s="379">
        <v>136.13</v>
      </c>
      <c r="S145" s="379">
        <v>79.13</v>
      </c>
      <c r="T145" s="379">
        <v>57</v>
      </c>
      <c r="U145" s="310">
        <v>-9.320000000000022</v>
      </c>
    </row>
    <row r="146" spans="1:21" ht="16.5" customHeight="1">
      <c r="A146" s="330" t="s">
        <v>370</v>
      </c>
      <c r="B146" s="359">
        <v>649</v>
      </c>
      <c r="C146" s="359">
        <v>0</v>
      </c>
      <c r="D146" s="359">
        <v>649</v>
      </c>
      <c r="E146" s="360">
        <v>0.8</v>
      </c>
      <c r="F146" s="360">
        <v>0.19999999999999996</v>
      </c>
      <c r="G146" s="361">
        <v>0.8</v>
      </c>
      <c r="H146" s="361">
        <v>0</v>
      </c>
      <c r="I146" s="361">
        <v>0.2</v>
      </c>
      <c r="J146" s="362">
        <v>103.83</v>
      </c>
      <c r="K146" s="362">
        <v>83.07</v>
      </c>
      <c r="L146" s="362">
        <v>16.61</v>
      </c>
      <c r="M146" s="362">
        <v>4.15</v>
      </c>
      <c r="N146" s="379">
        <v>26.129999999999995</v>
      </c>
      <c r="O146" s="379">
        <v>125.80999999999999</v>
      </c>
      <c r="P146" s="379">
        <v>109.19999999999999</v>
      </c>
      <c r="Q146" s="379">
        <v>16.61</v>
      </c>
      <c r="R146" s="379">
        <v>127.33</v>
      </c>
      <c r="S146" s="379">
        <v>93.33</v>
      </c>
      <c r="T146" s="379">
        <v>34</v>
      </c>
      <c r="U146" s="310">
        <v>-1.5200000000000102</v>
      </c>
    </row>
    <row r="147" spans="1:21" ht="16.5" customHeight="1">
      <c r="A147" s="330" t="s">
        <v>371</v>
      </c>
      <c r="B147" s="359">
        <v>499</v>
      </c>
      <c r="C147" s="359">
        <v>0</v>
      </c>
      <c r="D147" s="359">
        <v>499</v>
      </c>
      <c r="E147" s="360">
        <v>0.8</v>
      </c>
      <c r="F147" s="360">
        <v>0.19999999999999996</v>
      </c>
      <c r="G147" s="361">
        <v>0.8</v>
      </c>
      <c r="H147" s="361">
        <v>0</v>
      </c>
      <c r="I147" s="361">
        <v>0.2</v>
      </c>
      <c r="J147" s="362">
        <v>79.83</v>
      </c>
      <c r="K147" s="362">
        <v>63.87</v>
      </c>
      <c r="L147" s="362">
        <v>12.77</v>
      </c>
      <c r="M147" s="362">
        <v>3.19</v>
      </c>
      <c r="N147" s="379">
        <v>12.489999999999995</v>
      </c>
      <c r="O147" s="379">
        <v>89.12999999999998</v>
      </c>
      <c r="P147" s="379">
        <v>76.35999999999999</v>
      </c>
      <c r="Q147" s="379">
        <v>12.77</v>
      </c>
      <c r="R147" s="379">
        <v>91.84</v>
      </c>
      <c r="S147" s="379">
        <v>59.84</v>
      </c>
      <c r="T147" s="379">
        <v>32</v>
      </c>
      <c r="U147" s="310">
        <v>-2.710000000000022</v>
      </c>
    </row>
    <row r="148" spans="1:21" ht="16.5" customHeight="1">
      <c r="A148" s="330" t="s">
        <v>372</v>
      </c>
      <c r="B148" s="359">
        <v>415</v>
      </c>
      <c r="C148" s="359">
        <v>0</v>
      </c>
      <c r="D148" s="359">
        <v>415</v>
      </c>
      <c r="E148" s="360">
        <v>0.6</v>
      </c>
      <c r="F148" s="360">
        <v>0.4</v>
      </c>
      <c r="G148" s="361">
        <v>0.8</v>
      </c>
      <c r="H148" s="361">
        <v>0</v>
      </c>
      <c r="I148" s="361">
        <v>0.2</v>
      </c>
      <c r="J148" s="362">
        <v>66.4</v>
      </c>
      <c r="K148" s="362">
        <v>39.84</v>
      </c>
      <c r="L148" s="362">
        <v>21.25</v>
      </c>
      <c r="M148" s="362">
        <v>5.31</v>
      </c>
      <c r="N148" s="379">
        <v>11.4132</v>
      </c>
      <c r="O148" s="379">
        <v>72.5032</v>
      </c>
      <c r="P148" s="379">
        <v>51.25320000000001</v>
      </c>
      <c r="Q148" s="379">
        <v>21.25</v>
      </c>
      <c r="R148" s="379">
        <v>70.5</v>
      </c>
      <c r="S148" s="379">
        <v>54.5</v>
      </c>
      <c r="T148" s="379">
        <v>16</v>
      </c>
      <c r="U148" s="310">
        <v>2.0032000000000068</v>
      </c>
    </row>
    <row r="149" spans="1:21" ht="16.5" customHeight="1">
      <c r="A149" s="330" t="s">
        <v>373</v>
      </c>
      <c r="B149" s="359">
        <v>622</v>
      </c>
      <c r="C149" s="359">
        <v>236</v>
      </c>
      <c r="D149" s="359">
        <v>386</v>
      </c>
      <c r="E149" s="360">
        <v>0.6</v>
      </c>
      <c r="F149" s="360">
        <v>0.4</v>
      </c>
      <c r="G149" s="361">
        <v>0.8</v>
      </c>
      <c r="H149" s="361">
        <v>0</v>
      </c>
      <c r="I149" s="361">
        <v>0.2</v>
      </c>
      <c r="J149" s="362">
        <v>108.97</v>
      </c>
      <c r="K149" s="362">
        <v>65.38</v>
      </c>
      <c r="L149" s="362">
        <v>34.87</v>
      </c>
      <c r="M149" s="362">
        <v>8.72</v>
      </c>
      <c r="N149" s="379">
        <v>-2.490000000000009</v>
      </c>
      <c r="O149" s="379">
        <v>97.76</v>
      </c>
      <c r="P149" s="379">
        <v>62.889999999999986</v>
      </c>
      <c r="Q149" s="379">
        <v>34.87</v>
      </c>
      <c r="R149" s="379">
        <v>97.97</v>
      </c>
      <c r="S149" s="379">
        <v>62.97</v>
      </c>
      <c r="T149" s="379">
        <v>35</v>
      </c>
      <c r="U149" s="310">
        <v>-0.21000000000000796</v>
      </c>
    </row>
    <row r="150" spans="1:21" ht="16.5" customHeight="1">
      <c r="A150" s="330" t="s">
        <v>374</v>
      </c>
      <c r="B150" s="359">
        <v>85</v>
      </c>
      <c r="C150" s="359">
        <v>0</v>
      </c>
      <c r="D150" s="359">
        <v>85</v>
      </c>
      <c r="E150" s="360">
        <v>0.6</v>
      </c>
      <c r="F150" s="360">
        <v>0.4</v>
      </c>
      <c r="G150" s="361">
        <v>0.8</v>
      </c>
      <c r="H150" s="361">
        <v>0</v>
      </c>
      <c r="I150" s="361">
        <v>0.2</v>
      </c>
      <c r="J150" s="362">
        <v>13.6</v>
      </c>
      <c r="K150" s="362">
        <v>8.16</v>
      </c>
      <c r="L150" s="362">
        <v>4.35</v>
      </c>
      <c r="M150" s="362">
        <v>1.09</v>
      </c>
      <c r="N150" s="379">
        <v>-0.16280000000000006</v>
      </c>
      <c r="O150" s="379">
        <v>12.3472</v>
      </c>
      <c r="P150" s="379">
        <v>7.9972</v>
      </c>
      <c r="Q150" s="379">
        <v>4.35</v>
      </c>
      <c r="R150" s="379">
        <v>13.36</v>
      </c>
      <c r="S150" s="379">
        <v>10.36</v>
      </c>
      <c r="T150" s="379">
        <v>3</v>
      </c>
      <c r="U150" s="310">
        <v>-1.0127999999999986</v>
      </c>
    </row>
    <row r="151" spans="1:21" ht="16.5" customHeight="1">
      <c r="A151" s="330" t="s">
        <v>375</v>
      </c>
      <c r="B151" s="359">
        <v>940</v>
      </c>
      <c r="C151" s="359">
        <v>0</v>
      </c>
      <c r="D151" s="359">
        <v>940</v>
      </c>
      <c r="E151" s="360">
        <v>0.8</v>
      </c>
      <c r="F151" s="360">
        <v>0.19999999999999996</v>
      </c>
      <c r="G151" s="361">
        <v>0.8</v>
      </c>
      <c r="H151" s="361">
        <v>0</v>
      </c>
      <c r="I151" s="361">
        <v>0.2</v>
      </c>
      <c r="J151" s="362">
        <v>150.4</v>
      </c>
      <c r="K151" s="362">
        <v>120.32</v>
      </c>
      <c r="L151" s="362">
        <v>24.06</v>
      </c>
      <c r="M151" s="362">
        <v>6.02</v>
      </c>
      <c r="N151" s="379">
        <v>-11.959999999999972</v>
      </c>
      <c r="O151" s="379">
        <v>132.42000000000002</v>
      </c>
      <c r="P151" s="379">
        <v>108.36000000000001</v>
      </c>
      <c r="Q151" s="379">
        <v>24.06</v>
      </c>
      <c r="R151" s="379">
        <v>145.79000000000002</v>
      </c>
      <c r="S151" s="379">
        <v>78.79</v>
      </c>
      <c r="T151" s="379">
        <v>67</v>
      </c>
      <c r="U151" s="310">
        <v>-13.370000000000005</v>
      </c>
    </row>
    <row r="152" spans="1:21" ht="16.5" customHeight="1">
      <c r="A152" s="330" t="s">
        <v>376</v>
      </c>
      <c r="B152" s="359">
        <v>578</v>
      </c>
      <c r="C152" s="359">
        <v>0</v>
      </c>
      <c r="D152" s="359">
        <v>578</v>
      </c>
      <c r="E152" s="360">
        <v>0.8</v>
      </c>
      <c r="F152" s="360">
        <v>0.19999999999999996</v>
      </c>
      <c r="G152" s="361">
        <v>0.8</v>
      </c>
      <c r="H152" s="361">
        <v>0</v>
      </c>
      <c r="I152" s="361">
        <v>0.2</v>
      </c>
      <c r="J152" s="362">
        <v>92.48</v>
      </c>
      <c r="K152" s="362">
        <v>73.98</v>
      </c>
      <c r="L152" s="362">
        <v>14.8</v>
      </c>
      <c r="M152" s="362">
        <v>3.7</v>
      </c>
      <c r="N152" s="379">
        <v>13.190000000000005</v>
      </c>
      <c r="O152" s="379">
        <v>101.97000000000001</v>
      </c>
      <c r="P152" s="379">
        <v>87.17000000000002</v>
      </c>
      <c r="Q152" s="379">
        <v>14.8</v>
      </c>
      <c r="R152" s="379">
        <v>106.09</v>
      </c>
      <c r="S152" s="379">
        <v>67.09</v>
      </c>
      <c r="T152" s="379">
        <v>39</v>
      </c>
      <c r="U152" s="310">
        <v>-4.11999999999999</v>
      </c>
    </row>
    <row r="153" spans="1:21" ht="16.5" customHeight="1">
      <c r="A153" s="330" t="s">
        <v>377</v>
      </c>
      <c r="B153" s="359">
        <v>548</v>
      </c>
      <c r="C153" s="359">
        <v>0</v>
      </c>
      <c r="D153" s="359">
        <v>548</v>
      </c>
      <c r="E153" s="360">
        <v>0.8</v>
      </c>
      <c r="F153" s="360">
        <v>0.19999999999999996</v>
      </c>
      <c r="G153" s="361">
        <v>0.8</v>
      </c>
      <c r="H153" s="361">
        <v>0</v>
      </c>
      <c r="I153" s="361">
        <v>0.2</v>
      </c>
      <c r="J153" s="362">
        <v>87.68</v>
      </c>
      <c r="K153" s="362">
        <v>70.14</v>
      </c>
      <c r="L153" s="362">
        <v>14.03</v>
      </c>
      <c r="M153" s="362">
        <v>3.51</v>
      </c>
      <c r="N153" s="379">
        <v>17.459999999999994</v>
      </c>
      <c r="O153" s="379">
        <v>101.63</v>
      </c>
      <c r="P153" s="379">
        <v>87.6</v>
      </c>
      <c r="Q153" s="379">
        <v>14.03</v>
      </c>
      <c r="R153" s="379">
        <v>104.27000000000001</v>
      </c>
      <c r="S153" s="379">
        <v>70.27000000000001</v>
      </c>
      <c r="T153" s="379">
        <v>34</v>
      </c>
      <c r="U153" s="310">
        <v>-2.640000000000015</v>
      </c>
    </row>
    <row r="154" spans="1:21" s="342" customFormat="1" ht="24" customHeight="1">
      <c r="A154" s="325" t="s">
        <v>399</v>
      </c>
      <c r="B154" s="363">
        <v>11937</v>
      </c>
      <c r="C154" s="363">
        <v>2946</v>
      </c>
      <c r="D154" s="363">
        <v>8991</v>
      </c>
      <c r="E154" s="364"/>
      <c r="F154" s="364"/>
      <c r="G154" s="364"/>
      <c r="H154" s="364"/>
      <c r="I154" s="364"/>
      <c r="J154" s="380">
        <v>2027.76</v>
      </c>
      <c r="K154" s="380">
        <v>1622.19</v>
      </c>
      <c r="L154" s="380">
        <v>292.87</v>
      </c>
      <c r="M154" s="380">
        <v>112.70000000000002</v>
      </c>
      <c r="N154" s="380">
        <v>18.569999999999993</v>
      </c>
      <c r="O154" s="380">
        <v>1933.63</v>
      </c>
      <c r="P154" s="380">
        <v>1640.7599999999998</v>
      </c>
      <c r="Q154" s="380">
        <v>292.87</v>
      </c>
      <c r="R154" s="380">
        <v>2134.73</v>
      </c>
      <c r="S154" s="380">
        <v>1558.7299999999998</v>
      </c>
      <c r="T154" s="380">
        <v>576</v>
      </c>
      <c r="U154" s="386">
        <v>-201.1</v>
      </c>
    </row>
    <row r="155" spans="1:21" ht="16.5" customHeight="1">
      <c r="A155" s="330" t="s">
        <v>379</v>
      </c>
      <c r="B155" s="359">
        <v>1164</v>
      </c>
      <c r="C155" s="359">
        <v>280</v>
      </c>
      <c r="D155" s="359">
        <v>884</v>
      </c>
      <c r="E155" s="360">
        <v>0.8</v>
      </c>
      <c r="F155" s="360">
        <v>0.19999999999999996</v>
      </c>
      <c r="G155" s="362">
        <v>0</v>
      </c>
      <c r="H155" s="362">
        <v>1</v>
      </c>
      <c r="I155" s="362">
        <v>0</v>
      </c>
      <c r="J155" s="362">
        <v>197.44</v>
      </c>
      <c r="K155" s="362">
        <v>157.95</v>
      </c>
      <c r="L155" s="362">
        <v>0</v>
      </c>
      <c r="M155" s="362">
        <v>39.49</v>
      </c>
      <c r="N155" s="379">
        <v>3.5800000000000125</v>
      </c>
      <c r="O155" s="379">
        <v>161.53</v>
      </c>
      <c r="P155" s="379">
        <v>161.53</v>
      </c>
      <c r="Q155" s="379">
        <v>0</v>
      </c>
      <c r="R155" s="379">
        <v>200.2</v>
      </c>
      <c r="S155" s="379">
        <v>139.2</v>
      </c>
      <c r="T155" s="379">
        <v>61</v>
      </c>
      <c r="U155" s="310">
        <v>-38.66999999999999</v>
      </c>
    </row>
    <row r="156" spans="1:21" ht="16.5" customHeight="1">
      <c r="A156" s="330" t="s">
        <v>380</v>
      </c>
      <c r="B156" s="359">
        <v>736</v>
      </c>
      <c r="C156" s="359">
        <v>223</v>
      </c>
      <c r="D156" s="359">
        <v>513</v>
      </c>
      <c r="E156" s="360">
        <v>0.8</v>
      </c>
      <c r="F156" s="360">
        <v>0.19999999999999996</v>
      </c>
      <c r="G156" s="361">
        <v>0.8</v>
      </c>
      <c r="H156" s="361">
        <v>0</v>
      </c>
      <c r="I156" s="361">
        <v>0.2</v>
      </c>
      <c r="J156" s="362">
        <v>126.68</v>
      </c>
      <c r="K156" s="362">
        <v>101.34</v>
      </c>
      <c r="L156" s="362">
        <v>20.27</v>
      </c>
      <c r="M156" s="362">
        <v>5.07</v>
      </c>
      <c r="N156" s="379">
        <v>0.33000000000000895</v>
      </c>
      <c r="O156" s="379">
        <v>121.94000000000001</v>
      </c>
      <c r="P156" s="379">
        <v>101.67000000000002</v>
      </c>
      <c r="Q156" s="379">
        <v>20.27</v>
      </c>
      <c r="R156" s="379">
        <v>135.25</v>
      </c>
      <c r="S156" s="379">
        <v>99.25</v>
      </c>
      <c r="T156" s="379">
        <v>36</v>
      </c>
      <c r="U156" s="310">
        <v>-13.309999999999988</v>
      </c>
    </row>
    <row r="157" spans="1:21" ht="16.5" customHeight="1">
      <c r="A157" s="330" t="s">
        <v>381</v>
      </c>
      <c r="B157" s="359">
        <v>1169</v>
      </c>
      <c r="C157" s="359">
        <v>0</v>
      </c>
      <c r="D157" s="359">
        <v>1169</v>
      </c>
      <c r="E157" s="360">
        <v>0.8</v>
      </c>
      <c r="F157" s="360">
        <v>0.19999999999999996</v>
      </c>
      <c r="G157" s="361">
        <v>0.8</v>
      </c>
      <c r="H157" s="361">
        <v>0</v>
      </c>
      <c r="I157" s="361">
        <v>0.2</v>
      </c>
      <c r="J157" s="362">
        <v>187.04</v>
      </c>
      <c r="K157" s="362">
        <v>149.63</v>
      </c>
      <c r="L157" s="362">
        <v>29.93</v>
      </c>
      <c r="M157" s="362">
        <v>7.48</v>
      </c>
      <c r="N157" s="379">
        <v>-6.539999999999999</v>
      </c>
      <c r="O157" s="379">
        <v>173.02</v>
      </c>
      <c r="P157" s="379">
        <v>143.09</v>
      </c>
      <c r="Q157" s="379">
        <v>29.93</v>
      </c>
      <c r="R157" s="379">
        <v>196.13</v>
      </c>
      <c r="S157" s="379">
        <v>144.13</v>
      </c>
      <c r="T157" s="379">
        <v>52</v>
      </c>
      <c r="U157" s="310">
        <v>-23.109999999999985</v>
      </c>
    </row>
    <row r="158" spans="1:21" ht="16.5" customHeight="1">
      <c r="A158" s="330" t="s">
        <v>382</v>
      </c>
      <c r="B158" s="359">
        <v>1785</v>
      </c>
      <c r="C158" s="359">
        <v>0</v>
      </c>
      <c r="D158" s="359">
        <v>1785</v>
      </c>
      <c r="E158" s="360">
        <v>0.8</v>
      </c>
      <c r="F158" s="360">
        <v>0.19999999999999996</v>
      </c>
      <c r="G158" s="361">
        <v>0.8</v>
      </c>
      <c r="H158" s="361">
        <v>0</v>
      </c>
      <c r="I158" s="361">
        <v>0.2</v>
      </c>
      <c r="J158" s="362">
        <v>285.6</v>
      </c>
      <c r="K158" s="362">
        <v>228.48</v>
      </c>
      <c r="L158" s="362">
        <v>45.7</v>
      </c>
      <c r="M158" s="362">
        <v>11.42</v>
      </c>
      <c r="N158" s="379">
        <v>1.3600000000000065</v>
      </c>
      <c r="O158" s="379">
        <v>275.54</v>
      </c>
      <c r="P158" s="379">
        <v>229.84</v>
      </c>
      <c r="Q158" s="379">
        <v>45.7</v>
      </c>
      <c r="R158" s="379">
        <v>316.55</v>
      </c>
      <c r="S158" s="379">
        <v>250.55</v>
      </c>
      <c r="T158" s="379">
        <v>66</v>
      </c>
      <c r="U158" s="310">
        <v>-41.00999999999999</v>
      </c>
    </row>
    <row r="159" spans="1:21" ht="16.5" customHeight="1">
      <c r="A159" s="330" t="s">
        <v>383</v>
      </c>
      <c r="B159" s="359">
        <v>1163</v>
      </c>
      <c r="C159" s="359">
        <v>820</v>
      </c>
      <c r="D159" s="359">
        <v>343</v>
      </c>
      <c r="E159" s="360">
        <v>0.8</v>
      </c>
      <c r="F159" s="360">
        <v>0.19999999999999996</v>
      </c>
      <c r="G159" s="361">
        <v>0.8</v>
      </c>
      <c r="H159" s="361">
        <v>0</v>
      </c>
      <c r="I159" s="361">
        <v>0.2</v>
      </c>
      <c r="J159" s="362">
        <v>218.88</v>
      </c>
      <c r="K159" s="362">
        <v>175.1</v>
      </c>
      <c r="L159" s="362">
        <v>35.02</v>
      </c>
      <c r="M159" s="362">
        <v>8.76</v>
      </c>
      <c r="N159" s="379">
        <v>45.32999999999999</v>
      </c>
      <c r="O159" s="379">
        <v>255.45</v>
      </c>
      <c r="P159" s="379">
        <v>220.42999999999998</v>
      </c>
      <c r="Q159" s="379">
        <v>35.02</v>
      </c>
      <c r="R159" s="379">
        <v>252.66</v>
      </c>
      <c r="S159" s="379">
        <v>182.66</v>
      </c>
      <c r="T159" s="379">
        <v>70</v>
      </c>
      <c r="U159" s="310">
        <v>2.789999999999992</v>
      </c>
    </row>
    <row r="160" spans="1:21" ht="16.5" customHeight="1">
      <c r="A160" s="330" t="s">
        <v>384</v>
      </c>
      <c r="B160" s="359">
        <v>1455</v>
      </c>
      <c r="C160" s="359">
        <v>0</v>
      </c>
      <c r="D160" s="359">
        <v>1455</v>
      </c>
      <c r="E160" s="360">
        <v>0.8</v>
      </c>
      <c r="F160" s="360">
        <v>0.19999999999999996</v>
      </c>
      <c r="G160" s="361">
        <v>0.8</v>
      </c>
      <c r="H160" s="361">
        <v>0</v>
      </c>
      <c r="I160" s="361">
        <v>0.2</v>
      </c>
      <c r="J160" s="362">
        <v>232.8</v>
      </c>
      <c r="K160" s="362">
        <v>186.24</v>
      </c>
      <c r="L160" s="362">
        <v>37.25</v>
      </c>
      <c r="M160" s="362">
        <v>9.31</v>
      </c>
      <c r="N160" s="379">
        <v>7.160000000000004</v>
      </c>
      <c r="O160" s="379">
        <v>230.65</v>
      </c>
      <c r="P160" s="379">
        <v>193.4</v>
      </c>
      <c r="Q160" s="379">
        <v>37.25</v>
      </c>
      <c r="R160" s="379">
        <v>257.58</v>
      </c>
      <c r="S160" s="379">
        <v>195.58</v>
      </c>
      <c r="T160" s="379">
        <v>62</v>
      </c>
      <c r="U160" s="310">
        <v>-26.92999999999998</v>
      </c>
    </row>
    <row r="161" spans="1:21" ht="16.5" customHeight="1">
      <c r="A161" s="330" t="s">
        <v>385</v>
      </c>
      <c r="B161" s="359">
        <v>785</v>
      </c>
      <c r="C161" s="359">
        <v>0</v>
      </c>
      <c r="D161" s="359">
        <v>785</v>
      </c>
      <c r="E161" s="360">
        <v>0.8</v>
      </c>
      <c r="F161" s="360">
        <v>0.19999999999999996</v>
      </c>
      <c r="G161" s="361">
        <v>0.8</v>
      </c>
      <c r="H161" s="361">
        <v>0</v>
      </c>
      <c r="I161" s="361">
        <v>0.2</v>
      </c>
      <c r="J161" s="362">
        <v>125.6</v>
      </c>
      <c r="K161" s="362">
        <v>100.48</v>
      </c>
      <c r="L161" s="362">
        <v>20.1</v>
      </c>
      <c r="M161" s="362">
        <v>5.02</v>
      </c>
      <c r="N161" s="379">
        <v>-4.189999999999994</v>
      </c>
      <c r="O161" s="379">
        <v>116.39000000000001</v>
      </c>
      <c r="P161" s="379">
        <v>96.29</v>
      </c>
      <c r="Q161" s="379">
        <v>20.1</v>
      </c>
      <c r="R161" s="379">
        <v>132.26999999999998</v>
      </c>
      <c r="S161" s="379">
        <v>98.27</v>
      </c>
      <c r="T161" s="379">
        <v>34</v>
      </c>
      <c r="U161" s="310">
        <v>-15.879999999999967</v>
      </c>
    </row>
    <row r="162" spans="1:21" ht="16.5" customHeight="1">
      <c r="A162" s="330" t="s">
        <v>386</v>
      </c>
      <c r="B162" s="359">
        <v>1945</v>
      </c>
      <c r="C162" s="359">
        <v>851</v>
      </c>
      <c r="D162" s="359">
        <v>1094</v>
      </c>
      <c r="E162" s="360">
        <v>0.8</v>
      </c>
      <c r="F162" s="360">
        <v>0.19999999999999996</v>
      </c>
      <c r="G162" s="361">
        <v>0.8</v>
      </c>
      <c r="H162" s="361">
        <v>0</v>
      </c>
      <c r="I162" s="361">
        <v>0.2</v>
      </c>
      <c r="J162" s="362">
        <v>345.24</v>
      </c>
      <c r="K162" s="362">
        <v>276.19</v>
      </c>
      <c r="L162" s="362">
        <v>55.24</v>
      </c>
      <c r="M162" s="362">
        <v>13.81</v>
      </c>
      <c r="N162" s="379">
        <v>15.969999999999985</v>
      </c>
      <c r="O162" s="379">
        <v>347.4</v>
      </c>
      <c r="P162" s="379">
        <v>292.15999999999997</v>
      </c>
      <c r="Q162" s="379">
        <v>55.24</v>
      </c>
      <c r="R162" s="379">
        <v>387.8</v>
      </c>
      <c r="S162" s="379">
        <v>300.8</v>
      </c>
      <c r="T162" s="379">
        <v>87</v>
      </c>
      <c r="U162" s="310">
        <v>-40.400000000000034</v>
      </c>
    </row>
    <row r="163" spans="1:21" ht="16.5" customHeight="1">
      <c r="A163" s="330" t="s">
        <v>387</v>
      </c>
      <c r="B163" s="359">
        <v>1735</v>
      </c>
      <c r="C163" s="359">
        <v>772</v>
      </c>
      <c r="D163" s="359">
        <v>963</v>
      </c>
      <c r="E163" s="360">
        <v>0.8</v>
      </c>
      <c r="F163" s="360">
        <v>0.19999999999999996</v>
      </c>
      <c r="G163" s="361">
        <v>0.8</v>
      </c>
      <c r="H163" s="361">
        <v>0</v>
      </c>
      <c r="I163" s="361">
        <v>0.2</v>
      </c>
      <c r="J163" s="362">
        <v>308.47999999999996</v>
      </c>
      <c r="K163" s="362">
        <v>246.78</v>
      </c>
      <c r="L163" s="362">
        <v>49.36</v>
      </c>
      <c r="M163" s="362">
        <v>12.34</v>
      </c>
      <c r="N163" s="379">
        <v>-44.43000000000002</v>
      </c>
      <c r="O163" s="379">
        <v>251.70999999999998</v>
      </c>
      <c r="P163" s="379">
        <v>202.34999999999997</v>
      </c>
      <c r="Q163" s="379">
        <v>49.36</v>
      </c>
      <c r="R163" s="379">
        <v>256.29</v>
      </c>
      <c r="S163" s="379">
        <v>148.29000000000002</v>
      </c>
      <c r="T163" s="379">
        <v>108</v>
      </c>
      <c r="U163" s="310">
        <v>-4.580000000000041</v>
      </c>
    </row>
    <row r="164" spans="10:13" ht="15">
      <c r="J164" s="390"/>
      <c r="K164" s="390"/>
      <c r="L164" s="390"/>
      <c r="M164" s="390"/>
    </row>
  </sheetData>
  <sheetProtection/>
  <mergeCells count="22">
    <mergeCell ref="A3:U3"/>
    <mergeCell ref="B4:D4"/>
    <mergeCell ref="E4:I4"/>
    <mergeCell ref="J4:M4"/>
    <mergeCell ref="O4:Q4"/>
    <mergeCell ref="R4:T4"/>
    <mergeCell ref="A4:A6"/>
    <mergeCell ref="B5:B6"/>
    <mergeCell ref="C5:C6"/>
    <mergeCell ref="D5:D6"/>
    <mergeCell ref="J5:J6"/>
    <mergeCell ref="K5:K6"/>
    <mergeCell ref="L5:L6"/>
    <mergeCell ref="M5:M6"/>
    <mergeCell ref="N4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scale="64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">
      <selection activeCell="H16" sqref="H16"/>
    </sheetView>
  </sheetViews>
  <sheetFormatPr defaultColWidth="8.75390625" defaultRowHeight="14.25"/>
  <cols>
    <col min="1" max="1" width="14.25390625" style="0" customWidth="1"/>
    <col min="2" max="2" width="13.125" style="0" customWidth="1"/>
    <col min="3" max="3" width="14.375" style="0" customWidth="1"/>
    <col min="4" max="4" width="18.00390625" style="0" customWidth="1"/>
    <col min="5" max="5" width="12.875" style="0" customWidth="1"/>
  </cols>
  <sheetData>
    <row r="1" ht="15">
      <c r="A1" s="317" t="s">
        <v>400</v>
      </c>
    </row>
    <row r="2" spans="1:5" ht="14.25" customHeight="1">
      <c r="A2" s="318" t="s">
        <v>401</v>
      </c>
      <c r="B2" s="318"/>
      <c r="C2" s="318"/>
      <c r="D2" s="318"/>
      <c r="E2" s="318"/>
    </row>
    <row r="3" spans="1:5" ht="40.5" customHeight="1">
      <c r="A3" s="319"/>
      <c r="B3" s="319"/>
      <c r="C3" s="319"/>
      <c r="D3" s="319"/>
      <c r="E3" s="319"/>
    </row>
    <row r="4" spans="1:5" ht="24">
      <c r="A4" s="320" t="s">
        <v>222</v>
      </c>
      <c r="B4" s="321" t="s">
        <v>402</v>
      </c>
      <c r="C4" s="322" t="s">
        <v>403</v>
      </c>
      <c r="D4" s="323" t="s">
        <v>404</v>
      </c>
      <c r="E4" s="324" t="s">
        <v>229</v>
      </c>
    </row>
    <row r="5" spans="1:5" ht="15">
      <c r="A5" s="325" t="s">
        <v>245</v>
      </c>
      <c r="B5" s="326">
        <v>92753</v>
      </c>
      <c r="C5" s="327">
        <v>5936.240000000001</v>
      </c>
      <c r="D5" s="327">
        <v>5650.39</v>
      </c>
      <c r="E5" s="327">
        <v>285.85</v>
      </c>
    </row>
    <row r="6" spans="1:5" ht="15">
      <c r="A6" s="325" t="s">
        <v>246</v>
      </c>
      <c r="B6" s="328">
        <v>3672</v>
      </c>
      <c r="C6" s="329">
        <v>235.02</v>
      </c>
      <c r="D6" s="329">
        <v>217.53000000000003</v>
      </c>
      <c r="E6" s="329">
        <v>17.489999999999995</v>
      </c>
    </row>
    <row r="7" spans="1:5" ht="24">
      <c r="A7" s="325" t="s">
        <v>247</v>
      </c>
      <c r="B7" s="328">
        <v>1269</v>
      </c>
      <c r="C7" s="329">
        <v>81.22000000000001</v>
      </c>
      <c r="D7" s="329">
        <v>66.94</v>
      </c>
      <c r="E7" s="329">
        <v>14.28</v>
      </c>
    </row>
    <row r="8" spans="1:5" ht="15">
      <c r="A8" s="330" t="s">
        <v>248</v>
      </c>
      <c r="B8" s="331">
        <v>427</v>
      </c>
      <c r="C8" s="332">
        <v>27.33</v>
      </c>
      <c r="D8" s="333">
        <v>17.34</v>
      </c>
      <c r="E8" s="334">
        <v>9.989999999999998</v>
      </c>
    </row>
    <row r="9" spans="1:5" ht="15">
      <c r="A9" s="330" t="s">
        <v>250</v>
      </c>
      <c r="B9" s="331">
        <v>395</v>
      </c>
      <c r="C9" s="332">
        <v>25.28</v>
      </c>
      <c r="D9" s="333">
        <v>22.46</v>
      </c>
      <c r="E9" s="334">
        <v>2.82</v>
      </c>
    </row>
    <row r="10" spans="1:5" ht="15">
      <c r="A10" s="330" t="s">
        <v>251</v>
      </c>
      <c r="B10" s="331">
        <v>294</v>
      </c>
      <c r="C10" s="332">
        <v>18.82</v>
      </c>
      <c r="D10" s="333">
        <v>20.61</v>
      </c>
      <c r="E10" s="334">
        <v>-1.7899999999999991</v>
      </c>
    </row>
    <row r="11" spans="1:5" ht="15">
      <c r="A11" s="330" t="s">
        <v>253</v>
      </c>
      <c r="B11" s="331">
        <v>10</v>
      </c>
      <c r="C11" s="332">
        <v>0.64</v>
      </c>
      <c r="D11" s="333">
        <v>0.06</v>
      </c>
      <c r="E11" s="334">
        <v>0.5800000000000001</v>
      </c>
    </row>
    <row r="12" spans="1:5" ht="15">
      <c r="A12" s="330" t="s">
        <v>252</v>
      </c>
      <c r="B12" s="331">
        <v>47</v>
      </c>
      <c r="C12" s="332">
        <v>3.01</v>
      </c>
      <c r="D12" s="333">
        <v>2.11</v>
      </c>
      <c r="E12" s="334">
        <v>0.8999999999999999</v>
      </c>
    </row>
    <row r="13" spans="1:5" ht="15">
      <c r="A13" s="330" t="s">
        <v>254</v>
      </c>
      <c r="B13" s="331">
        <v>28</v>
      </c>
      <c r="C13" s="332">
        <v>1.79</v>
      </c>
      <c r="D13" s="333">
        <v>0.9</v>
      </c>
      <c r="E13" s="334">
        <v>0.89</v>
      </c>
    </row>
    <row r="14" spans="1:5" ht="15">
      <c r="A14" s="330" t="s">
        <v>255</v>
      </c>
      <c r="B14" s="331">
        <v>52</v>
      </c>
      <c r="C14" s="332">
        <v>3.33</v>
      </c>
      <c r="D14" s="333">
        <v>2.18</v>
      </c>
      <c r="E14" s="334">
        <v>1.15</v>
      </c>
    </row>
    <row r="15" spans="1:5" ht="15">
      <c r="A15" s="330" t="s">
        <v>256</v>
      </c>
      <c r="B15" s="331">
        <v>16</v>
      </c>
      <c r="C15" s="332">
        <v>1.02</v>
      </c>
      <c r="D15" s="333">
        <v>1.28</v>
      </c>
      <c r="E15" s="334">
        <v>-0.26</v>
      </c>
    </row>
    <row r="16" spans="1:5" ht="15">
      <c r="A16" s="330" t="s">
        <v>257</v>
      </c>
      <c r="B16" s="331">
        <v>1224</v>
      </c>
      <c r="C16" s="332">
        <v>78.34</v>
      </c>
      <c r="D16" s="333">
        <v>76.54</v>
      </c>
      <c r="E16" s="334">
        <v>1.7999999999999972</v>
      </c>
    </row>
    <row r="17" spans="1:5" ht="15">
      <c r="A17" s="330" t="s">
        <v>60</v>
      </c>
      <c r="B17" s="331">
        <v>1179</v>
      </c>
      <c r="C17" s="332">
        <v>75.46</v>
      </c>
      <c r="D17" s="333">
        <v>74.05</v>
      </c>
      <c r="E17" s="334">
        <v>1.4099999999999966</v>
      </c>
    </row>
    <row r="18" spans="1:5" ht="15">
      <c r="A18" s="325" t="s">
        <v>258</v>
      </c>
      <c r="B18" s="328">
        <v>2547</v>
      </c>
      <c r="C18" s="329">
        <v>162.99999999999997</v>
      </c>
      <c r="D18" s="329">
        <v>160.07</v>
      </c>
      <c r="E18" s="329">
        <v>2.9300000000000015</v>
      </c>
    </row>
    <row r="19" spans="1:5" ht="24">
      <c r="A19" s="325" t="s">
        <v>247</v>
      </c>
      <c r="B19" s="335">
        <v>270</v>
      </c>
      <c r="C19" s="336">
        <v>17.28</v>
      </c>
      <c r="D19" s="336">
        <v>13.38</v>
      </c>
      <c r="E19" s="336">
        <v>3.9000000000000004</v>
      </c>
    </row>
    <row r="20" spans="1:5" ht="15">
      <c r="A20" s="330" t="s">
        <v>259</v>
      </c>
      <c r="B20" s="331">
        <v>270</v>
      </c>
      <c r="C20" s="332">
        <v>17.28</v>
      </c>
      <c r="D20" s="333">
        <v>13.38</v>
      </c>
      <c r="E20" s="334">
        <v>3.9000000000000004</v>
      </c>
    </row>
    <row r="21" spans="1:5" ht="15">
      <c r="A21" s="330" t="s">
        <v>68</v>
      </c>
      <c r="B21" s="331">
        <v>171</v>
      </c>
      <c r="C21" s="332">
        <v>10.94</v>
      </c>
      <c r="D21" s="333">
        <v>9.22</v>
      </c>
      <c r="E21" s="334">
        <v>1.7199999999999989</v>
      </c>
    </row>
    <row r="22" spans="1:5" ht="15">
      <c r="A22" s="330" t="s">
        <v>260</v>
      </c>
      <c r="B22" s="331">
        <v>460</v>
      </c>
      <c r="C22" s="332">
        <v>29.44</v>
      </c>
      <c r="D22" s="333">
        <v>35.07</v>
      </c>
      <c r="E22" s="334">
        <v>-5.629999999999999</v>
      </c>
    </row>
    <row r="23" spans="1:5" ht="15">
      <c r="A23" s="330" t="s">
        <v>261</v>
      </c>
      <c r="B23" s="331">
        <v>418</v>
      </c>
      <c r="C23" s="332">
        <v>26.75</v>
      </c>
      <c r="D23" s="333">
        <v>27.84</v>
      </c>
      <c r="E23" s="334">
        <v>-1.0899999999999999</v>
      </c>
    </row>
    <row r="24" spans="1:5" ht="15">
      <c r="A24" s="330" t="s">
        <v>262</v>
      </c>
      <c r="B24" s="331">
        <v>947</v>
      </c>
      <c r="C24" s="332">
        <v>60.61</v>
      </c>
      <c r="D24" s="333">
        <v>57.86</v>
      </c>
      <c r="E24" s="334">
        <v>2.75</v>
      </c>
    </row>
    <row r="25" spans="1:5" ht="15">
      <c r="A25" s="330" t="s">
        <v>263</v>
      </c>
      <c r="B25" s="331">
        <v>281</v>
      </c>
      <c r="C25" s="332">
        <v>17.98</v>
      </c>
      <c r="D25" s="333">
        <v>16.7</v>
      </c>
      <c r="E25" s="334">
        <v>1.2800000000000011</v>
      </c>
    </row>
    <row r="26" spans="1:5" ht="15">
      <c r="A26" s="325" t="s">
        <v>264</v>
      </c>
      <c r="B26" s="328">
        <v>1780</v>
      </c>
      <c r="C26" s="329">
        <v>113.92000000000002</v>
      </c>
      <c r="D26" s="329">
        <v>110.4</v>
      </c>
      <c r="E26" s="329">
        <v>3.520000000000006</v>
      </c>
    </row>
    <row r="27" spans="1:5" ht="24">
      <c r="A27" s="325" t="s">
        <v>247</v>
      </c>
      <c r="B27" s="328">
        <v>278</v>
      </c>
      <c r="C27" s="329">
        <v>17.79</v>
      </c>
      <c r="D27" s="329">
        <v>15.94</v>
      </c>
      <c r="E27" s="329">
        <v>1.8499999999999996</v>
      </c>
    </row>
    <row r="28" spans="1:5" ht="15">
      <c r="A28" s="330" t="s">
        <v>265</v>
      </c>
      <c r="B28" s="331">
        <v>278</v>
      </c>
      <c r="C28" s="332">
        <v>17.79</v>
      </c>
      <c r="D28" s="333">
        <v>15.94</v>
      </c>
      <c r="E28" s="334">
        <v>1.8499999999999996</v>
      </c>
    </row>
    <row r="29" spans="1:5" ht="15">
      <c r="A29" s="330" t="s">
        <v>267</v>
      </c>
      <c r="B29" s="331">
        <v>824</v>
      </c>
      <c r="C29" s="332">
        <v>52.74</v>
      </c>
      <c r="D29" s="333">
        <v>48.19</v>
      </c>
      <c r="E29" s="334">
        <v>4.550000000000004</v>
      </c>
    </row>
    <row r="30" spans="1:5" ht="15">
      <c r="A30" s="330" t="s">
        <v>268</v>
      </c>
      <c r="B30" s="331">
        <v>640</v>
      </c>
      <c r="C30" s="332">
        <v>40.96</v>
      </c>
      <c r="D30" s="333">
        <v>44.54</v>
      </c>
      <c r="E30" s="334">
        <v>-3.5799999999999983</v>
      </c>
    </row>
    <row r="31" spans="1:5" ht="15">
      <c r="A31" s="330" t="s">
        <v>269</v>
      </c>
      <c r="B31" s="331">
        <v>38</v>
      </c>
      <c r="C31" s="332">
        <v>2.43</v>
      </c>
      <c r="D31" s="333">
        <v>1.73</v>
      </c>
      <c r="E31" s="334">
        <v>0.7000000000000002</v>
      </c>
    </row>
    <row r="32" spans="1:5" ht="15">
      <c r="A32" s="325" t="s">
        <v>270</v>
      </c>
      <c r="B32" s="328">
        <v>6261</v>
      </c>
      <c r="C32" s="329">
        <v>400.71</v>
      </c>
      <c r="D32" s="329">
        <v>363.77</v>
      </c>
      <c r="E32" s="329">
        <v>36.94</v>
      </c>
    </row>
    <row r="33" spans="1:5" ht="24">
      <c r="A33" s="325" t="s">
        <v>247</v>
      </c>
      <c r="B33" s="328">
        <v>475</v>
      </c>
      <c r="C33" s="329">
        <v>30.4</v>
      </c>
      <c r="D33" s="329">
        <v>14.27</v>
      </c>
      <c r="E33" s="329">
        <v>16.13</v>
      </c>
    </row>
    <row r="34" spans="1:5" ht="15">
      <c r="A34" s="330" t="s">
        <v>271</v>
      </c>
      <c r="B34" s="331">
        <v>442</v>
      </c>
      <c r="C34" s="332">
        <v>28.29</v>
      </c>
      <c r="D34" s="333">
        <v>12.16</v>
      </c>
      <c r="E34" s="334">
        <v>16.13</v>
      </c>
    </row>
    <row r="35" spans="1:5" ht="15">
      <c r="A35" s="330" t="s">
        <v>272</v>
      </c>
      <c r="B35" s="331">
        <v>33</v>
      </c>
      <c r="C35" s="332">
        <v>2.11</v>
      </c>
      <c r="D35" s="333">
        <v>2.11</v>
      </c>
      <c r="E35" s="334">
        <v>0</v>
      </c>
    </row>
    <row r="36" spans="1:5" ht="15">
      <c r="A36" s="330" t="s">
        <v>273</v>
      </c>
      <c r="B36" s="331">
        <v>1007</v>
      </c>
      <c r="C36" s="332">
        <v>64.45</v>
      </c>
      <c r="D36" s="333">
        <v>44.54</v>
      </c>
      <c r="E36" s="334">
        <v>19.910000000000004</v>
      </c>
    </row>
    <row r="37" spans="1:5" ht="15">
      <c r="A37" s="330" t="s">
        <v>274</v>
      </c>
      <c r="B37" s="331">
        <v>1024</v>
      </c>
      <c r="C37" s="332">
        <v>65.54</v>
      </c>
      <c r="D37" s="333">
        <v>66.11</v>
      </c>
      <c r="E37" s="334">
        <v>-0.5699999999999932</v>
      </c>
    </row>
    <row r="38" spans="1:5" ht="15">
      <c r="A38" s="330" t="s">
        <v>275</v>
      </c>
      <c r="B38" s="331">
        <v>290</v>
      </c>
      <c r="C38" s="332">
        <v>18.56</v>
      </c>
      <c r="D38" s="333">
        <v>17.41</v>
      </c>
      <c r="E38" s="334">
        <v>1.1499999999999986</v>
      </c>
    </row>
    <row r="39" spans="1:5" ht="15">
      <c r="A39" s="330" t="s">
        <v>276</v>
      </c>
      <c r="B39" s="331">
        <v>420</v>
      </c>
      <c r="C39" s="332">
        <v>26.88</v>
      </c>
      <c r="D39" s="333">
        <v>27.26</v>
      </c>
      <c r="E39" s="334">
        <v>-0.38000000000000256</v>
      </c>
    </row>
    <row r="40" spans="1:5" ht="15">
      <c r="A40" s="330" t="s">
        <v>277</v>
      </c>
      <c r="B40" s="331">
        <v>774</v>
      </c>
      <c r="C40" s="332">
        <v>49.54</v>
      </c>
      <c r="D40" s="333">
        <v>44.99</v>
      </c>
      <c r="E40" s="334">
        <v>4.549999999999997</v>
      </c>
    </row>
    <row r="41" spans="1:5" ht="15">
      <c r="A41" s="330" t="s">
        <v>278</v>
      </c>
      <c r="B41" s="331">
        <v>1348</v>
      </c>
      <c r="C41" s="332">
        <v>86.27</v>
      </c>
      <c r="D41" s="333">
        <v>86.98</v>
      </c>
      <c r="E41" s="334">
        <v>-0.710000000000008</v>
      </c>
    </row>
    <row r="42" spans="1:5" ht="15">
      <c r="A42" s="330" t="s">
        <v>279</v>
      </c>
      <c r="B42" s="331">
        <v>923</v>
      </c>
      <c r="C42" s="332">
        <v>59.07</v>
      </c>
      <c r="D42" s="333">
        <v>62.21</v>
      </c>
      <c r="E42" s="334">
        <v>-3.1400000000000006</v>
      </c>
    </row>
    <row r="43" spans="1:5" ht="15">
      <c r="A43" s="325" t="s">
        <v>280</v>
      </c>
      <c r="B43" s="328">
        <v>15294</v>
      </c>
      <c r="C43" s="329">
        <v>978.82</v>
      </c>
      <c r="D43" s="329">
        <v>936.14</v>
      </c>
      <c r="E43" s="329">
        <v>42.680000000000035</v>
      </c>
    </row>
    <row r="44" spans="1:5" ht="24">
      <c r="A44" s="325" t="s">
        <v>247</v>
      </c>
      <c r="B44" s="328">
        <v>916</v>
      </c>
      <c r="C44" s="329">
        <v>58.63</v>
      </c>
      <c r="D44" s="329">
        <v>41.09</v>
      </c>
      <c r="E44" s="329">
        <v>17.54</v>
      </c>
    </row>
    <row r="45" spans="1:5" ht="15">
      <c r="A45" s="330" t="s">
        <v>281</v>
      </c>
      <c r="B45" s="331">
        <v>884</v>
      </c>
      <c r="C45" s="332">
        <v>56.58</v>
      </c>
      <c r="D45" s="333">
        <v>39.62</v>
      </c>
      <c r="E45" s="334">
        <v>16.96</v>
      </c>
    </row>
    <row r="46" spans="1:5" ht="15">
      <c r="A46" s="330" t="s">
        <v>282</v>
      </c>
      <c r="B46" s="331">
        <v>32</v>
      </c>
      <c r="C46" s="332">
        <v>2.05</v>
      </c>
      <c r="D46" s="333">
        <v>1.47</v>
      </c>
      <c r="E46" s="334">
        <v>0.5799999999999998</v>
      </c>
    </row>
    <row r="47" spans="1:5" ht="15">
      <c r="A47" s="330" t="s">
        <v>283</v>
      </c>
      <c r="B47" s="331">
        <v>1375</v>
      </c>
      <c r="C47" s="332">
        <v>88</v>
      </c>
      <c r="D47" s="333">
        <v>71.49</v>
      </c>
      <c r="E47" s="334">
        <v>16.510000000000005</v>
      </c>
    </row>
    <row r="48" spans="1:5" ht="15">
      <c r="A48" s="330" t="s">
        <v>284</v>
      </c>
      <c r="B48" s="331">
        <v>2138</v>
      </c>
      <c r="C48" s="332">
        <v>136.83</v>
      </c>
      <c r="D48" s="333">
        <v>132.54</v>
      </c>
      <c r="E48" s="334">
        <v>4.2900000000000205</v>
      </c>
    </row>
    <row r="49" spans="1:5" ht="15">
      <c r="A49" s="330" t="s">
        <v>285</v>
      </c>
      <c r="B49" s="331">
        <v>2874</v>
      </c>
      <c r="C49" s="332">
        <v>183.94</v>
      </c>
      <c r="D49" s="333">
        <v>174.85</v>
      </c>
      <c r="E49" s="334">
        <v>9.090000000000003</v>
      </c>
    </row>
    <row r="50" spans="1:5" ht="15">
      <c r="A50" s="330" t="s">
        <v>286</v>
      </c>
      <c r="B50" s="331">
        <v>1502</v>
      </c>
      <c r="C50" s="332">
        <v>96.13</v>
      </c>
      <c r="D50" s="333">
        <v>89.86</v>
      </c>
      <c r="E50" s="334">
        <v>6.269999999999996</v>
      </c>
    </row>
    <row r="51" spans="1:5" ht="15">
      <c r="A51" s="330" t="s">
        <v>287</v>
      </c>
      <c r="B51" s="331">
        <v>1748</v>
      </c>
      <c r="C51" s="332">
        <v>111.87</v>
      </c>
      <c r="D51" s="333">
        <v>97.28</v>
      </c>
      <c r="E51" s="334">
        <v>14.590000000000003</v>
      </c>
    </row>
    <row r="52" spans="1:5" ht="15">
      <c r="A52" s="330" t="s">
        <v>288</v>
      </c>
      <c r="B52" s="331">
        <v>1488</v>
      </c>
      <c r="C52" s="332">
        <v>95.23</v>
      </c>
      <c r="D52" s="333">
        <v>89.79</v>
      </c>
      <c r="E52" s="334">
        <v>5.439999999999998</v>
      </c>
    </row>
    <row r="53" spans="1:5" ht="15">
      <c r="A53" s="330" t="s">
        <v>289</v>
      </c>
      <c r="B53" s="331">
        <v>1849</v>
      </c>
      <c r="C53" s="332">
        <v>118.34</v>
      </c>
      <c r="D53" s="333">
        <v>155.14</v>
      </c>
      <c r="E53" s="334">
        <v>-36.79999999999998</v>
      </c>
    </row>
    <row r="54" spans="1:5" ht="15">
      <c r="A54" s="330" t="s">
        <v>290</v>
      </c>
      <c r="B54" s="331">
        <v>598</v>
      </c>
      <c r="C54" s="332">
        <v>38.27</v>
      </c>
      <c r="D54" s="333">
        <v>35.01</v>
      </c>
      <c r="E54" s="334">
        <v>3.260000000000005</v>
      </c>
    </row>
    <row r="55" spans="1:5" ht="15">
      <c r="A55" s="330" t="s">
        <v>291</v>
      </c>
      <c r="B55" s="331">
        <v>806</v>
      </c>
      <c r="C55" s="332">
        <v>51.58</v>
      </c>
      <c r="D55" s="333">
        <v>49.09</v>
      </c>
      <c r="E55" s="334">
        <v>2.489999999999995</v>
      </c>
    </row>
    <row r="56" spans="1:5" ht="15">
      <c r="A56" s="325" t="s">
        <v>292</v>
      </c>
      <c r="B56" s="328">
        <v>4962</v>
      </c>
      <c r="C56" s="329">
        <v>317.57000000000005</v>
      </c>
      <c r="D56" s="329">
        <v>281.79</v>
      </c>
      <c r="E56" s="329">
        <v>35.779999999999994</v>
      </c>
    </row>
    <row r="57" spans="1:5" ht="24">
      <c r="A57" s="325" t="s">
        <v>247</v>
      </c>
      <c r="B57" s="331">
        <v>582</v>
      </c>
      <c r="C57" s="327">
        <v>37.239999999999995</v>
      </c>
      <c r="D57" s="327">
        <v>31.42</v>
      </c>
      <c r="E57" s="327">
        <v>5.819999999999999</v>
      </c>
    </row>
    <row r="58" spans="1:5" ht="15">
      <c r="A58" s="330" t="s">
        <v>293</v>
      </c>
      <c r="B58" s="331">
        <v>311</v>
      </c>
      <c r="C58" s="332">
        <v>19.9</v>
      </c>
      <c r="D58" s="333">
        <v>15.68</v>
      </c>
      <c r="E58" s="334">
        <v>4.219999999999999</v>
      </c>
    </row>
    <row r="59" spans="1:5" ht="15">
      <c r="A59" s="330" t="s">
        <v>294</v>
      </c>
      <c r="B59" s="331">
        <v>121</v>
      </c>
      <c r="C59" s="332">
        <v>7.74</v>
      </c>
      <c r="D59" s="333">
        <v>6.91</v>
      </c>
      <c r="E59" s="334">
        <v>0.83</v>
      </c>
    </row>
    <row r="60" spans="1:5" ht="15">
      <c r="A60" s="330" t="s">
        <v>295</v>
      </c>
      <c r="B60" s="331">
        <v>85</v>
      </c>
      <c r="C60" s="332">
        <v>5.44</v>
      </c>
      <c r="D60" s="333">
        <v>5.5</v>
      </c>
      <c r="E60" s="334">
        <v>-0.05999999999999961</v>
      </c>
    </row>
    <row r="61" spans="1:5" ht="15">
      <c r="A61" s="330" t="s">
        <v>296</v>
      </c>
      <c r="B61" s="331">
        <v>65</v>
      </c>
      <c r="C61" s="332">
        <v>4.16</v>
      </c>
      <c r="D61" s="333">
        <v>3.33</v>
      </c>
      <c r="E61" s="334">
        <v>0.83</v>
      </c>
    </row>
    <row r="62" spans="1:5" ht="15">
      <c r="A62" s="330" t="s">
        <v>297</v>
      </c>
      <c r="B62" s="331">
        <v>419</v>
      </c>
      <c r="C62" s="332">
        <v>26.82</v>
      </c>
      <c r="D62" s="333">
        <v>24.19</v>
      </c>
      <c r="E62" s="334">
        <v>2.629999999999999</v>
      </c>
    </row>
    <row r="63" spans="1:5" ht="15">
      <c r="A63" s="330" t="s">
        <v>298</v>
      </c>
      <c r="B63" s="331">
        <v>1953</v>
      </c>
      <c r="C63" s="332">
        <v>124.99</v>
      </c>
      <c r="D63" s="333">
        <v>114.5</v>
      </c>
      <c r="E63" s="334">
        <v>10.489999999999995</v>
      </c>
    </row>
    <row r="64" spans="1:5" ht="15">
      <c r="A64" s="330" t="s">
        <v>299</v>
      </c>
      <c r="B64" s="331">
        <v>992</v>
      </c>
      <c r="C64" s="332">
        <v>63.49</v>
      </c>
      <c r="D64" s="333">
        <v>46.46</v>
      </c>
      <c r="E64" s="334">
        <v>17.03</v>
      </c>
    </row>
    <row r="65" spans="1:5" ht="15">
      <c r="A65" s="330" t="s">
        <v>28</v>
      </c>
      <c r="B65" s="331">
        <v>244</v>
      </c>
      <c r="C65" s="332">
        <v>15.62</v>
      </c>
      <c r="D65" s="333">
        <v>13.63</v>
      </c>
      <c r="E65" s="334">
        <v>1.9899999999999984</v>
      </c>
    </row>
    <row r="66" spans="1:5" ht="15">
      <c r="A66" s="330" t="s">
        <v>300</v>
      </c>
      <c r="B66" s="331">
        <v>335</v>
      </c>
      <c r="C66" s="332">
        <v>21.44</v>
      </c>
      <c r="D66" s="333">
        <v>23.49</v>
      </c>
      <c r="E66" s="334">
        <v>-2.049999999999997</v>
      </c>
    </row>
    <row r="67" spans="1:5" ht="15">
      <c r="A67" s="330" t="s">
        <v>301</v>
      </c>
      <c r="B67" s="331">
        <v>437</v>
      </c>
      <c r="C67" s="332">
        <v>27.97</v>
      </c>
      <c r="D67" s="333">
        <v>28.1</v>
      </c>
      <c r="E67" s="334">
        <v>-0.13000000000000256</v>
      </c>
    </row>
    <row r="68" spans="1:5" ht="15">
      <c r="A68" s="325" t="s">
        <v>302</v>
      </c>
      <c r="B68" s="328">
        <v>4118</v>
      </c>
      <c r="C68" s="329">
        <v>263.55</v>
      </c>
      <c r="D68" s="329">
        <v>269.75</v>
      </c>
      <c r="E68" s="329">
        <v>-6.200000000000008</v>
      </c>
    </row>
    <row r="69" spans="1:5" ht="24">
      <c r="A69" s="325" t="s">
        <v>247</v>
      </c>
      <c r="B69" s="326">
        <v>831</v>
      </c>
      <c r="C69" s="327">
        <v>53.18</v>
      </c>
      <c r="D69" s="327">
        <v>54.59</v>
      </c>
      <c r="E69" s="327">
        <v>-1.4099999999999966</v>
      </c>
    </row>
    <row r="70" spans="1:5" ht="15">
      <c r="A70" s="330" t="s">
        <v>303</v>
      </c>
      <c r="B70" s="331">
        <v>180</v>
      </c>
      <c r="C70" s="332">
        <v>11.52</v>
      </c>
      <c r="D70" s="333">
        <v>10.62</v>
      </c>
      <c r="E70" s="334">
        <v>0.9000000000000004</v>
      </c>
    </row>
    <row r="71" spans="1:5" ht="15">
      <c r="A71" s="330" t="s">
        <v>304</v>
      </c>
      <c r="B71" s="331">
        <v>426</v>
      </c>
      <c r="C71" s="332">
        <v>27.26</v>
      </c>
      <c r="D71" s="333">
        <v>30.08</v>
      </c>
      <c r="E71" s="334">
        <v>-2.8199999999999967</v>
      </c>
    </row>
    <row r="72" spans="1:5" ht="15">
      <c r="A72" s="330" t="s">
        <v>305</v>
      </c>
      <c r="B72" s="331">
        <v>80</v>
      </c>
      <c r="C72" s="332">
        <v>5.12</v>
      </c>
      <c r="D72" s="333">
        <v>5.95</v>
      </c>
      <c r="E72" s="334">
        <v>-0.83</v>
      </c>
    </row>
    <row r="73" spans="1:5" ht="15">
      <c r="A73" s="330" t="s">
        <v>306</v>
      </c>
      <c r="B73" s="331">
        <v>44</v>
      </c>
      <c r="C73" s="332">
        <v>2.82</v>
      </c>
      <c r="D73" s="333">
        <v>2.69</v>
      </c>
      <c r="E73" s="334">
        <v>0.1299999999999999</v>
      </c>
    </row>
    <row r="74" spans="1:5" ht="15">
      <c r="A74" s="330" t="s">
        <v>307</v>
      </c>
      <c r="B74" s="331">
        <v>101</v>
      </c>
      <c r="C74" s="332">
        <v>6.46</v>
      </c>
      <c r="D74" s="333">
        <v>5.25</v>
      </c>
      <c r="E74" s="334">
        <v>1.21</v>
      </c>
    </row>
    <row r="75" spans="1:5" ht="15">
      <c r="A75" s="330" t="s">
        <v>308</v>
      </c>
      <c r="B75" s="331">
        <v>164</v>
      </c>
      <c r="C75" s="332">
        <v>10.5</v>
      </c>
      <c r="D75" s="333">
        <v>11.65</v>
      </c>
      <c r="E75" s="334">
        <v>-1.1500000000000004</v>
      </c>
    </row>
    <row r="76" spans="1:5" ht="15">
      <c r="A76" s="330" t="s">
        <v>309</v>
      </c>
      <c r="B76" s="331">
        <v>399</v>
      </c>
      <c r="C76" s="332">
        <v>25.54</v>
      </c>
      <c r="D76" s="333">
        <v>24</v>
      </c>
      <c r="E76" s="334">
        <v>1.5399999999999991</v>
      </c>
    </row>
    <row r="77" spans="1:5" ht="15">
      <c r="A77" s="330" t="s">
        <v>310</v>
      </c>
      <c r="B77" s="331">
        <v>476</v>
      </c>
      <c r="C77" s="332">
        <v>30.46</v>
      </c>
      <c r="D77" s="333">
        <v>36.99</v>
      </c>
      <c r="E77" s="334">
        <v>-6.530000000000001</v>
      </c>
    </row>
    <row r="78" spans="1:5" ht="15">
      <c r="A78" s="330" t="s">
        <v>311</v>
      </c>
      <c r="B78" s="331">
        <v>472</v>
      </c>
      <c r="C78" s="332">
        <v>30.21</v>
      </c>
      <c r="D78" s="333">
        <v>28.54</v>
      </c>
      <c r="E78" s="334">
        <v>1.6700000000000017</v>
      </c>
    </row>
    <row r="79" spans="1:5" ht="15">
      <c r="A79" s="330" t="s">
        <v>312</v>
      </c>
      <c r="B79" s="331">
        <v>371</v>
      </c>
      <c r="C79" s="332">
        <v>23.74</v>
      </c>
      <c r="D79" s="333">
        <v>25.6</v>
      </c>
      <c r="E79" s="334">
        <v>-1.860000000000003</v>
      </c>
    </row>
    <row r="80" spans="1:5" ht="15">
      <c r="A80" s="330" t="s">
        <v>313</v>
      </c>
      <c r="B80" s="331">
        <v>619</v>
      </c>
      <c r="C80" s="332">
        <v>39.62</v>
      </c>
      <c r="D80" s="333">
        <v>35.39</v>
      </c>
      <c r="E80" s="334">
        <v>4.229999999999997</v>
      </c>
    </row>
    <row r="81" spans="1:5" ht="15">
      <c r="A81" s="330" t="s">
        <v>314</v>
      </c>
      <c r="B81" s="331">
        <v>786</v>
      </c>
      <c r="C81" s="332">
        <v>50.3</v>
      </c>
      <c r="D81" s="333">
        <v>52.99</v>
      </c>
      <c r="E81" s="334">
        <v>-2.690000000000005</v>
      </c>
    </row>
    <row r="82" spans="1:5" ht="15">
      <c r="A82" s="337" t="s">
        <v>315</v>
      </c>
      <c r="B82" s="328">
        <v>3611</v>
      </c>
      <c r="C82" s="329">
        <v>231.11</v>
      </c>
      <c r="D82" s="329">
        <v>228.48</v>
      </c>
      <c r="E82" s="329">
        <v>2.6300000000000026</v>
      </c>
    </row>
    <row r="83" spans="1:5" ht="24">
      <c r="A83" s="337" t="s">
        <v>247</v>
      </c>
      <c r="B83" s="326">
        <v>665</v>
      </c>
      <c r="C83" s="327">
        <v>42.56</v>
      </c>
      <c r="D83" s="327">
        <v>54.27</v>
      </c>
      <c r="E83" s="327">
        <v>-11.71</v>
      </c>
    </row>
    <row r="84" spans="1:5" ht="15">
      <c r="A84" s="338" t="s">
        <v>316</v>
      </c>
      <c r="B84" s="331">
        <v>151</v>
      </c>
      <c r="C84" s="332">
        <v>9.66</v>
      </c>
      <c r="D84" s="333">
        <v>9.73</v>
      </c>
      <c r="E84" s="334">
        <v>-0.07000000000000028</v>
      </c>
    </row>
    <row r="85" spans="1:5" ht="15">
      <c r="A85" s="338" t="s">
        <v>317</v>
      </c>
      <c r="B85" s="331">
        <v>445</v>
      </c>
      <c r="C85" s="332">
        <v>28.48</v>
      </c>
      <c r="D85" s="333">
        <v>40</v>
      </c>
      <c r="E85" s="334">
        <v>-11.52</v>
      </c>
    </row>
    <row r="86" spans="1:5" ht="15">
      <c r="A86" s="338" t="s">
        <v>318</v>
      </c>
      <c r="B86" s="331">
        <v>69</v>
      </c>
      <c r="C86" s="332">
        <v>4.42</v>
      </c>
      <c r="D86" s="333">
        <v>4.54</v>
      </c>
      <c r="E86" s="334">
        <v>-0.1200000000000001</v>
      </c>
    </row>
    <row r="87" spans="1:5" ht="15">
      <c r="A87" s="330" t="s">
        <v>319</v>
      </c>
      <c r="B87" s="331">
        <v>1107</v>
      </c>
      <c r="C87" s="332">
        <v>70.85</v>
      </c>
      <c r="D87" s="333">
        <v>75.07</v>
      </c>
      <c r="E87" s="334">
        <v>-4.219999999999999</v>
      </c>
    </row>
    <row r="88" spans="1:5" ht="15">
      <c r="A88" s="330" t="s">
        <v>320</v>
      </c>
      <c r="B88" s="331">
        <v>1839</v>
      </c>
      <c r="C88" s="332">
        <v>117.7</v>
      </c>
      <c r="D88" s="333">
        <v>99.14</v>
      </c>
      <c r="E88" s="334">
        <v>18.560000000000002</v>
      </c>
    </row>
    <row r="89" spans="1:5" ht="15">
      <c r="A89" s="325" t="s">
        <v>321</v>
      </c>
      <c r="B89" s="328">
        <v>4336</v>
      </c>
      <c r="C89" s="329">
        <v>277.52</v>
      </c>
      <c r="D89" s="329">
        <v>252.29</v>
      </c>
      <c r="E89" s="329">
        <v>25.230000000000004</v>
      </c>
    </row>
    <row r="90" spans="1:5" ht="24">
      <c r="A90" s="325" t="s">
        <v>247</v>
      </c>
      <c r="B90" s="326">
        <v>1213</v>
      </c>
      <c r="C90" s="327">
        <v>77.64</v>
      </c>
      <c r="D90" s="327">
        <v>61.32</v>
      </c>
      <c r="E90" s="327">
        <v>16.319999999999997</v>
      </c>
    </row>
    <row r="91" spans="1:5" ht="15">
      <c r="A91" s="330" t="s">
        <v>322</v>
      </c>
      <c r="B91" s="331">
        <v>112</v>
      </c>
      <c r="C91" s="332">
        <v>7.17</v>
      </c>
      <c r="D91" s="333">
        <v>6.21</v>
      </c>
      <c r="E91" s="334">
        <v>0.96</v>
      </c>
    </row>
    <row r="92" spans="1:5" ht="15">
      <c r="A92" s="330" t="s">
        <v>323</v>
      </c>
      <c r="B92" s="331">
        <v>288</v>
      </c>
      <c r="C92" s="332">
        <v>18.43</v>
      </c>
      <c r="D92" s="333">
        <v>14.4</v>
      </c>
      <c r="E92" s="334">
        <v>4.029999999999999</v>
      </c>
    </row>
    <row r="93" spans="1:5" ht="15">
      <c r="A93" s="330" t="s">
        <v>324</v>
      </c>
      <c r="B93" s="331">
        <v>684</v>
      </c>
      <c r="C93" s="332">
        <v>43.78</v>
      </c>
      <c r="D93" s="333">
        <v>36.74</v>
      </c>
      <c r="E93" s="334">
        <v>7.039999999999999</v>
      </c>
    </row>
    <row r="94" spans="1:5" ht="15">
      <c r="A94" s="330" t="s">
        <v>325</v>
      </c>
      <c r="B94" s="331">
        <v>129</v>
      </c>
      <c r="C94" s="332">
        <v>8.26</v>
      </c>
      <c r="D94" s="333">
        <v>3.97</v>
      </c>
      <c r="E94" s="334">
        <v>4.289999999999999</v>
      </c>
    </row>
    <row r="95" spans="1:5" ht="15">
      <c r="A95" s="330" t="s">
        <v>326</v>
      </c>
      <c r="B95" s="331">
        <v>352</v>
      </c>
      <c r="C95" s="332">
        <v>22.53</v>
      </c>
      <c r="D95" s="333">
        <v>22.46</v>
      </c>
      <c r="E95" s="334">
        <v>0.07000000000000028</v>
      </c>
    </row>
    <row r="96" spans="1:5" ht="15">
      <c r="A96" s="330" t="s">
        <v>327</v>
      </c>
      <c r="B96" s="331">
        <v>300</v>
      </c>
      <c r="C96" s="332">
        <v>19.2</v>
      </c>
      <c r="D96" s="333">
        <v>24</v>
      </c>
      <c r="E96" s="334">
        <v>-4.800000000000001</v>
      </c>
    </row>
    <row r="97" spans="1:5" ht="15">
      <c r="A97" s="330" t="s">
        <v>328</v>
      </c>
      <c r="B97" s="331">
        <v>689</v>
      </c>
      <c r="C97" s="332">
        <v>44.1</v>
      </c>
      <c r="D97" s="333">
        <v>36.16</v>
      </c>
      <c r="E97" s="334">
        <v>7.940000000000005</v>
      </c>
    </row>
    <row r="98" spans="1:5" ht="15">
      <c r="A98" s="330" t="s">
        <v>329</v>
      </c>
      <c r="B98" s="331">
        <v>1782</v>
      </c>
      <c r="C98" s="332">
        <v>114.05</v>
      </c>
      <c r="D98" s="333">
        <v>108.35</v>
      </c>
      <c r="E98" s="334">
        <v>5.700000000000003</v>
      </c>
    </row>
    <row r="99" spans="1:5" ht="15">
      <c r="A99" s="325" t="s">
        <v>330</v>
      </c>
      <c r="B99" s="328">
        <v>9381</v>
      </c>
      <c r="C99" s="329">
        <v>600.38</v>
      </c>
      <c r="D99" s="329">
        <v>557.24</v>
      </c>
      <c r="E99" s="329">
        <v>43.14</v>
      </c>
    </row>
    <row r="100" spans="1:5" ht="24">
      <c r="A100" s="325" t="s">
        <v>247</v>
      </c>
      <c r="B100" s="326">
        <v>1161</v>
      </c>
      <c r="C100" s="327">
        <v>74.3</v>
      </c>
      <c r="D100" s="327">
        <v>69.19</v>
      </c>
      <c r="E100" s="327">
        <v>5.109999999999999</v>
      </c>
    </row>
    <row r="101" spans="1:5" ht="15">
      <c r="A101" s="330" t="s">
        <v>331</v>
      </c>
      <c r="B101" s="331">
        <v>388</v>
      </c>
      <c r="C101" s="332">
        <v>24.83</v>
      </c>
      <c r="D101" s="333">
        <v>26.24</v>
      </c>
      <c r="E101" s="334">
        <v>-1.41</v>
      </c>
    </row>
    <row r="102" spans="1:5" ht="15">
      <c r="A102" s="330" t="s">
        <v>332</v>
      </c>
      <c r="B102" s="331">
        <v>458</v>
      </c>
      <c r="C102" s="332">
        <v>29.31</v>
      </c>
      <c r="D102" s="333">
        <v>28.29</v>
      </c>
      <c r="E102" s="334">
        <v>1.0199999999999996</v>
      </c>
    </row>
    <row r="103" spans="1:5" ht="15">
      <c r="A103" s="330" t="s">
        <v>333</v>
      </c>
      <c r="B103" s="331">
        <v>315</v>
      </c>
      <c r="C103" s="332">
        <v>20.16</v>
      </c>
      <c r="D103" s="333">
        <v>14.66</v>
      </c>
      <c r="E103" s="334">
        <v>5.5</v>
      </c>
    </row>
    <row r="104" spans="1:5" ht="15">
      <c r="A104" s="330" t="s">
        <v>334</v>
      </c>
      <c r="B104" s="331">
        <v>733</v>
      </c>
      <c r="C104" s="332">
        <v>46.91</v>
      </c>
      <c r="D104" s="333">
        <v>40.38</v>
      </c>
      <c r="E104" s="334">
        <v>6.529999999999994</v>
      </c>
    </row>
    <row r="105" spans="1:5" ht="15">
      <c r="A105" s="330" t="s">
        <v>335</v>
      </c>
      <c r="B105" s="331">
        <v>759</v>
      </c>
      <c r="C105" s="332">
        <v>48.58</v>
      </c>
      <c r="D105" s="333">
        <v>52.35</v>
      </c>
      <c r="E105" s="334">
        <v>-3.770000000000003</v>
      </c>
    </row>
    <row r="106" spans="1:5" ht="15">
      <c r="A106" s="330" t="s">
        <v>336</v>
      </c>
      <c r="B106" s="331">
        <v>1362</v>
      </c>
      <c r="C106" s="332">
        <v>87.17</v>
      </c>
      <c r="D106" s="333">
        <v>77.82</v>
      </c>
      <c r="E106" s="334">
        <v>9.350000000000009</v>
      </c>
    </row>
    <row r="107" spans="1:5" ht="15">
      <c r="A107" s="330" t="s">
        <v>337</v>
      </c>
      <c r="B107" s="331">
        <v>899</v>
      </c>
      <c r="C107" s="332">
        <v>57.54</v>
      </c>
      <c r="D107" s="333">
        <v>52.29</v>
      </c>
      <c r="E107" s="334">
        <v>5.25</v>
      </c>
    </row>
    <row r="108" spans="1:5" ht="15">
      <c r="A108" s="330" t="s">
        <v>338</v>
      </c>
      <c r="B108" s="331">
        <v>1413</v>
      </c>
      <c r="C108" s="332">
        <v>90.43</v>
      </c>
      <c r="D108" s="333">
        <v>80.64</v>
      </c>
      <c r="E108" s="334">
        <v>9.790000000000006</v>
      </c>
    </row>
    <row r="109" spans="1:5" ht="15">
      <c r="A109" s="330" t="s">
        <v>339</v>
      </c>
      <c r="B109" s="331">
        <v>296</v>
      </c>
      <c r="C109" s="332">
        <v>18.94</v>
      </c>
      <c r="D109" s="333">
        <v>18.3</v>
      </c>
      <c r="E109" s="334">
        <v>0.6400000000000006</v>
      </c>
    </row>
    <row r="110" spans="1:5" ht="15">
      <c r="A110" s="330" t="s">
        <v>168</v>
      </c>
      <c r="B110" s="331">
        <v>1270</v>
      </c>
      <c r="C110" s="332">
        <v>81.28</v>
      </c>
      <c r="D110" s="333">
        <v>77.18</v>
      </c>
      <c r="E110" s="334">
        <v>4.099999999999994</v>
      </c>
    </row>
    <row r="111" spans="1:5" ht="15">
      <c r="A111" s="330" t="s">
        <v>340</v>
      </c>
      <c r="B111" s="331">
        <v>342</v>
      </c>
      <c r="C111" s="332">
        <v>21.89</v>
      </c>
      <c r="D111" s="333">
        <v>21.12</v>
      </c>
      <c r="E111" s="334">
        <v>0.7699999999999996</v>
      </c>
    </row>
    <row r="112" spans="1:5" ht="15">
      <c r="A112" s="330" t="s">
        <v>341</v>
      </c>
      <c r="B112" s="331">
        <v>1146</v>
      </c>
      <c r="C112" s="332">
        <v>73.34</v>
      </c>
      <c r="D112" s="333">
        <v>67.97</v>
      </c>
      <c r="E112" s="334">
        <v>5.3700000000000045</v>
      </c>
    </row>
    <row r="113" spans="1:5" ht="15">
      <c r="A113" s="325" t="s">
        <v>342</v>
      </c>
      <c r="B113" s="328">
        <v>7237</v>
      </c>
      <c r="C113" s="329">
        <v>463.18</v>
      </c>
      <c r="D113" s="329">
        <v>411.45</v>
      </c>
      <c r="E113" s="329">
        <v>51.73</v>
      </c>
    </row>
    <row r="114" spans="1:5" ht="24">
      <c r="A114" s="325" t="s">
        <v>247</v>
      </c>
      <c r="B114" s="326">
        <v>447</v>
      </c>
      <c r="C114" s="327">
        <v>28.61</v>
      </c>
      <c r="D114" s="327">
        <v>24.89</v>
      </c>
      <c r="E114" s="327">
        <v>3.719999999999998</v>
      </c>
    </row>
    <row r="115" spans="1:5" ht="15">
      <c r="A115" s="330" t="s">
        <v>343</v>
      </c>
      <c r="B115" s="331">
        <v>105</v>
      </c>
      <c r="C115" s="332">
        <v>6.72</v>
      </c>
      <c r="D115" s="333">
        <v>4.99</v>
      </c>
      <c r="E115" s="334">
        <v>1.7299999999999995</v>
      </c>
    </row>
    <row r="116" spans="1:5" ht="15">
      <c r="A116" s="330" t="s">
        <v>344</v>
      </c>
      <c r="B116" s="331">
        <v>180</v>
      </c>
      <c r="C116" s="332">
        <v>11.52</v>
      </c>
      <c r="D116" s="333">
        <v>11.52</v>
      </c>
      <c r="E116" s="334">
        <v>0</v>
      </c>
    </row>
    <row r="117" spans="1:5" ht="15">
      <c r="A117" s="330" t="s">
        <v>345</v>
      </c>
      <c r="B117" s="331">
        <v>162</v>
      </c>
      <c r="C117" s="332">
        <v>10.37</v>
      </c>
      <c r="D117" s="333">
        <v>8.38</v>
      </c>
      <c r="E117" s="334">
        <v>1.9899999999999984</v>
      </c>
    </row>
    <row r="118" spans="1:5" ht="15">
      <c r="A118" s="330" t="s">
        <v>346</v>
      </c>
      <c r="B118" s="331">
        <v>324</v>
      </c>
      <c r="C118" s="332">
        <v>20.74</v>
      </c>
      <c r="D118" s="333">
        <v>19.46</v>
      </c>
      <c r="E118" s="334">
        <v>1.2799999999999976</v>
      </c>
    </row>
    <row r="119" spans="1:5" ht="15">
      <c r="A119" s="330" t="s">
        <v>347</v>
      </c>
      <c r="B119" s="331">
        <v>412</v>
      </c>
      <c r="C119" s="332">
        <v>26.37</v>
      </c>
      <c r="D119" s="333">
        <v>29.38</v>
      </c>
      <c r="E119" s="334">
        <v>-3.009999999999998</v>
      </c>
    </row>
    <row r="120" spans="1:5" ht="15">
      <c r="A120" s="330" t="s">
        <v>348</v>
      </c>
      <c r="B120" s="331">
        <v>436</v>
      </c>
      <c r="C120" s="332">
        <v>27.9</v>
      </c>
      <c r="D120" s="333">
        <v>25.54</v>
      </c>
      <c r="E120" s="334">
        <v>2.3599999999999994</v>
      </c>
    </row>
    <row r="121" spans="1:5" ht="15">
      <c r="A121" s="330" t="s">
        <v>349</v>
      </c>
      <c r="B121" s="331">
        <v>1409</v>
      </c>
      <c r="C121" s="332">
        <v>90.18</v>
      </c>
      <c r="D121" s="333">
        <v>71.81</v>
      </c>
      <c r="E121" s="334">
        <v>18.370000000000005</v>
      </c>
    </row>
    <row r="122" spans="1:5" ht="15">
      <c r="A122" s="330" t="s">
        <v>350</v>
      </c>
      <c r="B122" s="331">
        <v>248</v>
      </c>
      <c r="C122" s="332">
        <v>15.87</v>
      </c>
      <c r="D122" s="333">
        <v>15.1</v>
      </c>
      <c r="E122" s="334">
        <v>0.7699999999999996</v>
      </c>
    </row>
    <row r="123" spans="1:5" ht="15">
      <c r="A123" s="330" t="s">
        <v>351</v>
      </c>
      <c r="B123" s="331">
        <v>496</v>
      </c>
      <c r="C123" s="332">
        <v>31.74</v>
      </c>
      <c r="D123" s="333">
        <v>28.86</v>
      </c>
      <c r="E123" s="334">
        <v>2.879999999999999</v>
      </c>
    </row>
    <row r="124" spans="1:5" ht="15">
      <c r="A124" s="330" t="s">
        <v>352</v>
      </c>
      <c r="B124" s="331">
        <v>1174</v>
      </c>
      <c r="C124" s="332">
        <v>75.14</v>
      </c>
      <c r="D124" s="333">
        <v>66.62</v>
      </c>
      <c r="E124" s="334">
        <v>8.519999999999996</v>
      </c>
    </row>
    <row r="125" spans="1:5" ht="15">
      <c r="A125" s="330" t="s">
        <v>353</v>
      </c>
      <c r="B125" s="331">
        <v>887</v>
      </c>
      <c r="C125" s="332">
        <v>56.77</v>
      </c>
      <c r="D125" s="333">
        <v>51.71</v>
      </c>
      <c r="E125" s="334">
        <v>5.060000000000002</v>
      </c>
    </row>
    <row r="126" spans="1:5" ht="15">
      <c r="A126" s="330" t="s">
        <v>354</v>
      </c>
      <c r="B126" s="331">
        <v>1404</v>
      </c>
      <c r="C126" s="332">
        <v>89.86</v>
      </c>
      <c r="D126" s="333">
        <v>78.08</v>
      </c>
      <c r="E126" s="334">
        <v>11.78</v>
      </c>
    </row>
    <row r="127" spans="1:5" ht="15">
      <c r="A127" s="325" t="s">
        <v>355</v>
      </c>
      <c r="B127" s="328">
        <v>8184</v>
      </c>
      <c r="C127" s="329">
        <v>523.78</v>
      </c>
      <c r="D127" s="329">
        <v>523.4</v>
      </c>
      <c r="E127" s="329">
        <v>0.379999999999999</v>
      </c>
    </row>
    <row r="128" spans="1:5" ht="24">
      <c r="A128" s="325" t="s">
        <v>247</v>
      </c>
      <c r="B128" s="326">
        <v>809</v>
      </c>
      <c r="C128" s="327">
        <v>51.77</v>
      </c>
      <c r="D128" s="327">
        <v>38.98</v>
      </c>
      <c r="E128" s="327">
        <v>12.79</v>
      </c>
    </row>
    <row r="129" spans="1:5" ht="15">
      <c r="A129" s="330" t="s">
        <v>356</v>
      </c>
      <c r="B129" s="331">
        <v>362</v>
      </c>
      <c r="C129" s="332">
        <v>23.17</v>
      </c>
      <c r="D129" s="333">
        <v>14.98</v>
      </c>
      <c r="E129" s="334">
        <v>8.190000000000001</v>
      </c>
    </row>
    <row r="130" spans="1:5" ht="15">
      <c r="A130" s="330" t="s">
        <v>357</v>
      </c>
      <c r="B130" s="331">
        <v>376</v>
      </c>
      <c r="C130" s="332">
        <v>24.06</v>
      </c>
      <c r="D130" s="333">
        <v>21.31</v>
      </c>
      <c r="E130" s="334">
        <v>2.75</v>
      </c>
    </row>
    <row r="131" spans="1:5" ht="24">
      <c r="A131" s="339" t="s">
        <v>358</v>
      </c>
      <c r="B131" s="331">
        <v>71</v>
      </c>
      <c r="C131" s="332">
        <v>4.54</v>
      </c>
      <c r="D131" s="333">
        <v>2.69</v>
      </c>
      <c r="E131" s="334">
        <v>1.85</v>
      </c>
    </row>
    <row r="132" spans="1:5" ht="15">
      <c r="A132" s="330" t="s">
        <v>359</v>
      </c>
      <c r="B132" s="331">
        <v>2474</v>
      </c>
      <c r="C132" s="332">
        <v>158.34</v>
      </c>
      <c r="D132" s="333">
        <v>148.93</v>
      </c>
      <c r="E132" s="334">
        <v>9.409999999999997</v>
      </c>
    </row>
    <row r="133" spans="1:5" ht="15">
      <c r="A133" s="330" t="s">
        <v>360</v>
      </c>
      <c r="B133" s="331">
        <v>369</v>
      </c>
      <c r="C133" s="332">
        <v>23.62</v>
      </c>
      <c r="D133" s="333">
        <v>22.08</v>
      </c>
      <c r="E133" s="334">
        <v>1.5400000000000027</v>
      </c>
    </row>
    <row r="134" spans="1:5" ht="15">
      <c r="A134" s="330" t="s">
        <v>361</v>
      </c>
      <c r="B134" s="331">
        <v>1719</v>
      </c>
      <c r="C134" s="332">
        <v>110.02</v>
      </c>
      <c r="D134" s="333">
        <v>113.28</v>
      </c>
      <c r="E134" s="334">
        <v>-3.260000000000005</v>
      </c>
    </row>
    <row r="135" spans="1:5" ht="15">
      <c r="A135" s="330" t="s">
        <v>362</v>
      </c>
      <c r="B135" s="331">
        <v>2813</v>
      </c>
      <c r="C135" s="332">
        <v>180.03</v>
      </c>
      <c r="D135" s="333">
        <v>200.13</v>
      </c>
      <c r="E135" s="334">
        <v>-20.099999999999994</v>
      </c>
    </row>
    <row r="136" spans="1:5" ht="15">
      <c r="A136" s="325" t="s">
        <v>363</v>
      </c>
      <c r="B136" s="328">
        <v>9433</v>
      </c>
      <c r="C136" s="329">
        <v>603.71</v>
      </c>
      <c r="D136" s="329">
        <v>554.41</v>
      </c>
      <c r="E136" s="329">
        <v>49.3</v>
      </c>
    </row>
    <row r="137" spans="1:5" ht="24">
      <c r="A137" s="325" t="s">
        <v>247</v>
      </c>
      <c r="B137" s="326">
        <v>753</v>
      </c>
      <c r="C137" s="327">
        <v>48.19</v>
      </c>
      <c r="D137" s="327">
        <v>36.739999999999995</v>
      </c>
      <c r="E137" s="327">
        <v>11.45</v>
      </c>
    </row>
    <row r="138" spans="1:5" ht="15">
      <c r="A138" s="330" t="s">
        <v>364</v>
      </c>
      <c r="B138" s="331">
        <v>345</v>
      </c>
      <c r="C138" s="332">
        <v>22.08</v>
      </c>
      <c r="D138" s="333">
        <v>18.24</v>
      </c>
      <c r="E138" s="334">
        <v>3.84</v>
      </c>
    </row>
    <row r="139" spans="1:5" ht="15">
      <c r="A139" s="330" t="s">
        <v>365</v>
      </c>
      <c r="B139" s="331">
        <v>408</v>
      </c>
      <c r="C139" s="332">
        <v>26.11</v>
      </c>
      <c r="D139" s="333">
        <v>18.5</v>
      </c>
      <c r="E139" s="334">
        <v>7.61</v>
      </c>
    </row>
    <row r="140" spans="1:5" ht="15">
      <c r="A140" s="330" t="s">
        <v>366</v>
      </c>
      <c r="B140" s="331">
        <v>1326</v>
      </c>
      <c r="C140" s="332">
        <v>84.86</v>
      </c>
      <c r="D140" s="333">
        <v>80.64</v>
      </c>
      <c r="E140" s="334">
        <v>4.219999999999999</v>
      </c>
    </row>
    <row r="141" spans="1:5" ht="15">
      <c r="A141" s="330" t="s">
        <v>367</v>
      </c>
      <c r="B141" s="331">
        <v>763</v>
      </c>
      <c r="C141" s="332">
        <v>48.83</v>
      </c>
      <c r="D141" s="333">
        <v>43.07</v>
      </c>
      <c r="E141" s="334">
        <v>5.759999999999998</v>
      </c>
    </row>
    <row r="142" spans="1:5" ht="15">
      <c r="A142" s="330" t="s">
        <v>368</v>
      </c>
      <c r="B142" s="331">
        <v>1425</v>
      </c>
      <c r="C142" s="332">
        <v>91.2</v>
      </c>
      <c r="D142" s="333">
        <v>82.94</v>
      </c>
      <c r="E142" s="334">
        <v>8.260000000000005</v>
      </c>
    </row>
    <row r="143" spans="1:5" ht="15">
      <c r="A143" s="330" t="s">
        <v>369</v>
      </c>
      <c r="B143" s="331">
        <v>830</v>
      </c>
      <c r="C143" s="332">
        <v>53.12</v>
      </c>
      <c r="D143" s="333">
        <v>52.93</v>
      </c>
      <c r="E143" s="334">
        <v>0.18999999999999773</v>
      </c>
    </row>
    <row r="144" spans="1:5" ht="15">
      <c r="A144" s="330" t="s">
        <v>370</v>
      </c>
      <c r="B144" s="331">
        <v>649</v>
      </c>
      <c r="C144" s="332">
        <v>41.54</v>
      </c>
      <c r="D144" s="333">
        <v>31.42</v>
      </c>
      <c r="E144" s="334">
        <v>10.119999999999997</v>
      </c>
    </row>
    <row r="145" spans="1:5" ht="15">
      <c r="A145" s="330" t="s">
        <v>371</v>
      </c>
      <c r="B145" s="331">
        <v>499</v>
      </c>
      <c r="C145" s="332">
        <v>31.94</v>
      </c>
      <c r="D145" s="333">
        <v>30.02</v>
      </c>
      <c r="E145" s="334">
        <v>1.9200000000000017</v>
      </c>
    </row>
    <row r="146" spans="1:5" ht="15">
      <c r="A146" s="330" t="s">
        <v>372</v>
      </c>
      <c r="B146" s="331">
        <v>415</v>
      </c>
      <c r="C146" s="332">
        <v>26.56</v>
      </c>
      <c r="D146" s="333">
        <v>21.5</v>
      </c>
      <c r="E146" s="334">
        <v>5.059999999999999</v>
      </c>
    </row>
    <row r="147" spans="1:5" ht="15">
      <c r="A147" s="330" t="s">
        <v>373</v>
      </c>
      <c r="B147" s="331">
        <v>622</v>
      </c>
      <c r="C147" s="332">
        <v>39.81</v>
      </c>
      <c r="D147" s="333">
        <v>41.98</v>
      </c>
      <c r="E147" s="334">
        <v>-2.1699999999999946</v>
      </c>
    </row>
    <row r="148" spans="1:5" ht="15">
      <c r="A148" s="330" t="s">
        <v>374</v>
      </c>
      <c r="B148" s="331">
        <v>85</v>
      </c>
      <c r="C148" s="332">
        <v>5.44</v>
      </c>
      <c r="D148" s="333">
        <v>3.9</v>
      </c>
      <c r="E148" s="334">
        <v>1.5400000000000005</v>
      </c>
    </row>
    <row r="149" spans="1:5" ht="15">
      <c r="A149" s="330" t="s">
        <v>375</v>
      </c>
      <c r="B149" s="331">
        <v>940</v>
      </c>
      <c r="C149" s="332">
        <v>60.16</v>
      </c>
      <c r="D149" s="333">
        <v>61.95</v>
      </c>
      <c r="E149" s="334">
        <v>-1.7900000000000063</v>
      </c>
    </row>
    <row r="150" spans="1:5" ht="15">
      <c r="A150" s="330" t="s">
        <v>376</v>
      </c>
      <c r="B150" s="331">
        <v>578</v>
      </c>
      <c r="C150" s="332">
        <v>36.99</v>
      </c>
      <c r="D150" s="333">
        <v>35.9</v>
      </c>
      <c r="E150" s="334">
        <v>1.0900000000000034</v>
      </c>
    </row>
    <row r="151" spans="1:5" ht="15">
      <c r="A151" s="330" t="s">
        <v>377</v>
      </c>
      <c r="B151" s="331">
        <v>548</v>
      </c>
      <c r="C151" s="332">
        <v>35.07</v>
      </c>
      <c r="D151" s="333">
        <v>31.42</v>
      </c>
      <c r="E151" s="334">
        <v>3.6499999999999986</v>
      </c>
    </row>
    <row r="152" spans="1:5" ht="24">
      <c r="A152" s="325" t="s">
        <v>399</v>
      </c>
      <c r="B152" s="326">
        <v>11937</v>
      </c>
      <c r="C152" s="327">
        <v>763.9699999999999</v>
      </c>
      <c r="D152" s="327">
        <v>783.67</v>
      </c>
      <c r="E152" s="327">
        <v>-19.699999999999974</v>
      </c>
    </row>
    <row r="153" spans="1:5" ht="15">
      <c r="A153" s="330" t="s">
        <v>379</v>
      </c>
      <c r="B153" s="331">
        <v>1164</v>
      </c>
      <c r="C153" s="332">
        <v>74.5</v>
      </c>
      <c r="D153" s="333">
        <v>84.16</v>
      </c>
      <c r="E153" s="334">
        <v>-9.659999999999997</v>
      </c>
    </row>
    <row r="154" spans="1:5" ht="15">
      <c r="A154" s="330" t="s">
        <v>380</v>
      </c>
      <c r="B154" s="331">
        <v>736</v>
      </c>
      <c r="C154" s="332">
        <v>47.1</v>
      </c>
      <c r="D154" s="333">
        <v>46.59</v>
      </c>
      <c r="E154" s="334">
        <v>0.509999999999998</v>
      </c>
    </row>
    <row r="155" spans="1:5" ht="15">
      <c r="A155" s="330" t="s">
        <v>381</v>
      </c>
      <c r="B155" s="331">
        <v>1169</v>
      </c>
      <c r="C155" s="332">
        <v>74.82</v>
      </c>
      <c r="D155" s="333">
        <v>75.07</v>
      </c>
      <c r="E155" s="334">
        <v>-0.25</v>
      </c>
    </row>
    <row r="156" spans="1:5" ht="15">
      <c r="A156" s="330" t="s">
        <v>382</v>
      </c>
      <c r="B156" s="331">
        <v>1785</v>
      </c>
      <c r="C156" s="332">
        <v>114.24</v>
      </c>
      <c r="D156" s="333">
        <v>95.74</v>
      </c>
      <c r="E156" s="334">
        <v>18.5</v>
      </c>
    </row>
    <row r="157" spans="1:5" ht="15">
      <c r="A157" s="330" t="s">
        <v>383</v>
      </c>
      <c r="B157" s="331">
        <v>1163</v>
      </c>
      <c r="C157" s="332">
        <v>74.43</v>
      </c>
      <c r="D157" s="333">
        <v>87.87</v>
      </c>
      <c r="E157" s="334">
        <v>-13.439999999999998</v>
      </c>
    </row>
    <row r="158" spans="1:5" ht="15">
      <c r="A158" s="330" t="s">
        <v>384</v>
      </c>
      <c r="B158" s="331">
        <v>1455</v>
      </c>
      <c r="C158" s="332">
        <v>93.12</v>
      </c>
      <c r="D158" s="333">
        <v>89.73</v>
      </c>
      <c r="E158" s="334">
        <v>3.3900000000000006</v>
      </c>
    </row>
    <row r="159" spans="1:5" ht="15">
      <c r="A159" s="330" t="s">
        <v>385</v>
      </c>
      <c r="B159" s="331">
        <v>785</v>
      </c>
      <c r="C159" s="332">
        <v>50.24</v>
      </c>
      <c r="D159" s="333">
        <v>49.09</v>
      </c>
      <c r="E159" s="334">
        <v>1.1499999999999986</v>
      </c>
    </row>
    <row r="160" spans="1:5" ht="15">
      <c r="A160" s="330" t="s">
        <v>386</v>
      </c>
      <c r="B160" s="331">
        <v>1945</v>
      </c>
      <c r="C160" s="332">
        <v>124.48</v>
      </c>
      <c r="D160" s="333">
        <v>111.1</v>
      </c>
      <c r="E160" s="334">
        <v>13.38000000000001</v>
      </c>
    </row>
    <row r="161" spans="1:5" ht="15">
      <c r="A161" s="330" t="s">
        <v>387</v>
      </c>
      <c r="B161" s="331">
        <v>1735</v>
      </c>
      <c r="C161" s="332">
        <v>111.04</v>
      </c>
      <c r="D161" s="340">
        <v>144.32</v>
      </c>
      <c r="E161" s="334">
        <v>-33.27999999999999</v>
      </c>
    </row>
  </sheetData>
  <sheetProtection/>
  <mergeCells count="1">
    <mergeCell ref="A2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workbookViewId="0" topLeftCell="A1">
      <selection activeCell="K14" sqref="K14"/>
    </sheetView>
  </sheetViews>
  <sheetFormatPr defaultColWidth="8.75390625" defaultRowHeight="14.25"/>
  <cols>
    <col min="1" max="1" width="14.875" style="0" customWidth="1"/>
    <col min="2" max="2" width="15.125" style="0" customWidth="1"/>
    <col min="3" max="3" width="9.00390625" style="0" customWidth="1"/>
    <col min="6" max="6" width="7.875" style="175" customWidth="1"/>
    <col min="7" max="7" width="7.125" style="175" customWidth="1"/>
    <col min="8" max="8" width="8.625" style="0" customWidth="1"/>
    <col min="9" max="9" width="8.125" style="0" customWidth="1"/>
    <col min="10" max="10" width="7.875" style="0" customWidth="1"/>
    <col min="11" max="14" width="9.00390625" style="178" customWidth="1"/>
    <col min="15" max="15" width="11.50390625" style="178" customWidth="1"/>
    <col min="16" max="18" width="10.00390625" style="178" bestFit="1" customWidth="1"/>
    <col min="19" max="19" width="10.75390625" style="178" bestFit="1" customWidth="1"/>
    <col min="20" max="20" width="10.625" style="178" customWidth="1"/>
    <col min="21" max="21" width="10.00390625" style="178" bestFit="1" customWidth="1"/>
    <col min="22" max="22" width="10.125" style="178" bestFit="1" customWidth="1"/>
    <col min="23" max="24" width="9.00390625" style="237" bestFit="1" customWidth="1"/>
  </cols>
  <sheetData>
    <row r="1" spans="1:21" ht="20.25">
      <c r="A1" s="238" t="s">
        <v>405</v>
      </c>
      <c r="B1" s="238"/>
      <c r="C1" s="239"/>
      <c r="D1" s="240"/>
      <c r="E1" s="240"/>
      <c r="F1" s="241"/>
      <c r="G1" s="241"/>
      <c r="H1" s="242"/>
      <c r="I1" s="242"/>
      <c r="J1" s="242"/>
      <c r="K1" s="281"/>
      <c r="L1" s="281"/>
      <c r="M1" s="281"/>
      <c r="N1" s="281"/>
      <c r="O1" s="282"/>
      <c r="P1" s="283"/>
      <c r="Q1" s="283"/>
      <c r="R1" s="283"/>
      <c r="S1" s="283"/>
      <c r="T1" s="283"/>
      <c r="U1" s="283"/>
    </row>
    <row r="2" spans="1:24" ht="27" customHeight="1">
      <c r="A2" s="243" t="s">
        <v>406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</row>
    <row r="3" spans="1:21" ht="15">
      <c r="A3" s="244" t="s">
        <v>407</v>
      </c>
      <c r="B3" s="244"/>
      <c r="C3" s="245"/>
      <c r="D3" s="246"/>
      <c r="E3" s="246"/>
      <c r="F3" s="247"/>
      <c r="G3" s="247"/>
      <c r="H3" s="245"/>
      <c r="I3" s="245"/>
      <c r="J3" s="245"/>
      <c r="K3" s="284"/>
      <c r="L3" s="284"/>
      <c r="M3" s="284"/>
      <c r="N3" s="285"/>
      <c r="O3" s="286"/>
      <c r="P3" s="287"/>
      <c r="Q3" s="287"/>
      <c r="R3" s="287"/>
      <c r="S3" s="287"/>
      <c r="T3" s="287"/>
      <c r="U3" s="287"/>
    </row>
    <row r="4" spans="1:24" ht="52.5" customHeight="1">
      <c r="A4" s="248" t="s">
        <v>408</v>
      </c>
      <c r="B4" s="249"/>
      <c r="C4" s="250" t="s">
        <v>409</v>
      </c>
      <c r="D4" s="251"/>
      <c r="E4" s="252"/>
      <c r="F4" s="253" t="s">
        <v>226</v>
      </c>
      <c r="G4" s="253"/>
      <c r="H4" s="254"/>
      <c r="I4" s="254"/>
      <c r="J4" s="254"/>
      <c r="K4" s="288" t="s">
        <v>403</v>
      </c>
      <c r="L4" s="289"/>
      <c r="M4" s="289"/>
      <c r="N4" s="290"/>
      <c r="O4" s="291" t="s">
        <v>410</v>
      </c>
      <c r="P4" s="292" t="s">
        <v>411</v>
      </c>
      <c r="Q4" s="302"/>
      <c r="R4" s="303"/>
      <c r="S4" s="304" t="s">
        <v>412</v>
      </c>
      <c r="T4" s="305"/>
      <c r="U4" s="306"/>
      <c r="V4" s="226" t="s">
        <v>229</v>
      </c>
      <c r="W4" s="227"/>
      <c r="X4" s="230"/>
    </row>
    <row r="5" spans="1:24" ht="21.75" customHeight="1">
      <c r="A5" s="255"/>
      <c r="B5" s="256"/>
      <c r="C5" s="257" t="s">
        <v>18</v>
      </c>
      <c r="D5" s="258" t="s">
        <v>23</v>
      </c>
      <c r="E5" s="258" t="s">
        <v>24</v>
      </c>
      <c r="F5" s="259" t="s">
        <v>233</v>
      </c>
      <c r="G5" s="259" t="s">
        <v>238</v>
      </c>
      <c r="H5" s="260" t="s">
        <v>234</v>
      </c>
      <c r="I5" s="260" t="s">
        <v>239</v>
      </c>
      <c r="J5" s="260" t="s">
        <v>240</v>
      </c>
      <c r="K5" s="293" t="s">
        <v>18</v>
      </c>
      <c r="L5" s="293" t="s">
        <v>233</v>
      </c>
      <c r="M5" s="293" t="s">
        <v>234</v>
      </c>
      <c r="N5" s="293" t="s">
        <v>235</v>
      </c>
      <c r="O5" s="294"/>
      <c r="P5" s="219" t="s">
        <v>18</v>
      </c>
      <c r="Q5" s="219" t="s">
        <v>233</v>
      </c>
      <c r="R5" s="219" t="s">
        <v>234</v>
      </c>
      <c r="S5" s="219" t="s">
        <v>18</v>
      </c>
      <c r="T5" s="219" t="s">
        <v>233</v>
      </c>
      <c r="U5" s="219" t="s">
        <v>234</v>
      </c>
      <c r="V5" s="228" t="s">
        <v>14</v>
      </c>
      <c r="W5" s="228" t="s">
        <v>23</v>
      </c>
      <c r="X5" s="228" t="s">
        <v>24</v>
      </c>
    </row>
    <row r="6" spans="1:24" ht="15">
      <c r="A6" s="261" t="s">
        <v>413</v>
      </c>
      <c r="B6" s="262" t="s">
        <v>413</v>
      </c>
      <c r="C6" s="263">
        <f aca="true" t="shared" si="0" ref="C6:C54">D6+E6</f>
        <v>201660</v>
      </c>
      <c r="D6" s="264">
        <f>D7+D17+D25+D33+D48+D60+D71++D82+D89+D98+D112+D126+D133+D149</f>
        <v>179014</v>
      </c>
      <c r="E6" s="264">
        <f>E7+E17+E25+E33+E48+E60+E71++E82+E89+E98+E112+E126+E133+E149</f>
        <v>22646</v>
      </c>
      <c r="F6" s="264"/>
      <c r="G6" s="264"/>
      <c r="H6" s="265"/>
      <c r="I6" s="265"/>
      <c r="J6" s="265"/>
      <c r="K6" s="295">
        <f aca="true" t="shared" si="1" ref="K6:X6">K7+K17+K25+K33+K48+K60+K71++K82+K89+K98+K112+K126+K133+K149</f>
        <v>40332</v>
      </c>
      <c r="L6" s="295">
        <f t="shared" si="1"/>
        <v>26979.920000000002</v>
      </c>
      <c r="M6" s="295">
        <f t="shared" si="1"/>
        <v>4908.66</v>
      </c>
      <c r="N6" s="295">
        <f t="shared" si="1"/>
        <v>8443.42</v>
      </c>
      <c r="O6" s="295">
        <f t="shared" si="1"/>
        <v>-462.95000000000005</v>
      </c>
      <c r="P6" s="295">
        <f t="shared" si="1"/>
        <v>32351.53</v>
      </c>
      <c r="Q6" s="295">
        <f t="shared" si="1"/>
        <v>27442.870000000003</v>
      </c>
      <c r="R6" s="295">
        <f t="shared" si="1"/>
        <v>4908.66</v>
      </c>
      <c r="S6" s="295">
        <f t="shared" si="1"/>
        <v>33174.75</v>
      </c>
      <c r="T6" s="295">
        <f t="shared" si="1"/>
        <v>27040.75</v>
      </c>
      <c r="U6" s="295">
        <f t="shared" si="1"/>
        <v>6134</v>
      </c>
      <c r="V6" s="307">
        <f t="shared" si="1"/>
        <v>-823.2199999999995</v>
      </c>
      <c r="W6" s="307">
        <f t="shared" si="1"/>
        <v>-1063.6999999999994</v>
      </c>
      <c r="X6" s="307">
        <f t="shared" si="1"/>
        <v>240.47999999999996</v>
      </c>
    </row>
    <row r="7" spans="1:24" ht="15">
      <c r="A7" s="266" t="s">
        <v>414</v>
      </c>
      <c r="B7" s="267" t="s">
        <v>415</v>
      </c>
      <c r="C7" s="263">
        <f t="shared" si="0"/>
        <v>20576</v>
      </c>
      <c r="D7" s="264">
        <f>SUM(D8,D15:D16)</f>
        <v>18688</v>
      </c>
      <c r="E7" s="264">
        <f>SUM(E8,E15:E16)</f>
        <v>1888</v>
      </c>
      <c r="F7" s="264"/>
      <c r="G7" s="264"/>
      <c r="H7" s="265"/>
      <c r="I7" s="265"/>
      <c r="J7" s="265"/>
      <c r="K7" s="296">
        <f>SUM(K8,K15:K16)</f>
        <v>4115.200000000001</v>
      </c>
      <c r="L7" s="296">
        <f aca="true" t="shared" si="2" ref="L7:X7">L8+L15+L16</f>
        <v>2469.1199999999994</v>
      </c>
      <c r="M7" s="296">
        <f t="shared" si="2"/>
        <v>68.42</v>
      </c>
      <c r="N7" s="296">
        <f t="shared" si="2"/>
        <v>1577.6599999999999</v>
      </c>
      <c r="O7" s="296">
        <f t="shared" si="2"/>
        <v>-28</v>
      </c>
      <c r="P7" s="296">
        <f t="shared" si="2"/>
        <v>2565.54</v>
      </c>
      <c r="Q7" s="296">
        <f t="shared" si="2"/>
        <v>2497.1199999999994</v>
      </c>
      <c r="R7" s="296">
        <f t="shared" si="2"/>
        <v>68.42</v>
      </c>
      <c r="S7" s="296">
        <f t="shared" si="2"/>
        <v>2758.71</v>
      </c>
      <c r="T7" s="296">
        <f t="shared" si="2"/>
        <v>2679.71</v>
      </c>
      <c r="U7" s="296">
        <f t="shared" si="2"/>
        <v>79</v>
      </c>
      <c r="V7" s="300">
        <f t="shared" si="2"/>
        <v>-193.16999999999987</v>
      </c>
      <c r="W7" s="300">
        <f t="shared" si="2"/>
        <v>-255.62999999999985</v>
      </c>
      <c r="X7" s="300">
        <f t="shared" si="2"/>
        <v>62.46000000000001</v>
      </c>
    </row>
    <row r="8" spans="1:24" ht="15">
      <c r="A8" s="268"/>
      <c r="B8" s="267" t="s">
        <v>416</v>
      </c>
      <c r="C8" s="263">
        <f t="shared" si="0"/>
        <v>19519</v>
      </c>
      <c r="D8" s="264">
        <f>SUM(D9:D14)</f>
        <v>17777</v>
      </c>
      <c r="E8" s="264">
        <f>SUM(E9:E14)</f>
        <v>1742</v>
      </c>
      <c r="F8" s="264"/>
      <c r="G8" s="264"/>
      <c r="H8" s="265"/>
      <c r="I8" s="265"/>
      <c r="J8" s="265"/>
      <c r="K8" s="296">
        <f aca="true" t="shared" si="3" ref="K8:X8">SUM(K9:K14)</f>
        <v>3903.8</v>
      </c>
      <c r="L8" s="296">
        <f t="shared" si="3"/>
        <v>2342.2799999999997</v>
      </c>
      <c r="M8" s="296">
        <f t="shared" si="3"/>
        <v>17.68</v>
      </c>
      <c r="N8" s="296">
        <f t="shared" si="3"/>
        <v>1543.84</v>
      </c>
      <c r="O8" s="296">
        <f t="shared" si="3"/>
        <v>-28</v>
      </c>
      <c r="P8" s="296">
        <f t="shared" si="3"/>
        <v>2387.96</v>
      </c>
      <c r="Q8" s="296">
        <f t="shared" si="3"/>
        <v>2370.2799999999997</v>
      </c>
      <c r="R8" s="296">
        <f t="shared" si="3"/>
        <v>17.68</v>
      </c>
      <c r="S8" s="296">
        <f t="shared" si="3"/>
        <v>2540.38</v>
      </c>
      <c r="T8" s="296">
        <f t="shared" si="3"/>
        <v>2527.38</v>
      </c>
      <c r="U8" s="296">
        <f t="shared" si="3"/>
        <v>13</v>
      </c>
      <c r="V8" s="300">
        <f t="shared" si="3"/>
        <v>-152.41999999999987</v>
      </c>
      <c r="W8" s="300">
        <f t="shared" si="3"/>
        <v>-213.56999999999985</v>
      </c>
      <c r="X8" s="300">
        <f t="shared" si="3"/>
        <v>61.150000000000006</v>
      </c>
    </row>
    <row r="9" spans="1:24" ht="15">
      <c r="A9" s="268"/>
      <c r="B9" s="192" t="s">
        <v>417</v>
      </c>
      <c r="C9" s="263">
        <f t="shared" si="0"/>
        <v>18414</v>
      </c>
      <c r="D9" s="269">
        <v>16672</v>
      </c>
      <c r="E9" s="269">
        <f>VLOOKUP(B9,'[1]中职助学金（人社）改'!$B$39:$E$90,4,0)</f>
        <v>1742</v>
      </c>
      <c r="F9" s="270">
        <v>0.6</v>
      </c>
      <c r="G9" s="271">
        <f aca="true" t="shared" si="4" ref="G9:G16">1-F9</f>
        <v>0.4</v>
      </c>
      <c r="H9" s="272">
        <v>0</v>
      </c>
      <c r="I9" s="272">
        <v>1</v>
      </c>
      <c r="J9" s="272">
        <v>0</v>
      </c>
      <c r="K9" s="297">
        <v>3682.8</v>
      </c>
      <c r="L9" s="297">
        <v>2209.68</v>
      </c>
      <c r="M9" s="297">
        <v>0</v>
      </c>
      <c r="N9" s="297">
        <v>1473.12</v>
      </c>
      <c r="O9" s="298">
        <v>-28</v>
      </c>
      <c r="P9" s="299">
        <v>2237.68</v>
      </c>
      <c r="Q9" s="299">
        <v>2237.68</v>
      </c>
      <c r="R9" s="299">
        <v>0</v>
      </c>
      <c r="S9" s="299">
        <v>2382.9700000000003</v>
      </c>
      <c r="T9" s="299">
        <v>2382.9700000000003</v>
      </c>
      <c r="U9" s="308">
        <v>0</v>
      </c>
      <c r="V9" s="309">
        <v>-145.28999999999982</v>
      </c>
      <c r="W9" s="310">
        <v>-206.43999999999983</v>
      </c>
      <c r="X9" s="310">
        <v>61.150000000000006</v>
      </c>
    </row>
    <row r="10" spans="1:24" ht="15">
      <c r="A10" s="268"/>
      <c r="B10" s="192" t="s">
        <v>418</v>
      </c>
      <c r="C10" s="263">
        <f t="shared" si="0"/>
        <v>683</v>
      </c>
      <c r="D10" s="269">
        <v>683</v>
      </c>
      <c r="E10" s="269">
        <v>0</v>
      </c>
      <c r="F10" s="270">
        <v>0.6</v>
      </c>
      <c r="G10" s="271">
        <f t="shared" si="4"/>
        <v>0.4</v>
      </c>
      <c r="H10" s="272">
        <v>0.2</v>
      </c>
      <c r="I10" s="272">
        <v>0</v>
      </c>
      <c r="J10" s="272">
        <v>0.8</v>
      </c>
      <c r="K10" s="297">
        <v>136.6</v>
      </c>
      <c r="L10" s="297">
        <v>81.96</v>
      </c>
      <c r="M10" s="297">
        <v>10.93</v>
      </c>
      <c r="N10" s="297">
        <v>43.71</v>
      </c>
      <c r="O10" s="298">
        <v>0</v>
      </c>
      <c r="P10" s="299">
        <v>92.88999999999999</v>
      </c>
      <c r="Q10" s="299">
        <v>81.96</v>
      </c>
      <c r="R10" s="299">
        <v>10.93</v>
      </c>
      <c r="S10" s="299">
        <v>93.77</v>
      </c>
      <c r="T10" s="299">
        <v>93.77</v>
      </c>
      <c r="U10" s="308">
        <v>0</v>
      </c>
      <c r="V10" s="309">
        <v>-0.8800000000000097</v>
      </c>
      <c r="W10" s="310">
        <v>-0.8800000000000097</v>
      </c>
      <c r="X10" s="310">
        <v>0</v>
      </c>
    </row>
    <row r="11" spans="1:24" ht="15">
      <c r="A11" s="268"/>
      <c r="B11" s="192" t="s">
        <v>419</v>
      </c>
      <c r="C11" s="263">
        <f t="shared" si="0"/>
        <v>349</v>
      </c>
      <c r="D11" s="269">
        <v>349</v>
      </c>
      <c r="E11" s="269">
        <v>0</v>
      </c>
      <c r="F11" s="270">
        <v>0.6</v>
      </c>
      <c r="G11" s="271">
        <f t="shared" si="4"/>
        <v>0.4</v>
      </c>
      <c r="H11" s="272">
        <v>0.2</v>
      </c>
      <c r="I11" s="272">
        <v>0</v>
      </c>
      <c r="J11" s="272">
        <v>0.8</v>
      </c>
      <c r="K11" s="297">
        <v>69.8</v>
      </c>
      <c r="L11" s="297">
        <v>41.88</v>
      </c>
      <c r="M11" s="297">
        <v>5.58</v>
      </c>
      <c r="N11" s="297">
        <v>22.339999999999996</v>
      </c>
      <c r="O11" s="298">
        <v>0</v>
      </c>
      <c r="P11" s="299">
        <v>47.46</v>
      </c>
      <c r="Q11" s="299">
        <v>41.88</v>
      </c>
      <c r="R11" s="299">
        <v>5.58</v>
      </c>
      <c r="S11" s="299">
        <v>54.88</v>
      </c>
      <c r="T11" s="299">
        <v>41.88</v>
      </c>
      <c r="U11" s="308">
        <v>13</v>
      </c>
      <c r="V11" s="309">
        <v>-7.420000000000002</v>
      </c>
      <c r="W11" s="310">
        <v>-7.420000000000002</v>
      </c>
      <c r="X11" s="310">
        <v>0</v>
      </c>
    </row>
    <row r="12" spans="1:24" ht="15">
      <c r="A12" s="268"/>
      <c r="B12" s="192" t="s">
        <v>420</v>
      </c>
      <c r="C12" s="263">
        <f t="shared" si="0"/>
        <v>0</v>
      </c>
      <c r="D12" s="269">
        <v>0</v>
      </c>
      <c r="E12" s="269">
        <v>0</v>
      </c>
      <c r="F12" s="270">
        <v>0.6</v>
      </c>
      <c r="G12" s="271">
        <f t="shared" si="4"/>
        <v>0.4</v>
      </c>
      <c r="H12" s="272">
        <v>0.2</v>
      </c>
      <c r="I12" s="272">
        <v>0</v>
      </c>
      <c r="J12" s="272">
        <v>0.8</v>
      </c>
      <c r="K12" s="297">
        <v>0</v>
      </c>
      <c r="L12" s="297">
        <v>0</v>
      </c>
      <c r="M12" s="297">
        <v>0</v>
      </c>
      <c r="N12" s="297">
        <v>0</v>
      </c>
      <c r="O12" s="298">
        <v>0</v>
      </c>
      <c r="P12" s="299">
        <v>0</v>
      </c>
      <c r="Q12" s="299">
        <v>0</v>
      </c>
      <c r="R12" s="299">
        <v>0</v>
      </c>
      <c r="S12" s="299">
        <v>0</v>
      </c>
      <c r="T12" s="299">
        <v>0</v>
      </c>
      <c r="U12" s="308">
        <v>0</v>
      </c>
      <c r="V12" s="309">
        <v>0</v>
      </c>
      <c r="W12" s="310">
        <v>0</v>
      </c>
      <c r="X12" s="310">
        <v>0</v>
      </c>
    </row>
    <row r="13" spans="1:24" ht="15">
      <c r="A13" s="268"/>
      <c r="B13" s="192" t="s">
        <v>421</v>
      </c>
      <c r="C13" s="263">
        <f t="shared" si="0"/>
        <v>6</v>
      </c>
      <c r="D13" s="269">
        <v>6</v>
      </c>
      <c r="E13" s="269">
        <v>0</v>
      </c>
      <c r="F13" s="270">
        <v>0.6</v>
      </c>
      <c r="G13" s="271">
        <f t="shared" si="4"/>
        <v>0.4</v>
      </c>
      <c r="H13" s="272">
        <v>0.2</v>
      </c>
      <c r="I13" s="272">
        <v>0</v>
      </c>
      <c r="J13" s="272">
        <v>0.8</v>
      </c>
      <c r="K13" s="297">
        <v>1.2</v>
      </c>
      <c r="L13" s="297">
        <v>0.72</v>
      </c>
      <c r="M13" s="297">
        <v>0.1</v>
      </c>
      <c r="N13" s="297">
        <v>0.38</v>
      </c>
      <c r="O13" s="298">
        <v>0</v>
      </c>
      <c r="P13" s="299">
        <v>0.82</v>
      </c>
      <c r="Q13" s="299">
        <v>0.72</v>
      </c>
      <c r="R13" s="299">
        <v>0.1</v>
      </c>
      <c r="S13" s="299">
        <v>0.7199999999999998</v>
      </c>
      <c r="T13" s="299">
        <v>0.7199999999999998</v>
      </c>
      <c r="U13" s="308">
        <v>0</v>
      </c>
      <c r="V13" s="309">
        <v>0.1000000000000002</v>
      </c>
      <c r="W13" s="310">
        <v>0.1000000000000002</v>
      </c>
      <c r="X13" s="310">
        <v>0</v>
      </c>
    </row>
    <row r="14" spans="1:24" ht="15">
      <c r="A14" s="268"/>
      <c r="B14" s="192" t="s">
        <v>422</v>
      </c>
      <c r="C14" s="263">
        <f t="shared" si="0"/>
        <v>67</v>
      </c>
      <c r="D14" s="269">
        <v>67</v>
      </c>
      <c r="E14" s="269">
        <v>0</v>
      </c>
      <c r="F14" s="270">
        <v>0.6</v>
      </c>
      <c r="G14" s="271">
        <f t="shared" si="4"/>
        <v>0.4</v>
      </c>
      <c r="H14" s="272">
        <v>0.2</v>
      </c>
      <c r="I14" s="272">
        <v>0</v>
      </c>
      <c r="J14" s="272">
        <v>0.8</v>
      </c>
      <c r="K14" s="297">
        <v>13.4</v>
      </c>
      <c r="L14" s="297">
        <v>8.04</v>
      </c>
      <c r="M14" s="297">
        <v>1.07</v>
      </c>
      <c r="N14" s="297">
        <v>4.290000000000001</v>
      </c>
      <c r="O14" s="298">
        <v>0</v>
      </c>
      <c r="P14" s="299">
        <v>9.11</v>
      </c>
      <c r="Q14" s="299">
        <v>8.04</v>
      </c>
      <c r="R14" s="299">
        <v>1.07</v>
      </c>
      <c r="S14" s="299">
        <v>8.04</v>
      </c>
      <c r="T14" s="299">
        <v>8.04</v>
      </c>
      <c r="U14" s="308">
        <v>0</v>
      </c>
      <c r="V14" s="309">
        <v>1.0700000000000003</v>
      </c>
      <c r="W14" s="310">
        <v>1.0700000000000003</v>
      </c>
      <c r="X14" s="310">
        <v>0</v>
      </c>
    </row>
    <row r="15" spans="1:24" ht="15">
      <c r="A15" s="268"/>
      <c r="B15" s="273" t="s">
        <v>423</v>
      </c>
      <c r="C15" s="263">
        <f t="shared" si="0"/>
        <v>627</v>
      </c>
      <c r="D15" s="269">
        <v>481</v>
      </c>
      <c r="E15" s="269">
        <f>VLOOKUP(B15,'[1]中职助学金（人社）改'!$B$39:$E$90,4,0)</f>
        <v>146</v>
      </c>
      <c r="F15" s="270">
        <v>0.6</v>
      </c>
      <c r="G15" s="271">
        <f t="shared" si="4"/>
        <v>0.4</v>
      </c>
      <c r="H15" s="272">
        <v>0.6</v>
      </c>
      <c r="I15" s="272">
        <v>0</v>
      </c>
      <c r="J15" s="272">
        <v>0.4</v>
      </c>
      <c r="K15" s="297">
        <v>125.4</v>
      </c>
      <c r="L15" s="297">
        <v>75.24</v>
      </c>
      <c r="M15" s="297">
        <v>30.1</v>
      </c>
      <c r="N15" s="297">
        <v>20.06000000000001</v>
      </c>
      <c r="O15" s="298">
        <v>0</v>
      </c>
      <c r="P15" s="299">
        <v>105.34</v>
      </c>
      <c r="Q15" s="299">
        <v>75.24</v>
      </c>
      <c r="R15" s="299">
        <v>30.1</v>
      </c>
      <c r="S15" s="299">
        <v>107.12</v>
      </c>
      <c r="T15" s="299">
        <v>84.12</v>
      </c>
      <c r="U15" s="308">
        <v>23</v>
      </c>
      <c r="V15" s="309">
        <v>-1.7800000000000011</v>
      </c>
      <c r="W15" s="310">
        <v>-3.0900000000000034</v>
      </c>
      <c r="X15" s="310">
        <v>1.3100000000000023</v>
      </c>
    </row>
    <row r="16" spans="1:24" ht="15">
      <c r="A16" s="274"/>
      <c r="B16" s="273" t="s">
        <v>424</v>
      </c>
      <c r="C16" s="263">
        <f t="shared" si="0"/>
        <v>430</v>
      </c>
      <c r="D16" s="269">
        <v>430</v>
      </c>
      <c r="E16" s="269">
        <v>0</v>
      </c>
      <c r="F16" s="270">
        <v>0.6</v>
      </c>
      <c r="G16" s="271">
        <f t="shared" si="4"/>
        <v>0.4</v>
      </c>
      <c r="H16" s="272">
        <v>0.6</v>
      </c>
      <c r="I16" s="272">
        <v>0</v>
      </c>
      <c r="J16" s="272">
        <v>0.4</v>
      </c>
      <c r="K16" s="297">
        <v>86</v>
      </c>
      <c r="L16" s="297">
        <v>51.6</v>
      </c>
      <c r="M16" s="297">
        <v>20.64</v>
      </c>
      <c r="N16" s="297">
        <v>13.759999999999998</v>
      </c>
      <c r="O16" s="298">
        <v>0</v>
      </c>
      <c r="P16" s="299">
        <v>72.24000000000001</v>
      </c>
      <c r="Q16" s="299">
        <v>51.6</v>
      </c>
      <c r="R16" s="299">
        <v>20.64</v>
      </c>
      <c r="S16" s="299">
        <v>111.21</v>
      </c>
      <c r="T16" s="299">
        <v>68.21000000000001</v>
      </c>
      <c r="U16" s="308">
        <v>43</v>
      </c>
      <c r="V16" s="309">
        <v>-38.97</v>
      </c>
      <c r="W16" s="310">
        <v>-38.97</v>
      </c>
      <c r="X16" s="310">
        <v>0</v>
      </c>
    </row>
    <row r="17" spans="1:24" ht="15">
      <c r="A17" s="156" t="s">
        <v>425</v>
      </c>
      <c r="B17" s="267" t="s">
        <v>426</v>
      </c>
      <c r="C17" s="263">
        <f t="shared" si="0"/>
        <v>6685</v>
      </c>
      <c r="D17" s="264">
        <f>SUM(D18,D20:D24)</f>
        <v>4639</v>
      </c>
      <c r="E17" s="264">
        <f>SUM(E18,E20:E24)</f>
        <v>2046</v>
      </c>
      <c r="F17" s="264"/>
      <c r="G17" s="264"/>
      <c r="H17" s="265"/>
      <c r="I17" s="265"/>
      <c r="J17" s="265"/>
      <c r="K17" s="296">
        <v>1337</v>
      </c>
      <c r="L17" s="296">
        <v>851.16</v>
      </c>
      <c r="M17" s="296">
        <v>96.94</v>
      </c>
      <c r="N17" s="296">
        <v>388.9</v>
      </c>
      <c r="O17" s="296">
        <v>-7.62</v>
      </c>
      <c r="P17" s="296">
        <v>955.7199999999999</v>
      </c>
      <c r="Q17" s="296">
        <v>858.78</v>
      </c>
      <c r="R17" s="296">
        <v>96.94</v>
      </c>
      <c r="S17" s="296">
        <v>975.2800000000001</v>
      </c>
      <c r="T17" s="296">
        <v>838.2800000000001</v>
      </c>
      <c r="U17" s="296">
        <v>137</v>
      </c>
      <c r="V17" s="300">
        <v>-19.560000000000006</v>
      </c>
      <c r="W17" s="300">
        <v>-50.46000000000001</v>
      </c>
      <c r="X17" s="300">
        <v>30.9</v>
      </c>
    </row>
    <row r="18" spans="1:24" ht="15">
      <c r="A18" s="158"/>
      <c r="B18" s="267" t="s">
        <v>416</v>
      </c>
      <c r="C18" s="263">
        <f t="shared" si="0"/>
        <v>4350</v>
      </c>
      <c r="D18" s="264">
        <f>D19</f>
        <v>2340</v>
      </c>
      <c r="E18" s="264">
        <f>E19</f>
        <v>2010</v>
      </c>
      <c r="F18" s="264"/>
      <c r="G18" s="264"/>
      <c r="H18" s="265"/>
      <c r="I18" s="265"/>
      <c r="J18" s="265"/>
      <c r="K18" s="296">
        <v>870</v>
      </c>
      <c r="L18" s="296">
        <v>522</v>
      </c>
      <c r="M18" s="296">
        <v>0</v>
      </c>
      <c r="N18" s="296">
        <v>348</v>
      </c>
      <c r="O18" s="296">
        <v>0</v>
      </c>
      <c r="P18" s="296">
        <v>522</v>
      </c>
      <c r="Q18" s="296">
        <v>522</v>
      </c>
      <c r="R18" s="296">
        <v>0</v>
      </c>
      <c r="S18" s="296">
        <v>499.03</v>
      </c>
      <c r="T18" s="296">
        <v>499.03</v>
      </c>
      <c r="U18" s="296">
        <v>0</v>
      </c>
      <c r="V18" s="300">
        <v>22.97</v>
      </c>
      <c r="W18" s="300">
        <v>-6.310000000000002</v>
      </c>
      <c r="X18" s="300">
        <v>29.28</v>
      </c>
    </row>
    <row r="19" spans="1:24" ht="15">
      <c r="A19" s="158"/>
      <c r="B19" s="192" t="s">
        <v>427</v>
      </c>
      <c r="C19" s="263">
        <f t="shared" si="0"/>
        <v>4350</v>
      </c>
      <c r="D19" s="269">
        <v>2340</v>
      </c>
      <c r="E19" s="269">
        <f>VLOOKUP(B19,'[1]中职助学金（人社）改'!$B$39:$E$90,4,0)</f>
        <v>2010</v>
      </c>
      <c r="F19" s="270">
        <v>0.6</v>
      </c>
      <c r="G19" s="271">
        <f aca="true" t="shared" si="5" ref="G19:G24">1-F19</f>
        <v>0.4</v>
      </c>
      <c r="H19" s="272">
        <v>0</v>
      </c>
      <c r="I19" s="272">
        <v>1</v>
      </c>
      <c r="J19" s="272">
        <v>0</v>
      </c>
      <c r="K19" s="297">
        <v>870</v>
      </c>
      <c r="L19" s="297">
        <v>522</v>
      </c>
      <c r="M19" s="297">
        <v>0</v>
      </c>
      <c r="N19" s="297">
        <v>348</v>
      </c>
      <c r="O19" s="298">
        <v>0</v>
      </c>
      <c r="P19" s="299">
        <v>522</v>
      </c>
      <c r="Q19" s="299">
        <v>522</v>
      </c>
      <c r="R19" s="299">
        <v>0</v>
      </c>
      <c r="S19" s="299">
        <v>499.03</v>
      </c>
      <c r="T19" s="299">
        <v>499.03</v>
      </c>
      <c r="U19" s="308">
        <v>0</v>
      </c>
      <c r="V19" s="309">
        <v>22.97</v>
      </c>
      <c r="W19" s="310">
        <v>-6.310000000000002</v>
      </c>
      <c r="X19" s="310">
        <v>29.28</v>
      </c>
    </row>
    <row r="20" spans="1:24" ht="15">
      <c r="A20" s="158"/>
      <c r="B20" s="275" t="s">
        <v>68</v>
      </c>
      <c r="C20" s="263">
        <f t="shared" si="0"/>
        <v>157</v>
      </c>
      <c r="D20" s="269">
        <v>121</v>
      </c>
      <c r="E20" s="269">
        <f>VLOOKUP(B20,'[1]中职助学金（人社）改'!$B$39:$E$90,4,0)</f>
        <v>36</v>
      </c>
      <c r="F20" s="270">
        <v>0.6</v>
      </c>
      <c r="G20" s="271">
        <f t="shared" si="5"/>
        <v>0.4</v>
      </c>
      <c r="H20" s="272">
        <v>0.65</v>
      </c>
      <c r="I20" s="272">
        <v>0</v>
      </c>
      <c r="J20" s="272">
        <v>0.35</v>
      </c>
      <c r="K20" s="297">
        <v>31.4</v>
      </c>
      <c r="L20" s="297">
        <v>18.84</v>
      </c>
      <c r="M20" s="297">
        <v>8.16</v>
      </c>
      <c r="N20" s="297">
        <v>4.399999999999999</v>
      </c>
      <c r="O20" s="298">
        <v>0</v>
      </c>
      <c r="P20" s="299">
        <v>27</v>
      </c>
      <c r="Q20" s="299">
        <v>18.84</v>
      </c>
      <c r="R20" s="299">
        <v>8.16</v>
      </c>
      <c r="S20" s="299">
        <v>30.77</v>
      </c>
      <c r="T20" s="299">
        <v>21.77</v>
      </c>
      <c r="U20" s="311">
        <v>9</v>
      </c>
      <c r="V20" s="309">
        <v>-3.7700000000000005</v>
      </c>
      <c r="W20" s="310">
        <v>-5.39</v>
      </c>
      <c r="X20" s="310">
        <v>1.62</v>
      </c>
    </row>
    <row r="21" spans="1:24" ht="15">
      <c r="A21" s="158"/>
      <c r="B21" s="273" t="s">
        <v>428</v>
      </c>
      <c r="C21" s="263">
        <f t="shared" si="0"/>
        <v>586</v>
      </c>
      <c r="D21" s="269">
        <v>586</v>
      </c>
      <c r="E21" s="269">
        <v>0</v>
      </c>
      <c r="F21" s="270">
        <v>0.6</v>
      </c>
      <c r="G21" s="271">
        <f t="shared" si="5"/>
        <v>0.4</v>
      </c>
      <c r="H21" s="272">
        <v>0.65</v>
      </c>
      <c r="I21" s="272">
        <v>0</v>
      </c>
      <c r="J21" s="272">
        <v>0.35</v>
      </c>
      <c r="K21" s="297">
        <v>117.2</v>
      </c>
      <c r="L21" s="297">
        <v>70.32</v>
      </c>
      <c r="M21" s="297">
        <v>30.47</v>
      </c>
      <c r="N21" s="297">
        <v>16.41000000000001</v>
      </c>
      <c r="O21" s="298">
        <v>0</v>
      </c>
      <c r="P21" s="299">
        <v>100.79</v>
      </c>
      <c r="Q21" s="299">
        <v>70.32</v>
      </c>
      <c r="R21" s="299">
        <v>30.47</v>
      </c>
      <c r="S21" s="299">
        <v>102.18</v>
      </c>
      <c r="T21" s="299">
        <v>78.17999999999999</v>
      </c>
      <c r="U21" s="308">
        <v>24</v>
      </c>
      <c r="V21" s="309">
        <v>-1.3900000000000006</v>
      </c>
      <c r="W21" s="310">
        <v>-1.3900000000000006</v>
      </c>
      <c r="X21" s="310">
        <v>0</v>
      </c>
    </row>
    <row r="22" spans="1:24" ht="15">
      <c r="A22" s="158"/>
      <c r="B22" s="273" t="s">
        <v>429</v>
      </c>
      <c r="C22" s="263">
        <f t="shared" si="0"/>
        <v>368</v>
      </c>
      <c r="D22" s="269">
        <v>368</v>
      </c>
      <c r="E22" s="269">
        <v>0</v>
      </c>
      <c r="F22" s="270">
        <v>0.6</v>
      </c>
      <c r="G22" s="271">
        <f t="shared" si="5"/>
        <v>0.4</v>
      </c>
      <c r="H22" s="272">
        <v>0.65</v>
      </c>
      <c r="I22" s="272">
        <v>0</v>
      </c>
      <c r="J22" s="272">
        <v>0.35</v>
      </c>
      <c r="K22" s="297">
        <v>73.6</v>
      </c>
      <c r="L22" s="297">
        <v>44.16</v>
      </c>
      <c r="M22" s="297">
        <v>19.14</v>
      </c>
      <c r="N22" s="297">
        <v>10.299999999999997</v>
      </c>
      <c r="O22" s="298">
        <v>0</v>
      </c>
      <c r="P22" s="299">
        <v>63.3</v>
      </c>
      <c r="Q22" s="299">
        <v>44.16</v>
      </c>
      <c r="R22" s="299">
        <v>19.14</v>
      </c>
      <c r="S22" s="299">
        <v>71.72999999999999</v>
      </c>
      <c r="T22" s="299">
        <v>54.73</v>
      </c>
      <c r="U22" s="308">
        <v>17</v>
      </c>
      <c r="V22" s="309">
        <v>-8.429999999999993</v>
      </c>
      <c r="W22" s="310">
        <v>-8.429999999999993</v>
      </c>
      <c r="X22" s="310">
        <v>0</v>
      </c>
    </row>
    <row r="23" spans="1:24" ht="15">
      <c r="A23" s="158"/>
      <c r="B23" s="273" t="s">
        <v>430</v>
      </c>
      <c r="C23" s="263">
        <f t="shared" si="0"/>
        <v>1044</v>
      </c>
      <c r="D23" s="269">
        <v>1044</v>
      </c>
      <c r="E23" s="269">
        <v>0</v>
      </c>
      <c r="F23" s="270">
        <v>0.8</v>
      </c>
      <c r="G23" s="271">
        <f t="shared" si="5"/>
        <v>0.19999999999999996</v>
      </c>
      <c r="H23" s="272">
        <v>0.8</v>
      </c>
      <c r="I23" s="272">
        <v>0</v>
      </c>
      <c r="J23" s="272">
        <v>0.2</v>
      </c>
      <c r="K23" s="297">
        <v>208.8</v>
      </c>
      <c r="L23" s="297">
        <v>167.04</v>
      </c>
      <c r="M23" s="297">
        <v>33.41</v>
      </c>
      <c r="N23" s="297">
        <v>8.350000000000023</v>
      </c>
      <c r="O23" s="298">
        <v>-5.9</v>
      </c>
      <c r="P23" s="299">
        <v>206.35</v>
      </c>
      <c r="Q23" s="299">
        <v>172.94</v>
      </c>
      <c r="R23" s="299">
        <v>33.41</v>
      </c>
      <c r="S23" s="299">
        <v>222.46</v>
      </c>
      <c r="T23" s="299">
        <v>154.46</v>
      </c>
      <c r="U23" s="308">
        <v>68</v>
      </c>
      <c r="V23" s="309">
        <v>-16.110000000000014</v>
      </c>
      <c r="W23" s="310">
        <v>-16.110000000000014</v>
      </c>
      <c r="X23" s="310">
        <v>0</v>
      </c>
    </row>
    <row r="24" spans="1:24" ht="15">
      <c r="A24" s="162"/>
      <c r="B24" s="273" t="s">
        <v>431</v>
      </c>
      <c r="C24" s="263">
        <f t="shared" si="0"/>
        <v>180</v>
      </c>
      <c r="D24" s="269">
        <v>180</v>
      </c>
      <c r="E24" s="269">
        <v>0</v>
      </c>
      <c r="F24" s="270">
        <v>0.8</v>
      </c>
      <c r="G24" s="271">
        <f t="shared" si="5"/>
        <v>0.19999999999999996</v>
      </c>
      <c r="H24" s="272">
        <v>0.8</v>
      </c>
      <c r="I24" s="272">
        <v>0</v>
      </c>
      <c r="J24" s="272">
        <v>0.2</v>
      </c>
      <c r="K24" s="297">
        <v>36</v>
      </c>
      <c r="L24" s="297">
        <v>28.8</v>
      </c>
      <c r="M24" s="297">
        <v>5.76</v>
      </c>
      <c r="N24" s="297">
        <v>1.4399999999999995</v>
      </c>
      <c r="O24" s="298">
        <v>-1.72</v>
      </c>
      <c r="P24" s="299">
        <v>36.28</v>
      </c>
      <c r="Q24" s="299">
        <v>30.52</v>
      </c>
      <c r="R24" s="299">
        <v>5.76</v>
      </c>
      <c r="S24" s="299">
        <v>49.11</v>
      </c>
      <c r="T24" s="299">
        <v>30.11</v>
      </c>
      <c r="U24" s="308">
        <v>19</v>
      </c>
      <c r="V24" s="309">
        <v>-12.829999999999998</v>
      </c>
      <c r="W24" s="310">
        <v>-12.829999999999998</v>
      </c>
      <c r="X24" s="310">
        <v>0</v>
      </c>
    </row>
    <row r="25" spans="1:24" ht="15">
      <c r="A25" s="156" t="s">
        <v>432</v>
      </c>
      <c r="B25" s="267" t="s">
        <v>433</v>
      </c>
      <c r="C25" s="263">
        <f t="shared" si="0"/>
        <v>5388</v>
      </c>
      <c r="D25" s="264">
        <f>D26+D30+D31+D32</f>
        <v>4428</v>
      </c>
      <c r="E25" s="264">
        <f>E26+E30+E31+E32</f>
        <v>960</v>
      </c>
      <c r="F25" s="264"/>
      <c r="G25" s="264"/>
      <c r="H25" s="265"/>
      <c r="I25" s="265"/>
      <c r="J25" s="265"/>
      <c r="K25" s="296">
        <v>1077.6</v>
      </c>
      <c r="L25" s="296">
        <v>648.4399999999999</v>
      </c>
      <c r="M25" s="296">
        <v>113.72999999999999</v>
      </c>
      <c r="N25" s="296">
        <v>315.43</v>
      </c>
      <c r="O25" s="296">
        <v>0</v>
      </c>
      <c r="P25" s="296">
        <v>762.17</v>
      </c>
      <c r="Q25" s="296">
        <v>648.4399999999999</v>
      </c>
      <c r="R25" s="296">
        <v>113.72999999999999</v>
      </c>
      <c r="S25" s="296">
        <v>706.9699999999999</v>
      </c>
      <c r="T25" s="296">
        <v>656.9699999999999</v>
      </c>
      <c r="U25" s="296">
        <v>50</v>
      </c>
      <c r="V25" s="300">
        <v>55.199999999999974</v>
      </c>
      <c r="W25" s="300">
        <v>40.79999999999997</v>
      </c>
      <c r="X25" s="300">
        <v>14.400000000000006</v>
      </c>
    </row>
    <row r="26" spans="1:24" ht="15">
      <c r="A26" s="158"/>
      <c r="B26" s="267" t="s">
        <v>416</v>
      </c>
      <c r="C26" s="263">
        <f t="shared" si="0"/>
        <v>4208</v>
      </c>
      <c r="D26" s="264">
        <f>SUM(D27:D29)</f>
        <v>3248</v>
      </c>
      <c r="E26" s="264">
        <f>SUM(E27:E29)</f>
        <v>960</v>
      </c>
      <c r="F26" s="264"/>
      <c r="G26" s="264"/>
      <c r="H26" s="265"/>
      <c r="I26" s="265"/>
      <c r="J26" s="265"/>
      <c r="K26" s="295">
        <v>841.5999999999999</v>
      </c>
      <c r="L26" s="295">
        <v>504.96</v>
      </c>
      <c r="M26" s="295">
        <v>48.96</v>
      </c>
      <c r="N26" s="295">
        <v>287.68</v>
      </c>
      <c r="O26" s="295">
        <v>0</v>
      </c>
      <c r="P26" s="295">
        <v>553.92</v>
      </c>
      <c r="Q26" s="295">
        <v>504.96</v>
      </c>
      <c r="R26" s="295">
        <v>48.96</v>
      </c>
      <c r="S26" s="295">
        <v>495.84</v>
      </c>
      <c r="T26" s="295">
        <v>495.84</v>
      </c>
      <c r="U26" s="295">
        <v>0</v>
      </c>
      <c r="V26" s="301">
        <v>58.08</v>
      </c>
      <c r="W26" s="301">
        <v>43.67999999999999</v>
      </c>
      <c r="X26" s="301">
        <v>14.400000000000006</v>
      </c>
    </row>
    <row r="27" spans="1:24" ht="15">
      <c r="A27" s="158"/>
      <c r="B27" s="192" t="s">
        <v>434</v>
      </c>
      <c r="C27" s="263">
        <f t="shared" si="0"/>
        <v>2678</v>
      </c>
      <c r="D27" s="269">
        <v>1718</v>
      </c>
      <c r="E27" s="269">
        <f>VLOOKUP(B27,'[1]中职助学金（人社）改'!$B$39:$E$90,4,0)</f>
        <v>960</v>
      </c>
      <c r="F27" s="270">
        <v>0.6</v>
      </c>
      <c r="G27" s="271">
        <f aca="true" t="shared" si="6" ref="G27:G32">1-F27</f>
        <v>0.4</v>
      </c>
      <c r="H27" s="276">
        <v>0</v>
      </c>
      <c r="I27" s="276">
        <v>1</v>
      </c>
      <c r="J27" s="276">
        <v>0</v>
      </c>
      <c r="K27" s="297">
        <v>535.6</v>
      </c>
      <c r="L27" s="297">
        <v>321.36</v>
      </c>
      <c r="M27" s="297">
        <v>0</v>
      </c>
      <c r="N27" s="297">
        <v>214.24</v>
      </c>
      <c r="O27" s="298">
        <v>0</v>
      </c>
      <c r="P27" s="299">
        <v>321.36</v>
      </c>
      <c r="Q27" s="299">
        <v>321.36</v>
      </c>
      <c r="R27" s="299">
        <v>0</v>
      </c>
      <c r="S27" s="299">
        <v>312.24</v>
      </c>
      <c r="T27" s="299">
        <v>312.24</v>
      </c>
      <c r="U27" s="299">
        <v>0</v>
      </c>
      <c r="V27" s="309">
        <v>9.120000000000005</v>
      </c>
      <c r="W27" s="310">
        <v>-5.280000000000001</v>
      </c>
      <c r="X27" s="310">
        <v>14.400000000000006</v>
      </c>
    </row>
    <row r="28" spans="1:24" ht="15">
      <c r="A28" s="158"/>
      <c r="B28" s="192" t="s">
        <v>435</v>
      </c>
      <c r="C28" s="263">
        <f t="shared" si="0"/>
        <v>1511</v>
      </c>
      <c r="D28" s="269">
        <v>1511</v>
      </c>
      <c r="E28" s="269">
        <v>0</v>
      </c>
      <c r="F28" s="270">
        <v>0.6</v>
      </c>
      <c r="G28" s="271">
        <f t="shared" si="6"/>
        <v>0.4</v>
      </c>
      <c r="H28" s="276">
        <v>0.4</v>
      </c>
      <c r="I28" s="276">
        <v>0</v>
      </c>
      <c r="J28" s="276">
        <v>0.6</v>
      </c>
      <c r="K28" s="297">
        <v>302.2</v>
      </c>
      <c r="L28" s="297">
        <v>181.32</v>
      </c>
      <c r="M28" s="297">
        <v>48.35</v>
      </c>
      <c r="N28" s="297">
        <v>72.53</v>
      </c>
      <c r="O28" s="298">
        <v>0</v>
      </c>
      <c r="P28" s="299">
        <v>229.67</v>
      </c>
      <c r="Q28" s="299">
        <v>181.32</v>
      </c>
      <c r="R28" s="299">
        <v>48.35</v>
      </c>
      <c r="S28" s="299">
        <v>181.32</v>
      </c>
      <c r="T28" s="299">
        <v>181.32</v>
      </c>
      <c r="U28" s="299">
        <v>0</v>
      </c>
      <c r="V28" s="309">
        <v>48.349999999999994</v>
      </c>
      <c r="W28" s="310">
        <v>48.349999999999994</v>
      </c>
      <c r="X28" s="310">
        <v>0</v>
      </c>
    </row>
    <row r="29" spans="1:24" ht="15">
      <c r="A29" s="158"/>
      <c r="B29" s="192" t="s">
        <v>436</v>
      </c>
      <c r="C29" s="263">
        <f t="shared" si="0"/>
        <v>19</v>
      </c>
      <c r="D29" s="269">
        <v>19</v>
      </c>
      <c r="E29" s="269">
        <v>0</v>
      </c>
      <c r="F29" s="270">
        <v>0.6</v>
      </c>
      <c r="G29" s="271">
        <f t="shared" si="6"/>
        <v>0.4</v>
      </c>
      <c r="H29" s="276">
        <v>0.4</v>
      </c>
      <c r="I29" s="276"/>
      <c r="J29" s="276">
        <v>0.6</v>
      </c>
      <c r="K29" s="297">
        <v>3.8</v>
      </c>
      <c r="L29" s="297">
        <v>2.28</v>
      </c>
      <c r="M29" s="297">
        <v>0.61</v>
      </c>
      <c r="N29" s="297">
        <v>0.91</v>
      </c>
      <c r="O29" s="298">
        <v>0</v>
      </c>
      <c r="P29" s="299">
        <v>2.8899999999999997</v>
      </c>
      <c r="Q29" s="299">
        <v>2.28</v>
      </c>
      <c r="R29" s="299">
        <v>0.61</v>
      </c>
      <c r="S29" s="299">
        <v>2.28</v>
      </c>
      <c r="T29" s="299">
        <v>2.28</v>
      </c>
      <c r="U29" s="299">
        <v>0</v>
      </c>
      <c r="V29" s="309">
        <v>0.6099999999999999</v>
      </c>
      <c r="W29" s="310">
        <v>0.6099999999999999</v>
      </c>
      <c r="X29" s="310">
        <v>0</v>
      </c>
    </row>
    <row r="30" spans="1:24" ht="15">
      <c r="A30" s="158"/>
      <c r="B30" s="273" t="s">
        <v>437</v>
      </c>
      <c r="C30" s="263">
        <f t="shared" si="0"/>
        <v>910</v>
      </c>
      <c r="D30" s="269">
        <v>910</v>
      </c>
      <c r="E30" s="269">
        <v>0</v>
      </c>
      <c r="F30" s="270">
        <v>0.6</v>
      </c>
      <c r="G30" s="271">
        <f t="shared" si="6"/>
        <v>0.4</v>
      </c>
      <c r="H30" s="276">
        <v>0.7</v>
      </c>
      <c r="I30" s="276">
        <v>0</v>
      </c>
      <c r="J30" s="276">
        <v>0.3</v>
      </c>
      <c r="K30" s="297">
        <v>182</v>
      </c>
      <c r="L30" s="297">
        <v>109.2</v>
      </c>
      <c r="M30" s="297">
        <v>50.96</v>
      </c>
      <c r="N30" s="297">
        <v>21.839999999999996</v>
      </c>
      <c r="O30" s="298">
        <v>0</v>
      </c>
      <c r="P30" s="299">
        <v>160.16</v>
      </c>
      <c r="Q30" s="299">
        <v>109.2</v>
      </c>
      <c r="R30" s="299">
        <v>50.96</v>
      </c>
      <c r="S30" s="299">
        <v>168.73</v>
      </c>
      <c r="T30" s="299">
        <v>128.73000000000002</v>
      </c>
      <c r="U30" s="299">
        <v>40</v>
      </c>
      <c r="V30" s="309">
        <v>-8.570000000000022</v>
      </c>
      <c r="W30" s="310">
        <v>-8.570000000000022</v>
      </c>
      <c r="X30" s="310">
        <v>0</v>
      </c>
    </row>
    <row r="31" spans="1:24" ht="15">
      <c r="A31" s="158"/>
      <c r="B31" s="273" t="s">
        <v>438</v>
      </c>
      <c r="C31" s="263">
        <f t="shared" si="0"/>
        <v>223</v>
      </c>
      <c r="D31" s="269">
        <v>223</v>
      </c>
      <c r="E31" s="269">
        <v>0</v>
      </c>
      <c r="F31" s="270">
        <v>0.6</v>
      </c>
      <c r="G31" s="271">
        <f t="shared" si="6"/>
        <v>0.4</v>
      </c>
      <c r="H31" s="276">
        <v>0.7</v>
      </c>
      <c r="I31" s="276">
        <v>0</v>
      </c>
      <c r="J31" s="276">
        <v>0.3</v>
      </c>
      <c r="K31" s="297">
        <v>44.6</v>
      </c>
      <c r="L31" s="297">
        <v>26.76</v>
      </c>
      <c r="M31" s="297">
        <v>12.49</v>
      </c>
      <c r="N31" s="297">
        <v>5.35</v>
      </c>
      <c r="O31" s="298">
        <v>0</v>
      </c>
      <c r="P31" s="299">
        <v>39.25</v>
      </c>
      <c r="Q31" s="299">
        <v>26.76</v>
      </c>
      <c r="R31" s="299">
        <v>12.49</v>
      </c>
      <c r="S31" s="299">
        <v>34.760000000000005</v>
      </c>
      <c r="T31" s="299">
        <v>26.76</v>
      </c>
      <c r="U31" s="299">
        <v>8</v>
      </c>
      <c r="V31" s="309">
        <v>4.489999999999995</v>
      </c>
      <c r="W31" s="310">
        <v>4.489999999999995</v>
      </c>
      <c r="X31" s="310">
        <v>0</v>
      </c>
    </row>
    <row r="32" spans="1:24" ht="15">
      <c r="A32" s="162"/>
      <c r="B32" s="273" t="s">
        <v>439</v>
      </c>
      <c r="C32" s="263">
        <f t="shared" si="0"/>
        <v>47</v>
      </c>
      <c r="D32" s="269">
        <v>47</v>
      </c>
      <c r="E32" s="269">
        <v>0</v>
      </c>
      <c r="F32" s="270">
        <v>0.8</v>
      </c>
      <c r="G32" s="271">
        <f t="shared" si="6"/>
        <v>0.19999999999999996</v>
      </c>
      <c r="H32" s="276">
        <v>0.7</v>
      </c>
      <c r="I32" s="276">
        <v>0</v>
      </c>
      <c r="J32" s="276">
        <v>0.3</v>
      </c>
      <c r="K32" s="297">
        <v>9.4</v>
      </c>
      <c r="L32" s="297">
        <v>7.52</v>
      </c>
      <c r="M32" s="297">
        <v>1.32</v>
      </c>
      <c r="N32" s="297">
        <v>0.5600000000000007</v>
      </c>
      <c r="O32" s="298">
        <v>0</v>
      </c>
      <c r="P32" s="299">
        <v>8.84</v>
      </c>
      <c r="Q32" s="299">
        <v>7.52</v>
      </c>
      <c r="R32" s="299">
        <v>1.32</v>
      </c>
      <c r="S32" s="299">
        <v>7.64</v>
      </c>
      <c r="T32" s="299">
        <v>5.64</v>
      </c>
      <c r="U32" s="299">
        <v>2</v>
      </c>
      <c r="V32" s="309">
        <v>1.2000000000000002</v>
      </c>
      <c r="W32" s="310">
        <v>1.2000000000000002</v>
      </c>
      <c r="X32" s="310">
        <v>0</v>
      </c>
    </row>
    <row r="33" spans="1:24" ht="15">
      <c r="A33" s="156" t="s">
        <v>440</v>
      </c>
      <c r="B33" s="277" t="s">
        <v>441</v>
      </c>
      <c r="C33" s="263">
        <f t="shared" si="0"/>
        <v>10094</v>
      </c>
      <c r="D33" s="278">
        <f>SUM(D34,D41:D47)</f>
        <v>8999</v>
      </c>
      <c r="E33" s="278">
        <f>SUM(E34,E41:E47)</f>
        <v>1095</v>
      </c>
      <c r="F33" s="278"/>
      <c r="G33" s="278"/>
      <c r="H33" s="279"/>
      <c r="I33" s="279"/>
      <c r="J33" s="279"/>
      <c r="K33" s="300">
        <v>2018.8</v>
      </c>
      <c r="L33" s="300">
        <v>1279.7199999999998</v>
      </c>
      <c r="M33" s="300">
        <v>299.09000000000003</v>
      </c>
      <c r="N33" s="300">
        <v>439.99</v>
      </c>
      <c r="O33" s="300">
        <v>-43.5</v>
      </c>
      <c r="P33" s="300">
        <v>1622.31</v>
      </c>
      <c r="Q33" s="300">
        <v>1323.22</v>
      </c>
      <c r="R33" s="300">
        <v>299.09000000000003</v>
      </c>
      <c r="S33" s="300">
        <v>1787.14</v>
      </c>
      <c r="T33" s="300">
        <v>1471.14</v>
      </c>
      <c r="U33" s="300">
        <v>316</v>
      </c>
      <c r="V33" s="300">
        <v>-164.82999999999993</v>
      </c>
      <c r="W33" s="300">
        <v>-171.19999999999993</v>
      </c>
      <c r="X33" s="300">
        <v>6.369999999999994</v>
      </c>
    </row>
    <row r="34" spans="1:24" ht="15">
      <c r="A34" s="158"/>
      <c r="B34" s="277" t="s">
        <v>416</v>
      </c>
      <c r="C34" s="263">
        <f t="shared" si="0"/>
        <v>6732</v>
      </c>
      <c r="D34" s="278">
        <f>SUM(D35:D40)</f>
        <v>5799</v>
      </c>
      <c r="E34" s="278">
        <f>SUM(E35:E40)</f>
        <v>933</v>
      </c>
      <c r="F34" s="278"/>
      <c r="G34" s="278"/>
      <c r="H34" s="279"/>
      <c r="I34" s="279"/>
      <c r="J34" s="279"/>
      <c r="K34" s="300">
        <v>1346.4</v>
      </c>
      <c r="L34" s="300">
        <v>807.8399999999999</v>
      </c>
      <c r="M34" s="300">
        <v>150.25</v>
      </c>
      <c r="N34" s="300">
        <v>388.31</v>
      </c>
      <c r="O34" s="300">
        <v>-33.5</v>
      </c>
      <c r="P34" s="300">
        <v>991.5899999999999</v>
      </c>
      <c r="Q34" s="300">
        <v>841.3399999999999</v>
      </c>
      <c r="R34" s="300">
        <v>150.25</v>
      </c>
      <c r="S34" s="300">
        <v>1192.36</v>
      </c>
      <c r="T34" s="300">
        <v>1020.3599999999999</v>
      </c>
      <c r="U34" s="300">
        <v>172</v>
      </c>
      <c r="V34" s="300">
        <v>-200.76999999999995</v>
      </c>
      <c r="W34" s="300">
        <v>-203.02999999999994</v>
      </c>
      <c r="X34" s="300">
        <v>2.259999999999991</v>
      </c>
    </row>
    <row r="35" spans="1:24" ht="15">
      <c r="A35" s="158"/>
      <c r="B35" s="192" t="s">
        <v>442</v>
      </c>
      <c r="C35" s="263">
        <f t="shared" si="0"/>
        <v>2037</v>
      </c>
      <c r="D35" s="269">
        <v>1104</v>
      </c>
      <c r="E35" s="269">
        <f>VLOOKUP(B35,'[1]中职助学金（人社）改'!$B$39:$E$90,4,0)</f>
        <v>933</v>
      </c>
      <c r="F35" s="270">
        <v>0.6</v>
      </c>
      <c r="G35" s="271">
        <f aca="true" t="shared" si="7" ref="G35:G47">1-F35</f>
        <v>0.4</v>
      </c>
      <c r="H35" s="276">
        <v>0</v>
      </c>
      <c r="I35" s="276">
        <v>1</v>
      </c>
      <c r="J35" s="276">
        <v>0</v>
      </c>
      <c r="K35" s="297">
        <v>407.4</v>
      </c>
      <c r="L35" s="297">
        <v>244.44</v>
      </c>
      <c r="M35" s="297">
        <v>0</v>
      </c>
      <c r="N35" s="297">
        <v>162.96</v>
      </c>
      <c r="O35" s="298">
        <v>0</v>
      </c>
      <c r="P35" s="299">
        <v>244.44</v>
      </c>
      <c r="Q35" s="299">
        <v>244.44</v>
      </c>
      <c r="R35" s="299">
        <v>0</v>
      </c>
      <c r="S35" s="299">
        <v>242.17999999999998</v>
      </c>
      <c r="T35" s="299">
        <v>242.17999999999998</v>
      </c>
      <c r="U35" s="299">
        <v>0</v>
      </c>
      <c r="V35" s="309">
        <v>2.259999999999991</v>
      </c>
      <c r="W35" s="310">
        <v>0</v>
      </c>
      <c r="X35" s="310">
        <v>2.259999999999991</v>
      </c>
    </row>
    <row r="36" spans="1:24" ht="15">
      <c r="A36" s="158"/>
      <c r="B36" s="192" t="s">
        <v>443</v>
      </c>
      <c r="C36" s="263">
        <f t="shared" si="0"/>
        <v>68</v>
      </c>
      <c r="D36" s="269">
        <v>68</v>
      </c>
      <c r="E36" s="269">
        <v>0</v>
      </c>
      <c r="F36" s="270">
        <v>0.6</v>
      </c>
      <c r="G36" s="271">
        <f t="shared" si="7"/>
        <v>0.4</v>
      </c>
      <c r="H36" s="276">
        <v>0.4</v>
      </c>
      <c r="I36" s="276">
        <v>0</v>
      </c>
      <c r="J36" s="276">
        <v>0.6</v>
      </c>
      <c r="K36" s="297">
        <v>13.6</v>
      </c>
      <c r="L36" s="297">
        <v>8.16</v>
      </c>
      <c r="M36" s="297">
        <v>2.18</v>
      </c>
      <c r="N36" s="297">
        <v>3.2599999999999993</v>
      </c>
      <c r="O36" s="298">
        <v>0</v>
      </c>
      <c r="P36" s="299">
        <v>10.34</v>
      </c>
      <c r="Q36" s="299">
        <v>8.16</v>
      </c>
      <c r="R36" s="299">
        <v>2.18</v>
      </c>
      <c r="S36" s="299">
        <v>11.16</v>
      </c>
      <c r="T36" s="299">
        <v>8.16</v>
      </c>
      <c r="U36" s="299">
        <v>3</v>
      </c>
      <c r="V36" s="309">
        <v>-0.8200000000000003</v>
      </c>
      <c r="W36" s="310">
        <v>-0.8200000000000003</v>
      </c>
      <c r="X36" s="310">
        <v>0</v>
      </c>
    </row>
    <row r="37" spans="1:24" ht="15">
      <c r="A37" s="158"/>
      <c r="B37" s="192" t="s">
        <v>444</v>
      </c>
      <c r="C37" s="263">
        <f t="shared" si="0"/>
        <v>2959</v>
      </c>
      <c r="D37" s="269">
        <v>2959</v>
      </c>
      <c r="E37" s="269">
        <v>0</v>
      </c>
      <c r="F37" s="270">
        <v>0.6</v>
      </c>
      <c r="G37" s="271">
        <f t="shared" si="7"/>
        <v>0.4</v>
      </c>
      <c r="H37" s="276">
        <v>0.4</v>
      </c>
      <c r="I37" s="276">
        <v>0</v>
      </c>
      <c r="J37" s="276">
        <v>0.6</v>
      </c>
      <c r="K37" s="297">
        <v>591.8</v>
      </c>
      <c r="L37" s="297">
        <v>355.08</v>
      </c>
      <c r="M37" s="297">
        <v>94.69</v>
      </c>
      <c r="N37" s="297">
        <v>142.02999999999997</v>
      </c>
      <c r="O37" s="298">
        <v>-33.5</v>
      </c>
      <c r="P37" s="299">
        <v>483.27</v>
      </c>
      <c r="Q37" s="299">
        <v>388.58</v>
      </c>
      <c r="R37" s="299">
        <v>94.69</v>
      </c>
      <c r="S37" s="299">
        <v>603.81</v>
      </c>
      <c r="T37" s="299">
        <v>508.80999999999995</v>
      </c>
      <c r="U37" s="299">
        <v>95</v>
      </c>
      <c r="V37" s="309">
        <v>-120.53999999999996</v>
      </c>
      <c r="W37" s="310">
        <v>-120.53999999999996</v>
      </c>
      <c r="X37" s="310">
        <v>0</v>
      </c>
    </row>
    <row r="38" spans="1:24" ht="15">
      <c r="A38" s="158"/>
      <c r="B38" s="192" t="s">
        <v>445</v>
      </c>
      <c r="C38" s="263">
        <f t="shared" si="0"/>
        <v>939</v>
      </c>
      <c r="D38" s="269">
        <v>939</v>
      </c>
      <c r="E38" s="269">
        <v>0</v>
      </c>
      <c r="F38" s="270">
        <v>0.6</v>
      </c>
      <c r="G38" s="271">
        <f t="shared" si="7"/>
        <v>0.4</v>
      </c>
      <c r="H38" s="276">
        <v>0.4</v>
      </c>
      <c r="I38" s="276">
        <v>0</v>
      </c>
      <c r="J38" s="276">
        <v>0.6</v>
      </c>
      <c r="K38" s="297">
        <v>187.8</v>
      </c>
      <c r="L38" s="297">
        <v>112.68</v>
      </c>
      <c r="M38" s="297">
        <v>30.05</v>
      </c>
      <c r="N38" s="297">
        <v>45.07000000000001</v>
      </c>
      <c r="O38" s="298">
        <v>0</v>
      </c>
      <c r="P38" s="299">
        <v>142.73000000000002</v>
      </c>
      <c r="Q38" s="299">
        <v>112.68</v>
      </c>
      <c r="R38" s="299">
        <v>30.05</v>
      </c>
      <c r="S38" s="299">
        <v>224.19</v>
      </c>
      <c r="T38" s="299">
        <v>168.19</v>
      </c>
      <c r="U38" s="299">
        <v>56</v>
      </c>
      <c r="V38" s="309">
        <v>-81.45999999999998</v>
      </c>
      <c r="W38" s="310">
        <v>-81.45999999999998</v>
      </c>
      <c r="X38" s="310">
        <v>0</v>
      </c>
    </row>
    <row r="39" spans="1:24" ht="15">
      <c r="A39" s="158"/>
      <c r="B39" s="192" t="s">
        <v>446</v>
      </c>
      <c r="C39" s="263">
        <f t="shared" si="0"/>
        <v>324</v>
      </c>
      <c r="D39" s="269">
        <v>324</v>
      </c>
      <c r="E39" s="269">
        <v>0</v>
      </c>
      <c r="F39" s="270">
        <v>0.6</v>
      </c>
      <c r="G39" s="271">
        <f t="shared" si="7"/>
        <v>0.4</v>
      </c>
      <c r="H39" s="276">
        <v>0.4</v>
      </c>
      <c r="I39" s="276">
        <v>0</v>
      </c>
      <c r="J39" s="276">
        <v>0.6</v>
      </c>
      <c r="K39" s="297">
        <v>64.8</v>
      </c>
      <c r="L39" s="297">
        <v>38.88</v>
      </c>
      <c r="M39" s="297">
        <v>10.37</v>
      </c>
      <c r="N39" s="297">
        <v>15.549999999999995</v>
      </c>
      <c r="O39" s="298">
        <v>0</v>
      </c>
      <c r="P39" s="299">
        <v>49.25</v>
      </c>
      <c r="Q39" s="299">
        <v>38.88</v>
      </c>
      <c r="R39" s="299">
        <v>10.37</v>
      </c>
      <c r="S39" s="299">
        <v>50.42</v>
      </c>
      <c r="T39" s="299">
        <v>44.42</v>
      </c>
      <c r="U39" s="299">
        <v>6</v>
      </c>
      <c r="V39" s="309">
        <v>-1.1700000000000017</v>
      </c>
      <c r="W39" s="310">
        <v>-1.1700000000000017</v>
      </c>
      <c r="X39" s="310">
        <v>0</v>
      </c>
    </row>
    <row r="40" spans="1:24" ht="15">
      <c r="A40" s="158"/>
      <c r="B40" s="192" t="s">
        <v>447</v>
      </c>
      <c r="C40" s="263">
        <f t="shared" si="0"/>
        <v>405</v>
      </c>
      <c r="D40" s="269">
        <v>405</v>
      </c>
      <c r="E40" s="269">
        <v>0</v>
      </c>
      <c r="F40" s="270">
        <v>0.6</v>
      </c>
      <c r="G40" s="271">
        <f t="shared" si="7"/>
        <v>0.4</v>
      </c>
      <c r="H40" s="276">
        <v>0.4</v>
      </c>
      <c r="I40" s="276">
        <v>0</v>
      </c>
      <c r="J40" s="276">
        <v>0.6</v>
      </c>
      <c r="K40" s="297">
        <v>81</v>
      </c>
      <c r="L40" s="297">
        <v>48.6</v>
      </c>
      <c r="M40" s="297">
        <v>12.96</v>
      </c>
      <c r="N40" s="297">
        <v>19.439999999999998</v>
      </c>
      <c r="O40" s="298">
        <v>0</v>
      </c>
      <c r="P40" s="299">
        <v>61.56</v>
      </c>
      <c r="Q40" s="299">
        <v>48.6</v>
      </c>
      <c r="R40" s="299">
        <v>12.96</v>
      </c>
      <c r="S40" s="299">
        <v>60.6</v>
      </c>
      <c r="T40" s="299">
        <v>48.6</v>
      </c>
      <c r="U40" s="299">
        <v>12</v>
      </c>
      <c r="V40" s="309">
        <v>0.9600000000000009</v>
      </c>
      <c r="W40" s="310">
        <v>0.9600000000000009</v>
      </c>
      <c r="X40" s="310">
        <v>0</v>
      </c>
    </row>
    <row r="41" spans="1:24" ht="15">
      <c r="A41" s="158"/>
      <c r="B41" s="273" t="s">
        <v>448</v>
      </c>
      <c r="C41" s="263">
        <f t="shared" si="0"/>
        <v>254</v>
      </c>
      <c r="D41" s="269">
        <v>254</v>
      </c>
      <c r="E41" s="269">
        <v>0</v>
      </c>
      <c r="F41" s="270">
        <v>0.6</v>
      </c>
      <c r="G41" s="271">
        <f t="shared" si="7"/>
        <v>0.4</v>
      </c>
      <c r="H41" s="276">
        <v>0.75</v>
      </c>
      <c r="I41" s="276">
        <v>0</v>
      </c>
      <c r="J41" s="276">
        <v>0.25</v>
      </c>
      <c r="K41" s="297">
        <v>50.8</v>
      </c>
      <c r="L41" s="297">
        <v>30.48</v>
      </c>
      <c r="M41" s="297">
        <v>15.24</v>
      </c>
      <c r="N41" s="297">
        <v>5.0799999999999965</v>
      </c>
      <c r="O41" s="298">
        <v>-3</v>
      </c>
      <c r="P41" s="299">
        <v>48.720000000000006</v>
      </c>
      <c r="Q41" s="299">
        <v>33.480000000000004</v>
      </c>
      <c r="R41" s="299">
        <v>15.24</v>
      </c>
      <c r="S41" s="299">
        <v>49.48</v>
      </c>
      <c r="T41" s="299">
        <v>33.480000000000004</v>
      </c>
      <c r="U41" s="299">
        <v>16</v>
      </c>
      <c r="V41" s="309">
        <v>-0.759999999999998</v>
      </c>
      <c r="W41" s="310">
        <v>-0.759999999999998</v>
      </c>
      <c r="X41" s="310">
        <v>0</v>
      </c>
    </row>
    <row r="42" spans="1:24" ht="15">
      <c r="A42" s="158"/>
      <c r="B42" s="273" t="s">
        <v>449</v>
      </c>
      <c r="C42" s="263">
        <f t="shared" si="0"/>
        <v>694</v>
      </c>
      <c r="D42" s="269">
        <v>532</v>
      </c>
      <c r="E42" s="269">
        <f>VLOOKUP(B42,'[1]中职助学金（人社）改'!$B$39:$E$90,4,0)</f>
        <v>162</v>
      </c>
      <c r="F42" s="270">
        <v>0.6</v>
      </c>
      <c r="G42" s="271">
        <f t="shared" si="7"/>
        <v>0.4</v>
      </c>
      <c r="H42" s="276">
        <v>0.75</v>
      </c>
      <c r="I42" s="276">
        <v>0</v>
      </c>
      <c r="J42" s="276">
        <v>0.25</v>
      </c>
      <c r="K42" s="297">
        <v>138.8</v>
      </c>
      <c r="L42" s="297">
        <v>83.28</v>
      </c>
      <c r="M42" s="297">
        <v>41.64</v>
      </c>
      <c r="N42" s="297">
        <v>13.88000000000001</v>
      </c>
      <c r="O42" s="298">
        <v>-3</v>
      </c>
      <c r="P42" s="299">
        <v>127.92</v>
      </c>
      <c r="Q42" s="299">
        <v>86.28</v>
      </c>
      <c r="R42" s="299">
        <v>41.64</v>
      </c>
      <c r="S42" s="299">
        <v>122.39</v>
      </c>
      <c r="T42" s="299">
        <v>93.39</v>
      </c>
      <c r="U42" s="299">
        <v>29</v>
      </c>
      <c r="V42" s="309">
        <v>5.530000000000005</v>
      </c>
      <c r="W42" s="310">
        <v>1.4200000000000017</v>
      </c>
      <c r="X42" s="310">
        <v>4.110000000000003</v>
      </c>
    </row>
    <row r="43" spans="1:24" ht="15">
      <c r="A43" s="158"/>
      <c r="B43" s="273" t="s">
        <v>450</v>
      </c>
      <c r="C43" s="263">
        <f t="shared" si="0"/>
        <v>342</v>
      </c>
      <c r="D43" s="269">
        <v>342</v>
      </c>
      <c r="E43" s="269">
        <v>0</v>
      </c>
      <c r="F43" s="270">
        <v>0.8</v>
      </c>
      <c r="G43" s="271">
        <f t="shared" si="7"/>
        <v>0.19999999999999996</v>
      </c>
      <c r="H43" s="276">
        <v>0.7</v>
      </c>
      <c r="I43" s="276">
        <v>0</v>
      </c>
      <c r="J43" s="276">
        <v>0.3</v>
      </c>
      <c r="K43" s="297">
        <v>68.4</v>
      </c>
      <c r="L43" s="297">
        <v>54.72</v>
      </c>
      <c r="M43" s="297">
        <v>9.58</v>
      </c>
      <c r="N43" s="297">
        <v>4.100000000000007</v>
      </c>
      <c r="O43" s="298">
        <v>0</v>
      </c>
      <c r="P43" s="299">
        <v>64.3</v>
      </c>
      <c r="Q43" s="299">
        <v>54.72</v>
      </c>
      <c r="R43" s="299">
        <v>9.58</v>
      </c>
      <c r="S43" s="299">
        <v>64.50999999999999</v>
      </c>
      <c r="T43" s="299">
        <v>47.51</v>
      </c>
      <c r="U43" s="299">
        <v>17</v>
      </c>
      <c r="V43" s="309">
        <v>-0.20999999999999375</v>
      </c>
      <c r="W43" s="310">
        <v>-0.20999999999999375</v>
      </c>
      <c r="X43" s="310">
        <v>0</v>
      </c>
    </row>
    <row r="44" spans="1:24" ht="15">
      <c r="A44" s="158"/>
      <c r="B44" s="273" t="s">
        <v>451</v>
      </c>
      <c r="C44" s="263">
        <f t="shared" si="0"/>
        <v>189</v>
      </c>
      <c r="D44" s="269">
        <v>189</v>
      </c>
      <c r="E44" s="269">
        <v>0</v>
      </c>
      <c r="F44" s="270">
        <v>0.6</v>
      </c>
      <c r="G44" s="271">
        <f t="shared" si="7"/>
        <v>0.4</v>
      </c>
      <c r="H44" s="276">
        <v>0.7</v>
      </c>
      <c r="I44" s="276">
        <v>0</v>
      </c>
      <c r="J44" s="276">
        <v>0.3</v>
      </c>
      <c r="K44" s="297">
        <v>37.8</v>
      </c>
      <c r="L44" s="297">
        <v>22.68</v>
      </c>
      <c r="M44" s="297">
        <v>10.58</v>
      </c>
      <c r="N44" s="297">
        <v>4.539999999999997</v>
      </c>
      <c r="O44" s="298">
        <v>0</v>
      </c>
      <c r="P44" s="299">
        <v>33.26</v>
      </c>
      <c r="Q44" s="299">
        <v>22.68</v>
      </c>
      <c r="R44" s="299">
        <v>10.58</v>
      </c>
      <c r="S44" s="299">
        <v>29.68</v>
      </c>
      <c r="T44" s="299">
        <v>22.68</v>
      </c>
      <c r="U44" s="299">
        <v>7</v>
      </c>
      <c r="V44" s="309">
        <v>3.5799999999999983</v>
      </c>
      <c r="W44" s="310">
        <v>3.5799999999999983</v>
      </c>
      <c r="X44" s="310">
        <v>0</v>
      </c>
    </row>
    <row r="45" spans="1:24" ht="15">
      <c r="A45" s="158"/>
      <c r="B45" s="273" t="s">
        <v>452</v>
      </c>
      <c r="C45" s="263">
        <f t="shared" si="0"/>
        <v>514</v>
      </c>
      <c r="D45" s="269">
        <v>514</v>
      </c>
      <c r="E45" s="269">
        <v>0</v>
      </c>
      <c r="F45" s="270">
        <v>0.6</v>
      </c>
      <c r="G45" s="271">
        <f t="shared" si="7"/>
        <v>0.4</v>
      </c>
      <c r="H45" s="276">
        <v>0.7</v>
      </c>
      <c r="I45" s="276">
        <v>0</v>
      </c>
      <c r="J45" s="276">
        <v>0.3</v>
      </c>
      <c r="K45" s="297">
        <v>102.8</v>
      </c>
      <c r="L45" s="297">
        <v>61.68</v>
      </c>
      <c r="M45" s="297">
        <v>28.78</v>
      </c>
      <c r="N45" s="297">
        <v>12.339999999999996</v>
      </c>
      <c r="O45" s="298">
        <v>-4</v>
      </c>
      <c r="P45" s="299">
        <v>94.46</v>
      </c>
      <c r="Q45" s="299">
        <v>65.68</v>
      </c>
      <c r="R45" s="299">
        <v>28.78</v>
      </c>
      <c r="S45" s="299">
        <v>102.72</v>
      </c>
      <c r="T45" s="299">
        <v>79.72</v>
      </c>
      <c r="U45" s="299">
        <v>23</v>
      </c>
      <c r="V45" s="309">
        <v>-8.259999999999991</v>
      </c>
      <c r="W45" s="310">
        <v>-8.259999999999991</v>
      </c>
      <c r="X45" s="310">
        <v>0</v>
      </c>
    </row>
    <row r="46" spans="1:24" ht="15">
      <c r="A46" s="158"/>
      <c r="B46" s="273" t="s">
        <v>453</v>
      </c>
      <c r="C46" s="263">
        <f t="shared" si="0"/>
        <v>977</v>
      </c>
      <c r="D46" s="269">
        <v>977</v>
      </c>
      <c r="E46" s="269">
        <v>0</v>
      </c>
      <c r="F46" s="270">
        <v>0.8</v>
      </c>
      <c r="G46" s="271">
        <f t="shared" si="7"/>
        <v>0.19999999999999996</v>
      </c>
      <c r="H46" s="276">
        <v>0.8</v>
      </c>
      <c r="I46" s="276">
        <v>0</v>
      </c>
      <c r="J46" s="276">
        <v>0.2</v>
      </c>
      <c r="K46" s="297">
        <v>195.4</v>
      </c>
      <c r="L46" s="297">
        <v>156.32</v>
      </c>
      <c r="M46" s="297">
        <v>31.26</v>
      </c>
      <c r="N46" s="297">
        <v>7.820000000000011</v>
      </c>
      <c r="O46" s="298">
        <v>0</v>
      </c>
      <c r="P46" s="299">
        <v>187.58</v>
      </c>
      <c r="Q46" s="299">
        <v>156.32</v>
      </c>
      <c r="R46" s="299">
        <v>31.26</v>
      </c>
      <c r="S46" s="299">
        <v>153.24</v>
      </c>
      <c r="T46" s="299">
        <v>117.24</v>
      </c>
      <c r="U46" s="299">
        <v>36</v>
      </c>
      <c r="V46" s="309">
        <v>34.339999999999975</v>
      </c>
      <c r="W46" s="310">
        <v>34.339999999999975</v>
      </c>
      <c r="X46" s="310">
        <v>0</v>
      </c>
    </row>
    <row r="47" spans="1:24" ht="15">
      <c r="A47" s="162"/>
      <c r="B47" s="273" t="s">
        <v>454</v>
      </c>
      <c r="C47" s="263">
        <f t="shared" si="0"/>
        <v>392</v>
      </c>
      <c r="D47" s="269">
        <v>392</v>
      </c>
      <c r="E47" s="269">
        <v>0</v>
      </c>
      <c r="F47" s="270">
        <v>0.8</v>
      </c>
      <c r="G47" s="271">
        <f t="shared" si="7"/>
        <v>0.19999999999999996</v>
      </c>
      <c r="H47" s="276">
        <v>0.75</v>
      </c>
      <c r="I47" s="276">
        <v>0</v>
      </c>
      <c r="J47" s="276">
        <v>0.25</v>
      </c>
      <c r="K47" s="297">
        <v>78.4</v>
      </c>
      <c r="L47" s="297">
        <v>62.72</v>
      </c>
      <c r="M47" s="297">
        <v>11.76</v>
      </c>
      <c r="N47" s="297">
        <v>3.920000000000007</v>
      </c>
      <c r="O47" s="298">
        <v>0</v>
      </c>
      <c r="P47" s="299">
        <v>74.48</v>
      </c>
      <c r="Q47" s="299">
        <v>62.72</v>
      </c>
      <c r="R47" s="299">
        <v>11.76</v>
      </c>
      <c r="S47" s="299">
        <v>72.75999999999999</v>
      </c>
      <c r="T47" s="299">
        <v>56.76</v>
      </c>
      <c r="U47" s="299">
        <v>16</v>
      </c>
      <c r="V47" s="309">
        <v>1.720000000000013</v>
      </c>
      <c r="W47" s="310">
        <v>1.720000000000013</v>
      </c>
      <c r="X47" s="310">
        <v>0</v>
      </c>
    </row>
    <row r="48" spans="1:24" ht="15">
      <c r="A48" s="156" t="s">
        <v>455</v>
      </c>
      <c r="B48" s="277" t="s">
        <v>456</v>
      </c>
      <c r="C48" s="263">
        <f t="shared" si="0"/>
        <v>42727</v>
      </c>
      <c r="D48" s="278">
        <f>SUM(D49,D51:D59)</f>
        <v>38432</v>
      </c>
      <c r="E48" s="278">
        <f>SUM(E49,E51:E59)</f>
        <v>4295</v>
      </c>
      <c r="F48" s="278"/>
      <c r="G48" s="278"/>
      <c r="H48" s="279"/>
      <c r="I48" s="279"/>
      <c r="J48" s="279"/>
      <c r="K48" s="300">
        <v>8545.4</v>
      </c>
      <c r="L48" s="300">
        <v>5632.6</v>
      </c>
      <c r="M48" s="300">
        <v>1222.0300000000002</v>
      </c>
      <c r="N48" s="300">
        <v>1690.7699999999998</v>
      </c>
      <c r="O48" s="300">
        <v>-108.15000000000002</v>
      </c>
      <c r="P48" s="300">
        <v>6962.780000000001</v>
      </c>
      <c r="Q48" s="300">
        <v>5740.75</v>
      </c>
      <c r="R48" s="300">
        <v>1222.0300000000002</v>
      </c>
      <c r="S48" s="300">
        <v>7122.43</v>
      </c>
      <c r="T48" s="300">
        <v>5487.43</v>
      </c>
      <c r="U48" s="300">
        <v>1635</v>
      </c>
      <c r="V48" s="300">
        <v>-159.65999999999988</v>
      </c>
      <c r="W48" s="300">
        <v>-216.2999999999999</v>
      </c>
      <c r="X48" s="300">
        <v>56.640000000000015</v>
      </c>
    </row>
    <row r="49" spans="1:24" ht="15">
      <c r="A49" s="158"/>
      <c r="B49" s="277" t="s">
        <v>416</v>
      </c>
      <c r="C49" s="263">
        <f t="shared" si="0"/>
        <v>17273</v>
      </c>
      <c r="D49" s="278">
        <f>D50</f>
        <v>13719</v>
      </c>
      <c r="E49" s="278">
        <f>E50</f>
        <v>3554</v>
      </c>
      <c r="F49" s="278"/>
      <c r="G49" s="278"/>
      <c r="H49" s="279"/>
      <c r="I49" s="279"/>
      <c r="J49" s="279"/>
      <c r="K49" s="300">
        <v>3454.6</v>
      </c>
      <c r="L49" s="300">
        <v>2072.76</v>
      </c>
      <c r="M49" s="300">
        <v>0</v>
      </c>
      <c r="N49" s="300">
        <v>1381.84</v>
      </c>
      <c r="O49" s="300">
        <v>-46</v>
      </c>
      <c r="P49" s="300">
        <v>2118.76</v>
      </c>
      <c r="Q49" s="300">
        <v>2118.76</v>
      </c>
      <c r="R49" s="300">
        <v>0</v>
      </c>
      <c r="S49" s="300">
        <v>2110.57</v>
      </c>
      <c r="T49" s="300">
        <v>2110.57</v>
      </c>
      <c r="U49" s="300">
        <v>0</v>
      </c>
      <c r="V49" s="300">
        <v>8.190000000000111</v>
      </c>
      <c r="W49" s="300">
        <v>-26.3599999999999</v>
      </c>
      <c r="X49" s="300">
        <v>34.55000000000001</v>
      </c>
    </row>
    <row r="50" spans="1:24" ht="15">
      <c r="A50" s="158"/>
      <c r="B50" s="192" t="s">
        <v>457</v>
      </c>
      <c r="C50" s="263">
        <f t="shared" si="0"/>
        <v>17273</v>
      </c>
      <c r="D50" s="269">
        <v>13719</v>
      </c>
      <c r="E50" s="269">
        <f>VLOOKUP(B50,'[1]中职助学金（人社）改'!$B$39:$E$90,4,0)</f>
        <v>3554</v>
      </c>
      <c r="F50" s="270">
        <v>0.6</v>
      </c>
      <c r="G50" s="271">
        <f aca="true" t="shared" si="8" ref="G50:G59">1-F50</f>
        <v>0.4</v>
      </c>
      <c r="H50" s="276">
        <v>0</v>
      </c>
      <c r="I50" s="276">
        <v>1</v>
      </c>
      <c r="J50" s="276">
        <v>0</v>
      </c>
      <c r="K50" s="297">
        <v>3454.6</v>
      </c>
      <c r="L50" s="297">
        <v>2072.76</v>
      </c>
      <c r="M50" s="297">
        <v>0</v>
      </c>
      <c r="N50" s="297">
        <v>1381.84</v>
      </c>
      <c r="O50" s="298">
        <v>-46</v>
      </c>
      <c r="P50" s="299">
        <v>2118.76</v>
      </c>
      <c r="Q50" s="299">
        <v>2118.76</v>
      </c>
      <c r="R50" s="299">
        <v>0</v>
      </c>
      <c r="S50" s="299">
        <v>2110.57</v>
      </c>
      <c r="T50" s="299">
        <v>2110.57</v>
      </c>
      <c r="U50" s="299">
        <v>0</v>
      </c>
      <c r="V50" s="309">
        <v>8.190000000000111</v>
      </c>
      <c r="W50" s="310">
        <v>-26.3599999999999</v>
      </c>
      <c r="X50" s="310">
        <v>34.55000000000001</v>
      </c>
    </row>
    <row r="51" spans="1:24" ht="15">
      <c r="A51" s="158"/>
      <c r="B51" s="273" t="s">
        <v>458</v>
      </c>
      <c r="C51" s="263">
        <f t="shared" si="0"/>
        <v>689</v>
      </c>
      <c r="D51" s="269">
        <v>689</v>
      </c>
      <c r="E51" s="269">
        <v>0</v>
      </c>
      <c r="F51" s="270">
        <v>0.6</v>
      </c>
      <c r="G51" s="271">
        <f t="shared" si="8"/>
        <v>0.4</v>
      </c>
      <c r="H51" s="276">
        <v>0.75</v>
      </c>
      <c r="I51" s="276">
        <v>0</v>
      </c>
      <c r="J51" s="276">
        <v>0.25</v>
      </c>
      <c r="K51" s="297">
        <v>137.8</v>
      </c>
      <c r="L51" s="297">
        <v>82.68</v>
      </c>
      <c r="M51" s="297">
        <v>41.34</v>
      </c>
      <c r="N51" s="297">
        <v>13.78</v>
      </c>
      <c r="O51" s="298">
        <v>0</v>
      </c>
      <c r="P51" s="299">
        <v>124.02000000000001</v>
      </c>
      <c r="Q51" s="299">
        <v>82.68</v>
      </c>
      <c r="R51" s="299">
        <v>41.34</v>
      </c>
      <c r="S51" s="299">
        <v>146.39000000000001</v>
      </c>
      <c r="T51" s="299">
        <v>111.39000000000001</v>
      </c>
      <c r="U51" s="299">
        <v>35</v>
      </c>
      <c r="V51" s="309">
        <v>-22.370000000000005</v>
      </c>
      <c r="W51" s="310">
        <v>-22.370000000000005</v>
      </c>
      <c r="X51" s="310">
        <v>0</v>
      </c>
    </row>
    <row r="52" spans="1:24" ht="15">
      <c r="A52" s="158"/>
      <c r="B52" s="273" t="s">
        <v>459</v>
      </c>
      <c r="C52" s="263">
        <f t="shared" si="0"/>
        <v>1938</v>
      </c>
      <c r="D52" s="269">
        <v>1938</v>
      </c>
      <c r="E52" s="269">
        <v>0</v>
      </c>
      <c r="F52" s="270">
        <v>0.8</v>
      </c>
      <c r="G52" s="271">
        <f t="shared" si="8"/>
        <v>0.19999999999999996</v>
      </c>
      <c r="H52" s="276">
        <v>0.8</v>
      </c>
      <c r="I52" s="276">
        <v>0</v>
      </c>
      <c r="J52" s="276">
        <v>0.2</v>
      </c>
      <c r="K52" s="297">
        <v>387.6</v>
      </c>
      <c r="L52" s="297">
        <v>310.08</v>
      </c>
      <c r="M52" s="297">
        <v>62.02</v>
      </c>
      <c r="N52" s="297">
        <v>15.500000000000036</v>
      </c>
      <c r="O52" s="298">
        <v>0</v>
      </c>
      <c r="P52" s="299">
        <v>372.1</v>
      </c>
      <c r="Q52" s="299">
        <v>310.08</v>
      </c>
      <c r="R52" s="299">
        <v>62.02</v>
      </c>
      <c r="S52" s="299">
        <v>367.56</v>
      </c>
      <c r="T52" s="299">
        <v>232.56</v>
      </c>
      <c r="U52" s="299">
        <v>135</v>
      </c>
      <c r="V52" s="309">
        <v>4.539999999999964</v>
      </c>
      <c r="W52" s="310">
        <v>4.539999999999964</v>
      </c>
      <c r="X52" s="310">
        <v>0</v>
      </c>
    </row>
    <row r="53" spans="1:24" ht="15">
      <c r="A53" s="158"/>
      <c r="B53" s="273" t="s">
        <v>460</v>
      </c>
      <c r="C53" s="263">
        <f t="shared" si="0"/>
        <v>5134</v>
      </c>
      <c r="D53" s="269">
        <v>5134</v>
      </c>
      <c r="E53" s="269">
        <v>0</v>
      </c>
      <c r="F53" s="270">
        <v>0.8</v>
      </c>
      <c r="G53" s="271">
        <f t="shared" si="8"/>
        <v>0.19999999999999996</v>
      </c>
      <c r="H53" s="276">
        <v>0.8</v>
      </c>
      <c r="I53" s="276">
        <v>0</v>
      </c>
      <c r="J53" s="276">
        <v>0.2</v>
      </c>
      <c r="K53" s="297">
        <v>1026.8</v>
      </c>
      <c r="L53" s="297">
        <v>821.44</v>
      </c>
      <c r="M53" s="297">
        <v>164.29</v>
      </c>
      <c r="N53" s="297">
        <v>41.06999999999991</v>
      </c>
      <c r="O53" s="298">
        <v>-6.48</v>
      </c>
      <c r="P53" s="299">
        <v>992.21</v>
      </c>
      <c r="Q53" s="299">
        <v>827.92</v>
      </c>
      <c r="R53" s="299">
        <v>164.29</v>
      </c>
      <c r="S53" s="299">
        <v>1014.12</v>
      </c>
      <c r="T53" s="299">
        <v>648.12</v>
      </c>
      <c r="U53" s="299">
        <v>366</v>
      </c>
      <c r="V53" s="309">
        <v>-21.909999999999968</v>
      </c>
      <c r="W53" s="310">
        <v>-21.909999999999968</v>
      </c>
      <c r="X53" s="310">
        <v>0</v>
      </c>
    </row>
    <row r="54" spans="1:24" ht="15">
      <c r="A54" s="158"/>
      <c r="B54" s="273" t="s">
        <v>461</v>
      </c>
      <c r="C54" s="263">
        <f t="shared" si="0"/>
        <v>6984</v>
      </c>
      <c r="D54" s="269">
        <v>6243</v>
      </c>
      <c r="E54" s="269">
        <f>VLOOKUP(B54,'[1]中职助学金（人社）改'!$B$39:$E$90,4,0)</f>
        <v>741</v>
      </c>
      <c r="F54" s="270">
        <v>0.6</v>
      </c>
      <c r="G54" s="271">
        <f t="shared" si="8"/>
        <v>0.4</v>
      </c>
      <c r="H54" s="276">
        <v>0.8</v>
      </c>
      <c r="I54" s="276">
        <v>0</v>
      </c>
      <c r="J54" s="276">
        <v>0.2</v>
      </c>
      <c r="K54" s="297">
        <v>1396.8</v>
      </c>
      <c r="L54" s="297">
        <v>838.08</v>
      </c>
      <c r="M54" s="297">
        <v>446.98</v>
      </c>
      <c r="N54" s="297">
        <v>111.7399999999999</v>
      </c>
      <c r="O54" s="298">
        <v>-16.2</v>
      </c>
      <c r="P54" s="299">
        <v>1301.2600000000002</v>
      </c>
      <c r="Q54" s="299">
        <v>854.2800000000001</v>
      </c>
      <c r="R54" s="299">
        <v>446.98</v>
      </c>
      <c r="S54" s="299">
        <v>1358.52</v>
      </c>
      <c r="T54" s="299">
        <v>904.52</v>
      </c>
      <c r="U54" s="312">
        <v>454</v>
      </c>
      <c r="V54" s="309">
        <v>-57.2699999999999</v>
      </c>
      <c r="W54" s="310">
        <v>-79.3599999999999</v>
      </c>
      <c r="X54" s="310">
        <v>22.090000000000003</v>
      </c>
    </row>
    <row r="55" spans="1:24" ht="15">
      <c r="A55" s="158"/>
      <c r="B55" s="273" t="s">
        <v>462</v>
      </c>
      <c r="C55" s="263">
        <f aca="true" t="shared" si="9" ref="C55:C118">D55+E55</f>
        <v>5147</v>
      </c>
      <c r="D55" s="269">
        <v>5147</v>
      </c>
      <c r="E55" s="269">
        <v>0</v>
      </c>
      <c r="F55" s="270">
        <v>0.6</v>
      </c>
      <c r="G55" s="271">
        <f t="shared" si="8"/>
        <v>0.4</v>
      </c>
      <c r="H55" s="276">
        <v>0.8</v>
      </c>
      <c r="I55" s="276">
        <v>0</v>
      </c>
      <c r="J55" s="276">
        <v>0.2</v>
      </c>
      <c r="K55" s="297">
        <v>1029.4</v>
      </c>
      <c r="L55" s="297">
        <v>617.64</v>
      </c>
      <c r="M55" s="297">
        <v>329.41</v>
      </c>
      <c r="N55" s="297">
        <v>82.35000000000008</v>
      </c>
      <c r="O55" s="298">
        <v>-14.31</v>
      </c>
      <c r="P55" s="299">
        <v>961.3599999999999</v>
      </c>
      <c r="Q55" s="299">
        <v>631.9499999999999</v>
      </c>
      <c r="R55" s="299">
        <v>329.41</v>
      </c>
      <c r="S55" s="299">
        <v>1004.42</v>
      </c>
      <c r="T55" s="299">
        <v>688.42</v>
      </c>
      <c r="U55" s="299">
        <v>316</v>
      </c>
      <c r="V55" s="309">
        <v>-43.06000000000006</v>
      </c>
      <c r="W55" s="310">
        <v>-43.06000000000006</v>
      </c>
      <c r="X55" s="310">
        <v>0</v>
      </c>
    </row>
    <row r="56" spans="1:24" ht="15">
      <c r="A56" s="158"/>
      <c r="B56" s="273" t="s">
        <v>463</v>
      </c>
      <c r="C56" s="263">
        <f t="shared" si="9"/>
        <v>1825</v>
      </c>
      <c r="D56" s="269">
        <v>1825</v>
      </c>
      <c r="E56" s="269">
        <v>0</v>
      </c>
      <c r="F56" s="270">
        <v>0.8</v>
      </c>
      <c r="G56" s="271">
        <f t="shared" si="8"/>
        <v>0.19999999999999996</v>
      </c>
      <c r="H56" s="276">
        <v>0.8</v>
      </c>
      <c r="I56" s="276">
        <v>0</v>
      </c>
      <c r="J56" s="276">
        <v>0.2</v>
      </c>
      <c r="K56" s="297">
        <v>365</v>
      </c>
      <c r="L56" s="297">
        <v>292</v>
      </c>
      <c r="M56" s="297">
        <v>58.4</v>
      </c>
      <c r="N56" s="297">
        <v>14.600000000000001</v>
      </c>
      <c r="O56" s="298">
        <v>-9.95</v>
      </c>
      <c r="P56" s="299">
        <v>360.35</v>
      </c>
      <c r="Q56" s="299">
        <v>301.95</v>
      </c>
      <c r="R56" s="299">
        <v>58.4</v>
      </c>
      <c r="S56" s="299">
        <v>380.19</v>
      </c>
      <c r="T56" s="299">
        <v>268.19</v>
      </c>
      <c r="U56" s="299">
        <v>112</v>
      </c>
      <c r="V56" s="309">
        <v>-19.840000000000032</v>
      </c>
      <c r="W56" s="310">
        <v>-19.840000000000032</v>
      </c>
      <c r="X56" s="310">
        <v>0</v>
      </c>
    </row>
    <row r="57" spans="1:24" ht="15">
      <c r="A57" s="158"/>
      <c r="B57" s="273" t="s">
        <v>464</v>
      </c>
      <c r="C57" s="263">
        <f t="shared" si="9"/>
        <v>2304</v>
      </c>
      <c r="D57" s="269">
        <v>2304</v>
      </c>
      <c r="E57" s="269">
        <v>0</v>
      </c>
      <c r="F57" s="270">
        <v>0.8</v>
      </c>
      <c r="G57" s="271">
        <f t="shared" si="8"/>
        <v>0.19999999999999996</v>
      </c>
      <c r="H57" s="276">
        <v>0.8</v>
      </c>
      <c r="I57" s="276">
        <v>0</v>
      </c>
      <c r="J57" s="276">
        <v>0.2</v>
      </c>
      <c r="K57" s="297">
        <v>460.8</v>
      </c>
      <c r="L57" s="297">
        <v>368.64</v>
      </c>
      <c r="M57" s="297">
        <v>73.73</v>
      </c>
      <c r="N57" s="297">
        <v>18.43000000000002</v>
      </c>
      <c r="O57" s="298">
        <v>-10.09</v>
      </c>
      <c r="P57" s="299">
        <v>452.46</v>
      </c>
      <c r="Q57" s="299">
        <v>378.72999999999996</v>
      </c>
      <c r="R57" s="299">
        <v>73.73</v>
      </c>
      <c r="S57" s="299">
        <v>467.39</v>
      </c>
      <c r="T57" s="299">
        <v>326.39</v>
      </c>
      <c r="U57" s="299">
        <v>141</v>
      </c>
      <c r="V57" s="309">
        <v>-14.930000000000007</v>
      </c>
      <c r="W57" s="310">
        <v>-14.930000000000007</v>
      </c>
      <c r="X57" s="310">
        <v>0</v>
      </c>
    </row>
    <row r="58" spans="1:24" ht="15">
      <c r="A58" s="158"/>
      <c r="B58" s="273" t="s">
        <v>465</v>
      </c>
      <c r="C58" s="263">
        <f t="shared" si="9"/>
        <v>483</v>
      </c>
      <c r="D58" s="269">
        <v>483</v>
      </c>
      <c r="E58" s="269">
        <v>0</v>
      </c>
      <c r="F58" s="270">
        <v>0.8</v>
      </c>
      <c r="G58" s="271">
        <f t="shared" si="8"/>
        <v>0.19999999999999996</v>
      </c>
      <c r="H58" s="276">
        <v>0.8</v>
      </c>
      <c r="I58" s="276">
        <v>0</v>
      </c>
      <c r="J58" s="276">
        <v>0.2</v>
      </c>
      <c r="K58" s="297">
        <v>96.6</v>
      </c>
      <c r="L58" s="297">
        <v>77.28</v>
      </c>
      <c r="M58" s="297">
        <v>15.46</v>
      </c>
      <c r="N58" s="297">
        <v>3.8599999999999923</v>
      </c>
      <c r="O58" s="298">
        <v>-1.19</v>
      </c>
      <c r="P58" s="299">
        <v>93.93</v>
      </c>
      <c r="Q58" s="299">
        <v>78.47</v>
      </c>
      <c r="R58" s="299">
        <v>15.46</v>
      </c>
      <c r="S58" s="299">
        <v>94.85</v>
      </c>
      <c r="T58" s="299">
        <v>63.85</v>
      </c>
      <c r="U58" s="299">
        <v>31</v>
      </c>
      <c r="V58" s="309">
        <v>-0.9199999999999875</v>
      </c>
      <c r="W58" s="310">
        <v>-0.9199999999999875</v>
      </c>
      <c r="X58" s="310">
        <v>0</v>
      </c>
    </row>
    <row r="59" spans="1:24" ht="15">
      <c r="A59" s="162"/>
      <c r="B59" s="273" t="s">
        <v>466</v>
      </c>
      <c r="C59" s="263">
        <f t="shared" si="9"/>
        <v>950</v>
      </c>
      <c r="D59" s="269">
        <v>950</v>
      </c>
      <c r="E59" s="269">
        <v>0</v>
      </c>
      <c r="F59" s="270">
        <v>0.8</v>
      </c>
      <c r="G59" s="271">
        <f t="shared" si="8"/>
        <v>0.19999999999999996</v>
      </c>
      <c r="H59" s="276">
        <v>0.8</v>
      </c>
      <c r="I59" s="276">
        <v>0</v>
      </c>
      <c r="J59" s="276">
        <v>0.2</v>
      </c>
      <c r="K59" s="297">
        <v>190</v>
      </c>
      <c r="L59" s="297">
        <v>152</v>
      </c>
      <c r="M59" s="297">
        <v>30.4</v>
      </c>
      <c r="N59" s="297">
        <v>7.600000000000001</v>
      </c>
      <c r="O59" s="298">
        <v>-3.93</v>
      </c>
      <c r="P59" s="299">
        <v>186.33</v>
      </c>
      <c r="Q59" s="299">
        <v>155.93</v>
      </c>
      <c r="R59" s="299">
        <v>30.4</v>
      </c>
      <c r="S59" s="299">
        <v>178.42</v>
      </c>
      <c r="T59" s="299">
        <v>133.42000000000002</v>
      </c>
      <c r="U59" s="299">
        <v>45</v>
      </c>
      <c r="V59" s="309">
        <v>7.909999999999997</v>
      </c>
      <c r="W59" s="310">
        <v>7.909999999999997</v>
      </c>
      <c r="X59" s="310">
        <v>0</v>
      </c>
    </row>
    <row r="60" spans="1:24" ht="15">
      <c r="A60" s="156" t="s">
        <v>27</v>
      </c>
      <c r="B60" s="277" t="s">
        <v>467</v>
      </c>
      <c r="C60" s="263">
        <f t="shared" si="9"/>
        <v>5233</v>
      </c>
      <c r="D60" s="278">
        <f>SUM(D62:D70)</f>
        <v>5057</v>
      </c>
      <c r="E60" s="278">
        <f>SUM(E62:E70)</f>
        <v>176</v>
      </c>
      <c r="F60" s="278"/>
      <c r="G60" s="278"/>
      <c r="H60" s="279"/>
      <c r="I60" s="279"/>
      <c r="J60" s="279"/>
      <c r="K60" s="301">
        <v>1046.6</v>
      </c>
      <c r="L60" s="301">
        <v>653.6400000000001</v>
      </c>
      <c r="M60" s="301">
        <v>158.31</v>
      </c>
      <c r="N60" s="301">
        <v>234.65000000000003</v>
      </c>
      <c r="O60" s="301">
        <v>-4</v>
      </c>
      <c r="P60" s="301">
        <v>815.95</v>
      </c>
      <c r="Q60" s="301">
        <v>657.6400000000001</v>
      </c>
      <c r="R60" s="301">
        <v>158.31</v>
      </c>
      <c r="S60" s="301">
        <v>791.9</v>
      </c>
      <c r="T60" s="301">
        <v>640.9000000000001</v>
      </c>
      <c r="U60" s="301">
        <v>151</v>
      </c>
      <c r="V60" s="301">
        <v>24.04999999999998</v>
      </c>
      <c r="W60" s="301">
        <v>22.83999999999998</v>
      </c>
      <c r="X60" s="301">
        <v>1.2100000000000009</v>
      </c>
    </row>
    <row r="61" spans="1:24" ht="15">
      <c r="A61" s="158"/>
      <c r="B61" s="277" t="s">
        <v>416</v>
      </c>
      <c r="C61" s="263">
        <f t="shared" si="9"/>
        <v>2241</v>
      </c>
      <c r="D61" s="278">
        <f>SUM(D62:D64)</f>
        <v>2065</v>
      </c>
      <c r="E61" s="278">
        <f>SUM(E62:E64)</f>
        <v>176</v>
      </c>
      <c r="F61" s="278"/>
      <c r="G61" s="278"/>
      <c r="H61" s="279"/>
      <c r="I61" s="279"/>
      <c r="J61" s="279"/>
      <c r="K61" s="297">
        <v>448.2</v>
      </c>
      <c r="L61" s="297">
        <v>268.92</v>
      </c>
      <c r="M61" s="297">
        <v>6.17</v>
      </c>
      <c r="N61" s="297">
        <v>173.11</v>
      </c>
      <c r="O61" s="297">
        <v>-4</v>
      </c>
      <c r="P61" s="297">
        <v>279.09</v>
      </c>
      <c r="Q61" s="297">
        <v>272.92</v>
      </c>
      <c r="R61" s="297">
        <v>6.17</v>
      </c>
      <c r="S61" s="299">
        <v>253</v>
      </c>
      <c r="T61" s="297">
        <v>271.71</v>
      </c>
      <c r="U61" s="297">
        <v>7</v>
      </c>
      <c r="V61" s="297">
        <v>0.379999999999999</v>
      </c>
      <c r="W61" s="297">
        <v>-0.8300000000000018</v>
      </c>
      <c r="X61" s="297">
        <v>1.2100000000000009</v>
      </c>
    </row>
    <row r="62" spans="1:24" ht="15">
      <c r="A62" s="158"/>
      <c r="B62" s="192" t="s">
        <v>468</v>
      </c>
      <c r="C62" s="263">
        <f t="shared" si="9"/>
        <v>2048</v>
      </c>
      <c r="D62" s="269">
        <v>1872</v>
      </c>
      <c r="E62" s="269">
        <f>VLOOKUP(B62,'[1]中职助学金（人社）改'!$B$39:$E$90,4,0)</f>
        <v>176</v>
      </c>
      <c r="F62" s="270">
        <v>0.6</v>
      </c>
      <c r="G62" s="271">
        <f aca="true" t="shared" si="10" ref="G62:G70">1-F62</f>
        <v>0.4</v>
      </c>
      <c r="H62" s="276">
        <v>0</v>
      </c>
      <c r="I62" s="276">
        <v>1</v>
      </c>
      <c r="J62" s="276">
        <v>0</v>
      </c>
      <c r="K62" s="297">
        <v>409.6</v>
      </c>
      <c r="L62" s="297">
        <v>245.76</v>
      </c>
      <c r="M62" s="297">
        <v>0</v>
      </c>
      <c r="N62" s="297">
        <v>163.84</v>
      </c>
      <c r="O62" s="298">
        <v>0</v>
      </c>
      <c r="P62" s="299">
        <v>245.76</v>
      </c>
      <c r="Q62" s="299">
        <v>245.76</v>
      </c>
      <c r="R62" s="299">
        <v>0</v>
      </c>
      <c r="S62" s="299">
        <v>244.55</v>
      </c>
      <c r="T62" s="299">
        <v>244.55</v>
      </c>
      <c r="U62" s="299">
        <v>0</v>
      </c>
      <c r="V62" s="309">
        <v>1.2100000000000009</v>
      </c>
      <c r="W62" s="310">
        <v>0</v>
      </c>
      <c r="X62" s="310">
        <v>1.2100000000000009</v>
      </c>
    </row>
    <row r="63" spans="1:24" ht="15">
      <c r="A63" s="158"/>
      <c r="B63" s="192" t="s">
        <v>469</v>
      </c>
      <c r="C63" s="263">
        <f t="shared" si="9"/>
        <v>52</v>
      </c>
      <c r="D63" s="269">
        <v>52</v>
      </c>
      <c r="E63" s="269">
        <v>0</v>
      </c>
      <c r="F63" s="270">
        <v>0.6</v>
      </c>
      <c r="G63" s="271">
        <f t="shared" si="10"/>
        <v>0.4</v>
      </c>
      <c r="H63" s="276">
        <v>0.4</v>
      </c>
      <c r="I63" s="276">
        <v>0</v>
      </c>
      <c r="J63" s="276">
        <v>0.6</v>
      </c>
      <c r="K63" s="297">
        <v>10.4</v>
      </c>
      <c r="L63" s="297">
        <v>6.24</v>
      </c>
      <c r="M63" s="297">
        <v>1.66</v>
      </c>
      <c r="N63" s="297">
        <v>2.5</v>
      </c>
      <c r="O63" s="298">
        <v>0</v>
      </c>
      <c r="P63" s="299">
        <v>7.9</v>
      </c>
      <c r="Q63" s="299">
        <v>6.24</v>
      </c>
      <c r="R63" s="299">
        <v>1.66</v>
      </c>
      <c r="S63" s="299">
        <v>9.24</v>
      </c>
      <c r="T63" s="299">
        <v>6.24</v>
      </c>
      <c r="U63" s="299">
        <v>3</v>
      </c>
      <c r="V63" s="309">
        <v>-1.34</v>
      </c>
      <c r="W63" s="310">
        <v>-1.34</v>
      </c>
      <c r="X63" s="310">
        <v>0</v>
      </c>
    </row>
    <row r="64" spans="1:24" ht="15">
      <c r="A64" s="158"/>
      <c r="B64" s="280" t="s">
        <v>470</v>
      </c>
      <c r="C64" s="263">
        <f t="shared" si="9"/>
        <v>141</v>
      </c>
      <c r="D64" s="269">
        <v>141</v>
      </c>
      <c r="E64" s="269">
        <v>0</v>
      </c>
      <c r="F64" s="270">
        <v>0.6</v>
      </c>
      <c r="G64" s="271">
        <f t="shared" si="10"/>
        <v>0.4</v>
      </c>
      <c r="H64" s="276">
        <v>0.4</v>
      </c>
      <c r="I64" s="276">
        <v>0</v>
      </c>
      <c r="J64" s="276">
        <v>0.6</v>
      </c>
      <c r="K64" s="297">
        <v>28.2</v>
      </c>
      <c r="L64" s="297">
        <v>16.92</v>
      </c>
      <c r="M64" s="297">
        <v>4.51</v>
      </c>
      <c r="N64" s="297">
        <v>6.769999999999998</v>
      </c>
      <c r="O64" s="298">
        <v>-4</v>
      </c>
      <c r="P64" s="299">
        <v>25.43</v>
      </c>
      <c r="Q64" s="299">
        <v>20.92</v>
      </c>
      <c r="R64" s="299">
        <v>4.51</v>
      </c>
      <c r="S64" s="299">
        <v>24.92</v>
      </c>
      <c r="T64" s="299">
        <v>20.92</v>
      </c>
      <c r="U64" s="299">
        <v>4</v>
      </c>
      <c r="V64" s="309">
        <v>0.509999999999998</v>
      </c>
      <c r="W64" s="310">
        <v>0.509999999999998</v>
      </c>
      <c r="X64" s="310">
        <v>0</v>
      </c>
    </row>
    <row r="65" spans="1:24" ht="15">
      <c r="A65" s="158"/>
      <c r="B65" s="273" t="s">
        <v>471</v>
      </c>
      <c r="C65" s="263">
        <f t="shared" si="9"/>
        <v>766</v>
      </c>
      <c r="D65" s="269">
        <v>766</v>
      </c>
      <c r="E65" s="269">
        <v>0</v>
      </c>
      <c r="F65" s="270">
        <v>0.6</v>
      </c>
      <c r="G65" s="271">
        <f t="shared" si="10"/>
        <v>0.4</v>
      </c>
      <c r="H65" s="276">
        <v>0.7</v>
      </c>
      <c r="I65" s="276">
        <v>0</v>
      </c>
      <c r="J65" s="276">
        <v>0.3</v>
      </c>
      <c r="K65" s="297">
        <v>153.2</v>
      </c>
      <c r="L65" s="297">
        <v>91.92</v>
      </c>
      <c r="M65" s="297">
        <v>42.9</v>
      </c>
      <c r="N65" s="297">
        <v>18.37999999999999</v>
      </c>
      <c r="O65" s="298">
        <v>0</v>
      </c>
      <c r="P65" s="299">
        <v>134.82</v>
      </c>
      <c r="Q65" s="299">
        <v>91.92</v>
      </c>
      <c r="R65" s="299">
        <v>42.9</v>
      </c>
      <c r="S65" s="299">
        <v>137.07</v>
      </c>
      <c r="T65" s="299">
        <v>102.07</v>
      </c>
      <c r="U65" s="299">
        <v>35</v>
      </c>
      <c r="V65" s="309">
        <v>-2.25</v>
      </c>
      <c r="W65" s="310">
        <v>-2.25</v>
      </c>
      <c r="X65" s="310">
        <v>0</v>
      </c>
    </row>
    <row r="66" spans="1:24" ht="15">
      <c r="A66" s="158"/>
      <c r="B66" s="273" t="s">
        <v>472</v>
      </c>
      <c r="C66" s="263">
        <f t="shared" si="9"/>
        <v>642</v>
      </c>
      <c r="D66" s="269">
        <v>642</v>
      </c>
      <c r="E66" s="269">
        <v>0</v>
      </c>
      <c r="F66" s="270">
        <v>0.8</v>
      </c>
      <c r="G66" s="271">
        <f t="shared" si="10"/>
        <v>0.19999999999999996</v>
      </c>
      <c r="H66" s="276">
        <v>0.8</v>
      </c>
      <c r="I66" s="276">
        <v>0</v>
      </c>
      <c r="J66" s="276">
        <v>0.2</v>
      </c>
      <c r="K66" s="297">
        <v>128.4</v>
      </c>
      <c r="L66" s="297">
        <v>102.72</v>
      </c>
      <c r="M66" s="297">
        <v>20.54</v>
      </c>
      <c r="N66" s="297">
        <v>5.140000000000008</v>
      </c>
      <c r="O66" s="298">
        <v>0</v>
      </c>
      <c r="P66" s="299">
        <v>123.26</v>
      </c>
      <c r="Q66" s="299">
        <v>102.72</v>
      </c>
      <c r="R66" s="299">
        <v>20.54</v>
      </c>
      <c r="S66" s="299">
        <v>121.04</v>
      </c>
      <c r="T66" s="299">
        <v>77.04</v>
      </c>
      <c r="U66" s="299">
        <v>44</v>
      </c>
      <c r="V66" s="309">
        <v>2.2199999999999847</v>
      </c>
      <c r="W66" s="310">
        <v>2.2199999999999847</v>
      </c>
      <c r="X66" s="310">
        <v>0</v>
      </c>
    </row>
    <row r="67" spans="1:24" ht="15">
      <c r="A67" s="158"/>
      <c r="B67" s="273" t="s">
        <v>473</v>
      </c>
      <c r="C67" s="263">
        <f t="shared" si="9"/>
        <v>327</v>
      </c>
      <c r="D67" s="269">
        <v>327</v>
      </c>
      <c r="E67" s="269">
        <v>0</v>
      </c>
      <c r="F67" s="270">
        <v>0.6</v>
      </c>
      <c r="G67" s="271">
        <f t="shared" si="10"/>
        <v>0.4</v>
      </c>
      <c r="H67" s="276">
        <v>0.7</v>
      </c>
      <c r="I67" s="276">
        <v>0</v>
      </c>
      <c r="J67" s="276">
        <v>0.3</v>
      </c>
      <c r="K67" s="297">
        <v>65.4</v>
      </c>
      <c r="L67" s="297">
        <v>39.24</v>
      </c>
      <c r="M67" s="297">
        <v>18.31</v>
      </c>
      <c r="N67" s="297">
        <v>7.850000000000005</v>
      </c>
      <c r="O67" s="298">
        <v>0</v>
      </c>
      <c r="P67" s="299">
        <v>57.55</v>
      </c>
      <c r="Q67" s="299">
        <v>39.24</v>
      </c>
      <c r="R67" s="299">
        <v>18.31</v>
      </c>
      <c r="S67" s="299">
        <v>53.24</v>
      </c>
      <c r="T67" s="299">
        <v>39.24</v>
      </c>
      <c r="U67" s="299">
        <v>14</v>
      </c>
      <c r="V67" s="309">
        <v>4.309999999999995</v>
      </c>
      <c r="W67" s="310">
        <v>4.309999999999995</v>
      </c>
      <c r="X67" s="310">
        <v>0</v>
      </c>
    </row>
    <row r="68" spans="1:24" ht="15">
      <c r="A68" s="158"/>
      <c r="B68" s="273" t="s">
        <v>474</v>
      </c>
      <c r="C68" s="263">
        <f t="shared" si="9"/>
        <v>345</v>
      </c>
      <c r="D68" s="269">
        <v>345</v>
      </c>
      <c r="E68" s="269">
        <v>0</v>
      </c>
      <c r="F68" s="270">
        <v>0.6</v>
      </c>
      <c r="G68" s="271">
        <f t="shared" si="10"/>
        <v>0.4</v>
      </c>
      <c r="H68" s="276">
        <v>0.7</v>
      </c>
      <c r="I68" s="276">
        <v>0</v>
      </c>
      <c r="J68" s="276">
        <v>0.3</v>
      </c>
      <c r="K68" s="297">
        <v>69</v>
      </c>
      <c r="L68" s="297">
        <v>41.4</v>
      </c>
      <c r="M68" s="297">
        <v>19.32</v>
      </c>
      <c r="N68" s="297">
        <v>8.280000000000001</v>
      </c>
      <c r="O68" s="298">
        <v>0</v>
      </c>
      <c r="P68" s="299">
        <v>60.72</v>
      </c>
      <c r="Q68" s="299">
        <v>41.4</v>
      </c>
      <c r="R68" s="299">
        <v>19.32</v>
      </c>
      <c r="S68" s="299">
        <v>55.4</v>
      </c>
      <c r="T68" s="299">
        <v>41.4</v>
      </c>
      <c r="U68" s="299">
        <v>14</v>
      </c>
      <c r="V68" s="309">
        <v>5.32</v>
      </c>
      <c r="W68" s="310">
        <v>5.32</v>
      </c>
      <c r="X68" s="310">
        <v>0</v>
      </c>
    </row>
    <row r="69" spans="1:24" ht="15">
      <c r="A69" s="158"/>
      <c r="B69" s="273" t="s">
        <v>475</v>
      </c>
      <c r="C69" s="263">
        <f t="shared" si="9"/>
        <v>260</v>
      </c>
      <c r="D69" s="269">
        <v>260</v>
      </c>
      <c r="E69" s="269">
        <v>0</v>
      </c>
      <c r="F69" s="270">
        <v>0.6</v>
      </c>
      <c r="G69" s="271">
        <f t="shared" si="10"/>
        <v>0.4</v>
      </c>
      <c r="H69" s="276">
        <v>0.7</v>
      </c>
      <c r="I69" s="276">
        <v>0</v>
      </c>
      <c r="J69" s="276">
        <v>0.3</v>
      </c>
      <c r="K69" s="297">
        <v>52</v>
      </c>
      <c r="L69" s="297">
        <v>31.2</v>
      </c>
      <c r="M69" s="297">
        <v>14.56</v>
      </c>
      <c r="N69" s="297">
        <v>6.24</v>
      </c>
      <c r="O69" s="298">
        <v>0</v>
      </c>
      <c r="P69" s="299">
        <v>45.76</v>
      </c>
      <c r="Q69" s="299">
        <v>31.2</v>
      </c>
      <c r="R69" s="299">
        <v>14.56</v>
      </c>
      <c r="S69" s="299">
        <v>44.2</v>
      </c>
      <c r="T69" s="299">
        <v>31.2</v>
      </c>
      <c r="U69" s="299">
        <v>13</v>
      </c>
      <c r="V69" s="309">
        <v>1.5599999999999952</v>
      </c>
      <c r="W69" s="310">
        <v>1.5599999999999952</v>
      </c>
      <c r="X69" s="310">
        <v>0</v>
      </c>
    </row>
    <row r="70" spans="1:24" ht="15">
      <c r="A70" s="162"/>
      <c r="B70" s="313" t="s">
        <v>476</v>
      </c>
      <c r="C70" s="263">
        <f t="shared" si="9"/>
        <v>652</v>
      </c>
      <c r="D70" s="269">
        <v>652</v>
      </c>
      <c r="E70" s="269">
        <v>0</v>
      </c>
      <c r="F70" s="270">
        <v>0.6</v>
      </c>
      <c r="G70" s="271">
        <f t="shared" si="10"/>
        <v>0.4</v>
      </c>
      <c r="H70" s="276">
        <v>0.7</v>
      </c>
      <c r="I70" s="276">
        <v>0</v>
      </c>
      <c r="J70" s="276">
        <v>0.3</v>
      </c>
      <c r="K70" s="297">
        <v>130.4</v>
      </c>
      <c r="L70" s="297">
        <v>78.24</v>
      </c>
      <c r="M70" s="297">
        <v>36.51</v>
      </c>
      <c r="N70" s="297">
        <v>15.650000000000013</v>
      </c>
      <c r="O70" s="298">
        <v>0</v>
      </c>
      <c r="P70" s="299">
        <v>114.75</v>
      </c>
      <c r="Q70" s="299">
        <v>78.24</v>
      </c>
      <c r="R70" s="299">
        <v>36.51</v>
      </c>
      <c r="S70" s="299">
        <v>102.24</v>
      </c>
      <c r="T70" s="299">
        <v>78.24</v>
      </c>
      <c r="U70" s="299">
        <v>24</v>
      </c>
      <c r="V70" s="309">
        <v>12.510000000000005</v>
      </c>
      <c r="W70" s="310">
        <v>12.510000000000005</v>
      </c>
      <c r="X70" s="310">
        <v>0</v>
      </c>
    </row>
    <row r="71" spans="1:24" ht="15">
      <c r="A71" s="156" t="s">
        <v>477</v>
      </c>
      <c r="B71" s="277" t="s">
        <v>478</v>
      </c>
      <c r="C71" s="263">
        <f t="shared" si="9"/>
        <v>10375</v>
      </c>
      <c r="D71" s="278">
        <f>SUM(D72,D75:D81)</f>
        <v>9496</v>
      </c>
      <c r="E71" s="278">
        <f>SUM(E72,E75:E81)</f>
        <v>879</v>
      </c>
      <c r="F71" s="278"/>
      <c r="G71" s="278"/>
      <c r="H71" s="279"/>
      <c r="I71" s="279"/>
      <c r="J71" s="279"/>
      <c r="K71" s="300">
        <v>2075</v>
      </c>
      <c r="L71" s="300">
        <v>1285.56</v>
      </c>
      <c r="M71" s="300">
        <v>297.27</v>
      </c>
      <c r="N71" s="300">
        <v>492.16999999999996</v>
      </c>
      <c r="O71" s="300">
        <v>-0.5</v>
      </c>
      <c r="P71" s="300">
        <v>1583.33</v>
      </c>
      <c r="Q71" s="300">
        <v>1286.06</v>
      </c>
      <c r="R71" s="300">
        <v>297.27</v>
      </c>
      <c r="S71" s="300">
        <v>1561.72</v>
      </c>
      <c r="T71" s="300">
        <v>1305.72</v>
      </c>
      <c r="U71" s="300">
        <v>256</v>
      </c>
      <c r="V71" s="300">
        <v>21.620000000000076</v>
      </c>
      <c r="W71" s="300">
        <v>17.150000000000087</v>
      </c>
      <c r="X71" s="300">
        <v>4.469999999999995</v>
      </c>
    </row>
    <row r="72" spans="1:24" ht="15">
      <c r="A72" s="158"/>
      <c r="B72" s="277" t="s">
        <v>416</v>
      </c>
      <c r="C72" s="263">
        <f t="shared" si="9"/>
        <v>4955</v>
      </c>
      <c r="D72" s="278">
        <f>SUM(D73:D74)</f>
        <v>4306</v>
      </c>
      <c r="E72" s="278">
        <f>SUM(E73:E74)</f>
        <v>649</v>
      </c>
      <c r="F72" s="278"/>
      <c r="G72" s="278"/>
      <c r="H72" s="279"/>
      <c r="I72" s="279"/>
      <c r="J72" s="279"/>
      <c r="K72" s="300">
        <v>991</v>
      </c>
      <c r="L72" s="300">
        <v>594.6</v>
      </c>
      <c r="M72" s="300">
        <v>0</v>
      </c>
      <c r="N72" s="300">
        <v>396.4</v>
      </c>
      <c r="O72" s="300">
        <v>-0.5</v>
      </c>
      <c r="P72" s="300">
        <v>595.1</v>
      </c>
      <c r="Q72" s="300">
        <v>595.1</v>
      </c>
      <c r="R72" s="300">
        <v>0</v>
      </c>
      <c r="S72" s="300">
        <v>642.1700000000001</v>
      </c>
      <c r="T72" s="300">
        <v>642.1700000000001</v>
      </c>
      <c r="U72" s="300">
        <v>0</v>
      </c>
      <c r="V72" s="300">
        <v>-47.06999999999994</v>
      </c>
      <c r="W72" s="300">
        <v>-63.569999999999936</v>
      </c>
      <c r="X72" s="300">
        <v>16.499999999999993</v>
      </c>
    </row>
    <row r="73" spans="1:24" ht="15">
      <c r="A73" s="158"/>
      <c r="B73" s="192" t="s">
        <v>479</v>
      </c>
      <c r="C73" s="263">
        <f t="shared" si="9"/>
        <v>4955</v>
      </c>
      <c r="D73" s="269">
        <v>4306</v>
      </c>
      <c r="E73" s="269">
        <f>VLOOKUP(B73,'[1]中职助学金（人社）改'!$B$39:$E$90,4,0)</f>
        <v>649</v>
      </c>
      <c r="F73" s="270">
        <v>0.6</v>
      </c>
      <c r="G73" s="271">
        <f aca="true" t="shared" si="11" ref="G73:G81">1-F73</f>
        <v>0.4</v>
      </c>
      <c r="H73" s="276">
        <v>0</v>
      </c>
      <c r="I73" s="276">
        <v>1</v>
      </c>
      <c r="J73" s="276">
        <v>0</v>
      </c>
      <c r="K73" s="297">
        <v>991</v>
      </c>
      <c r="L73" s="297">
        <v>594.6</v>
      </c>
      <c r="M73" s="297">
        <v>0</v>
      </c>
      <c r="N73" s="297">
        <v>396.4</v>
      </c>
      <c r="O73" s="298">
        <v>-0.5</v>
      </c>
      <c r="P73" s="299">
        <v>595.1</v>
      </c>
      <c r="Q73" s="299">
        <v>595.1</v>
      </c>
      <c r="R73" s="299">
        <v>0</v>
      </c>
      <c r="S73" s="299">
        <v>642.1700000000001</v>
      </c>
      <c r="T73" s="299">
        <v>642.1700000000001</v>
      </c>
      <c r="U73" s="299">
        <v>0</v>
      </c>
      <c r="V73" s="309">
        <v>-47.06999999999994</v>
      </c>
      <c r="W73" s="310">
        <v>-63.569999999999936</v>
      </c>
      <c r="X73" s="310">
        <v>16.499999999999993</v>
      </c>
    </row>
    <row r="74" spans="1:24" ht="15">
      <c r="A74" s="158"/>
      <c r="B74" s="192" t="s">
        <v>480</v>
      </c>
      <c r="C74" s="263">
        <f t="shared" si="9"/>
        <v>0</v>
      </c>
      <c r="D74" s="269">
        <v>0</v>
      </c>
      <c r="E74" s="269">
        <v>0</v>
      </c>
      <c r="F74" s="270">
        <v>0.6</v>
      </c>
      <c r="G74" s="271">
        <f t="shared" si="11"/>
        <v>0.4</v>
      </c>
      <c r="H74" s="276">
        <v>0.5</v>
      </c>
      <c r="I74" s="276">
        <v>0</v>
      </c>
      <c r="J74" s="276">
        <v>0.5</v>
      </c>
      <c r="K74" s="297">
        <v>0</v>
      </c>
      <c r="L74" s="297">
        <v>0</v>
      </c>
      <c r="M74" s="297">
        <v>0</v>
      </c>
      <c r="N74" s="297">
        <v>0</v>
      </c>
      <c r="O74" s="298">
        <v>0</v>
      </c>
      <c r="P74" s="299">
        <v>0</v>
      </c>
      <c r="Q74" s="299">
        <v>0</v>
      </c>
      <c r="R74" s="299">
        <v>0</v>
      </c>
      <c r="S74" s="299">
        <v>0</v>
      </c>
      <c r="T74" s="299">
        <v>0</v>
      </c>
      <c r="U74" s="299">
        <v>0</v>
      </c>
      <c r="V74" s="309">
        <v>0</v>
      </c>
      <c r="W74" s="310">
        <v>0</v>
      </c>
      <c r="X74" s="310">
        <v>0</v>
      </c>
    </row>
    <row r="75" spans="1:24" ht="15">
      <c r="A75" s="158"/>
      <c r="B75" s="314" t="s">
        <v>481</v>
      </c>
      <c r="C75" s="263">
        <f t="shared" si="9"/>
        <v>81</v>
      </c>
      <c r="D75" s="269">
        <v>70</v>
      </c>
      <c r="E75" s="269">
        <f>VLOOKUP(B75,'[1]中职助学金（人社）改'!$B$39:$E$90,4,0)</f>
        <v>11</v>
      </c>
      <c r="F75" s="270">
        <v>0.8</v>
      </c>
      <c r="G75" s="271">
        <f t="shared" si="11"/>
        <v>0.19999999999999996</v>
      </c>
      <c r="H75" s="276">
        <v>0.7</v>
      </c>
      <c r="I75" s="276">
        <v>0</v>
      </c>
      <c r="J75" s="276">
        <v>0.3</v>
      </c>
      <c r="K75" s="297">
        <v>16.2</v>
      </c>
      <c r="L75" s="297">
        <v>12.96</v>
      </c>
      <c r="M75" s="297">
        <v>2.27</v>
      </c>
      <c r="N75" s="297">
        <v>0.9699999999999984</v>
      </c>
      <c r="O75" s="298">
        <v>0</v>
      </c>
      <c r="P75" s="299">
        <v>15.23</v>
      </c>
      <c r="Q75" s="299">
        <v>12.96</v>
      </c>
      <c r="R75" s="299">
        <v>2.27</v>
      </c>
      <c r="S75" s="299">
        <v>12.54</v>
      </c>
      <c r="T75" s="299">
        <v>9.540000000000001</v>
      </c>
      <c r="U75" s="299">
        <v>3</v>
      </c>
      <c r="V75" s="309">
        <v>2.6899999999999995</v>
      </c>
      <c r="W75" s="310">
        <v>1.7599999999999998</v>
      </c>
      <c r="X75" s="310">
        <v>0.9299999999999997</v>
      </c>
    </row>
    <row r="76" spans="1:24" ht="15">
      <c r="A76" s="158"/>
      <c r="B76" s="273" t="s">
        <v>482</v>
      </c>
      <c r="C76" s="263">
        <f t="shared" si="9"/>
        <v>279</v>
      </c>
      <c r="D76" s="269">
        <v>279</v>
      </c>
      <c r="E76" s="269">
        <v>0</v>
      </c>
      <c r="F76" s="270">
        <v>0.6</v>
      </c>
      <c r="G76" s="271">
        <f t="shared" si="11"/>
        <v>0.4</v>
      </c>
      <c r="H76" s="276">
        <v>0.7</v>
      </c>
      <c r="I76" s="276">
        <v>0</v>
      </c>
      <c r="J76" s="276">
        <v>0.3</v>
      </c>
      <c r="K76" s="297">
        <v>55.8</v>
      </c>
      <c r="L76" s="297">
        <v>33.48</v>
      </c>
      <c r="M76" s="297">
        <v>15.62</v>
      </c>
      <c r="N76" s="297">
        <v>6.700000000000001</v>
      </c>
      <c r="O76" s="298">
        <v>0</v>
      </c>
      <c r="P76" s="299">
        <v>49.099999999999994</v>
      </c>
      <c r="Q76" s="299">
        <v>33.48</v>
      </c>
      <c r="R76" s="299">
        <v>15.62</v>
      </c>
      <c r="S76" s="299">
        <v>51.83</v>
      </c>
      <c r="T76" s="299">
        <v>37.83</v>
      </c>
      <c r="U76" s="299">
        <v>14</v>
      </c>
      <c r="V76" s="309">
        <v>-2.730000000000004</v>
      </c>
      <c r="W76" s="310">
        <v>-2.730000000000004</v>
      </c>
      <c r="X76" s="310">
        <v>0</v>
      </c>
    </row>
    <row r="77" spans="1:24" ht="15">
      <c r="A77" s="158"/>
      <c r="B77" s="273" t="s">
        <v>483</v>
      </c>
      <c r="C77" s="263">
        <f t="shared" si="9"/>
        <v>442</v>
      </c>
      <c r="D77" s="269">
        <v>442</v>
      </c>
      <c r="E77" s="269">
        <v>0</v>
      </c>
      <c r="F77" s="270">
        <v>0.6</v>
      </c>
      <c r="G77" s="271">
        <f t="shared" si="11"/>
        <v>0.4</v>
      </c>
      <c r="H77" s="276">
        <v>0.7</v>
      </c>
      <c r="I77" s="276">
        <v>0</v>
      </c>
      <c r="J77" s="276">
        <v>0.3</v>
      </c>
      <c r="K77" s="297">
        <v>88.4</v>
      </c>
      <c r="L77" s="297">
        <v>53.04</v>
      </c>
      <c r="M77" s="297">
        <v>24.75</v>
      </c>
      <c r="N77" s="297">
        <v>10.610000000000007</v>
      </c>
      <c r="O77" s="298">
        <v>0</v>
      </c>
      <c r="P77" s="299">
        <v>77.78999999999999</v>
      </c>
      <c r="Q77" s="299">
        <v>53.04</v>
      </c>
      <c r="R77" s="299">
        <v>24.75</v>
      </c>
      <c r="S77" s="299">
        <v>71.03999999999999</v>
      </c>
      <c r="T77" s="299">
        <v>53.04</v>
      </c>
      <c r="U77" s="299">
        <v>18</v>
      </c>
      <c r="V77" s="309">
        <v>6.75</v>
      </c>
      <c r="W77" s="310">
        <v>6.75</v>
      </c>
      <c r="X77" s="310">
        <v>0</v>
      </c>
    </row>
    <row r="78" spans="1:24" ht="15">
      <c r="A78" s="158"/>
      <c r="B78" s="273" t="s">
        <v>484</v>
      </c>
      <c r="C78" s="263">
        <f t="shared" si="9"/>
        <v>933</v>
      </c>
      <c r="D78" s="269">
        <v>870</v>
      </c>
      <c r="E78" s="269">
        <f>VLOOKUP(B78,'[1]中职助学金（人社）改'!$B$39:$E$90,4,0)</f>
        <v>63</v>
      </c>
      <c r="F78" s="270">
        <v>0.8</v>
      </c>
      <c r="G78" s="271">
        <f t="shared" si="11"/>
        <v>0.19999999999999996</v>
      </c>
      <c r="H78" s="276">
        <v>0.7</v>
      </c>
      <c r="I78" s="276">
        <v>0</v>
      </c>
      <c r="J78" s="276">
        <v>0.3</v>
      </c>
      <c r="K78" s="297">
        <v>186.6</v>
      </c>
      <c r="L78" s="297">
        <v>149.28</v>
      </c>
      <c r="M78" s="297">
        <v>26.12</v>
      </c>
      <c r="N78" s="297">
        <v>11.199999999999992</v>
      </c>
      <c r="O78" s="298">
        <v>0</v>
      </c>
      <c r="P78" s="299">
        <v>175.4</v>
      </c>
      <c r="Q78" s="299">
        <v>149.28</v>
      </c>
      <c r="R78" s="299">
        <v>26.12</v>
      </c>
      <c r="S78" s="299">
        <v>164.92</v>
      </c>
      <c r="T78" s="299">
        <v>121.92</v>
      </c>
      <c r="U78" s="299">
        <v>43</v>
      </c>
      <c r="V78" s="309">
        <v>10.479999999999997</v>
      </c>
      <c r="W78" s="310">
        <v>26.159999999999997</v>
      </c>
      <c r="X78" s="310">
        <v>-15.68</v>
      </c>
    </row>
    <row r="79" spans="1:24" ht="15">
      <c r="A79" s="158"/>
      <c r="B79" s="273" t="s">
        <v>485</v>
      </c>
      <c r="C79" s="263">
        <f t="shared" si="9"/>
        <v>154</v>
      </c>
      <c r="D79" s="269">
        <v>154</v>
      </c>
      <c r="E79" s="269">
        <v>0</v>
      </c>
      <c r="F79" s="270">
        <v>0.6</v>
      </c>
      <c r="G79" s="271">
        <f t="shared" si="11"/>
        <v>0.4</v>
      </c>
      <c r="H79" s="276">
        <v>0.7</v>
      </c>
      <c r="I79" s="276">
        <v>0</v>
      </c>
      <c r="J79" s="276">
        <v>0.3</v>
      </c>
      <c r="K79" s="297">
        <v>30.8</v>
      </c>
      <c r="L79" s="297">
        <v>18.48</v>
      </c>
      <c r="M79" s="297">
        <v>8.62</v>
      </c>
      <c r="N79" s="297">
        <v>3.700000000000001</v>
      </c>
      <c r="O79" s="298">
        <v>0</v>
      </c>
      <c r="P79" s="299">
        <v>27.1</v>
      </c>
      <c r="Q79" s="299">
        <v>18.48</v>
      </c>
      <c r="R79" s="299">
        <v>8.62</v>
      </c>
      <c r="S79" s="299">
        <v>24.48</v>
      </c>
      <c r="T79" s="299">
        <v>18.48</v>
      </c>
      <c r="U79" s="299">
        <v>6</v>
      </c>
      <c r="V79" s="309">
        <v>2.620000000000001</v>
      </c>
      <c r="W79" s="310">
        <v>2.620000000000001</v>
      </c>
      <c r="X79" s="310">
        <v>0</v>
      </c>
    </row>
    <row r="80" spans="1:24" ht="15">
      <c r="A80" s="158"/>
      <c r="B80" s="273" t="s">
        <v>486</v>
      </c>
      <c r="C80" s="263">
        <f t="shared" si="9"/>
        <v>762</v>
      </c>
      <c r="D80" s="269">
        <v>606</v>
      </c>
      <c r="E80" s="269">
        <f>VLOOKUP(B80,'[1]中职助学金（人社）改'!$B$39:$E$90,4,0)</f>
        <v>156</v>
      </c>
      <c r="F80" s="270">
        <v>0.6</v>
      </c>
      <c r="G80" s="271">
        <f t="shared" si="11"/>
        <v>0.4</v>
      </c>
      <c r="H80" s="276">
        <v>0.7</v>
      </c>
      <c r="I80" s="276">
        <v>0</v>
      </c>
      <c r="J80" s="276">
        <v>0.3</v>
      </c>
      <c r="K80" s="297">
        <v>152.4</v>
      </c>
      <c r="L80" s="297">
        <v>91.44</v>
      </c>
      <c r="M80" s="297">
        <v>42.67</v>
      </c>
      <c r="N80" s="297">
        <v>18.290000000000006</v>
      </c>
      <c r="O80" s="298">
        <v>0</v>
      </c>
      <c r="P80" s="299">
        <v>134.11</v>
      </c>
      <c r="Q80" s="299">
        <v>91.44</v>
      </c>
      <c r="R80" s="299">
        <v>42.67</v>
      </c>
      <c r="S80" s="299">
        <v>130.45999999999998</v>
      </c>
      <c r="T80" s="299">
        <v>90.46</v>
      </c>
      <c r="U80" s="299">
        <v>40</v>
      </c>
      <c r="V80" s="309">
        <v>3.66</v>
      </c>
      <c r="W80" s="310">
        <v>0.9399999999999977</v>
      </c>
      <c r="X80" s="310">
        <v>2.7200000000000024</v>
      </c>
    </row>
    <row r="81" spans="1:24" ht="15">
      <c r="A81" s="162"/>
      <c r="B81" s="273" t="s">
        <v>487</v>
      </c>
      <c r="C81" s="263">
        <f t="shared" si="9"/>
        <v>2769</v>
      </c>
      <c r="D81" s="269">
        <v>2769</v>
      </c>
      <c r="E81" s="269">
        <v>0</v>
      </c>
      <c r="F81" s="270">
        <v>0.6</v>
      </c>
      <c r="G81" s="271">
        <f t="shared" si="11"/>
        <v>0.4</v>
      </c>
      <c r="H81" s="276">
        <v>0.8</v>
      </c>
      <c r="I81" s="276">
        <v>0</v>
      </c>
      <c r="J81" s="276">
        <v>0.2</v>
      </c>
      <c r="K81" s="297">
        <v>553.8</v>
      </c>
      <c r="L81" s="297">
        <v>332.28</v>
      </c>
      <c r="M81" s="297">
        <v>177.22</v>
      </c>
      <c r="N81" s="297">
        <v>44.29999999999998</v>
      </c>
      <c r="O81" s="298">
        <v>0</v>
      </c>
      <c r="P81" s="299">
        <v>509.5</v>
      </c>
      <c r="Q81" s="299">
        <v>332.28</v>
      </c>
      <c r="R81" s="299">
        <v>177.22</v>
      </c>
      <c r="S81" s="299">
        <v>464.28</v>
      </c>
      <c r="T81" s="299">
        <v>332.28</v>
      </c>
      <c r="U81" s="299">
        <v>132</v>
      </c>
      <c r="V81" s="309">
        <v>45.22000000000003</v>
      </c>
      <c r="W81" s="310">
        <v>45.22000000000003</v>
      </c>
      <c r="X81" s="310">
        <v>0</v>
      </c>
    </row>
    <row r="82" spans="1:24" ht="15">
      <c r="A82" s="156" t="s">
        <v>488</v>
      </c>
      <c r="B82" s="277" t="s">
        <v>489</v>
      </c>
      <c r="C82" s="263">
        <f t="shared" si="9"/>
        <v>8586</v>
      </c>
      <c r="D82" s="278">
        <f>SUM(D84:D88)</f>
        <v>6655</v>
      </c>
      <c r="E82" s="278">
        <f>SUM(E84:E88)</f>
        <v>1931</v>
      </c>
      <c r="F82" s="278"/>
      <c r="G82" s="278"/>
      <c r="H82" s="279"/>
      <c r="I82" s="279"/>
      <c r="J82" s="279"/>
      <c r="K82" s="301">
        <v>1717.1999999999998</v>
      </c>
      <c r="L82" s="301">
        <v>1203.1200000000001</v>
      </c>
      <c r="M82" s="301">
        <v>270.24</v>
      </c>
      <c r="N82" s="301">
        <v>243.84</v>
      </c>
      <c r="O82" s="301">
        <v>-16.05</v>
      </c>
      <c r="P82" s="301">
        <v>1489.41</v>
      </c>
      <c r="Q82" s="301">
        <v>1219.17</v>
      </c>
      <c r="R82" s="301">
        <v>270.24</v>
      </c>
      <c r="S82" s="301">
        <v>1525.2899999999997</v>
      </c>
      <c r="T82" s="301">
        <v>1105.29</v>
      </c>
      <c r="U82" s="301">
        <v>420</v>
      </c>
      <c r="V82" s="301">
        <v>-35.88000000000001</v>
      </c>
      <c r="W82" s="301">
        <v>-35.209999999999994</v>
      </c>
      <c r="X82" s="301">
        <v>-0.6700000000000159</v>
      </c>
    </row>
    <row r="83" spans="1:24" ht="15">
      <c r="A83" s="158"/>
      <c r="B83" s="277" t="s">
        <v>416</v>
      </c>
      <c r="C83" s="263">
        <f t="shared" si="9"/>
        <v>4266</v>
      </c>
      <c r="D83" s="278">
        <f>SUM(D84:D86)</f>
        <v>2335</v>
      </c>
      <c r="E83" s="278">
        <f>SUM(E84:E86)</f>
        <v>1931</v>
      </c>
      <c r="F83" s="278"/>
      <c r="G83" s="278"/>
      <c r="H83" s="279"/>
      <c r="I83" s="279"/>
      <c r="J83" s="279"/>
      <c r="K83" s="301">
        <v>853.2</v>
      </c>
      <c r="L83" s="301">
        <v>511.92</v>
      </c>
      <c r="M83" s="301">
        <v>132</v>
      </c>
      <c r="N83" s="301">
        <v>209.27999999999997</v>
      </c>
      <c r="O83" s="301">
        <v>-2.79</v>
      </c>
      <c r="P83" s="301">
        <v>646.71</v>
      </c>
      <c r="Q83" s="301">
        <v>514.71</v>
      </c>
      <c r="R83" s="301">
        <v>132</v>
      </c>
      <c r="S83" s="301">
        <v>679.33</v>
      </c>
      <c r="T83" s="301">
        <v>521.3299999999999</v>
      </c>
      <c r="U83" s="301">
        <v>158</v>
      </c>
      <c r="V83" s="301">
        <v>-32.62000000000002</v>
      </c>
      <c r="W83" s="301">
        <v>-31.950000000000003</v>
      </c>
      <c r="X83" s="301">
        <v>-0.6700000000000159</v>
      </c>
    </row>
    <row r="84" spans="1:24" ht="15">
      <c r="A84" s="158"/>
      <c r="B84" s="192" t="s">
        <v>490</v>
      </c>
      <c r="C84" s="263">
        <f t="shared" si="9"/>
        <v>1516</v>
      </c>
      <c r="D84" s="269">
        <v>0</v>
      </c>
      <c r="E84" s="269">
        <f>VLOOKUP(B84,'[1]中职助学金（人社）改'!$B$39:$E$90,4,0)</f>
        <v>1516</v>
      </c>
      <c r="F84" s="270">
        <v>0.6</v>
      </c>
      <c r="G84" s="271">
        <f>1-F84</f>
        <v>0.4</v>
      </c>
      <c r="H84" s="315">
        <v>0</v>
      </c>
      <c r="I84" s="270">
        <v>1</v>
      </c>
      <c r="J84" s="315">
        <v>0</v>
      </c>
      <c r="K84" s="297">
        <v>303.2</v>
      </c>
      <c r="L84" s="297">
        <v>181.92</v>
      </c>
      <c r="M84" s="297">
        <v>0</v>
      </c>
      <c r="N84" s="297">
        <v>121.28</v>
      </c>
      <c r="O84" s="298">
        <v>0</v>
      </c>
      <c r="P84" s="299">
        <v>181.92</v>
      </c>
      <c r="Q84" s="299">
        <v>181.92</v>
      </c>
      <c r="R84" s="299">
        <v>0</v>
      </c>
      <c r="S84" s="299">
        <v>181.97</v>
      </c>
      <c r="T84" s="299">
        <v>181.97</v>
      </c>
      <c r="U84" s="299">
        <v>0</v>
      </c>
      <c r="V84" s="309">
        <v>-0.05000000000001137</v>
      </c>
      <c r="W84" s="310">
        <v>0</v>
      </c>
      <c r="X84" s="310">
        <v>-0.05000000000001137</v>
      </c>
    </row>
    <row r="85" spans="1:24" ht="15">
      <c r="A85" s="158"/>
      <c r="B85" s="192" t="s">
        <v>491</v>
      </c>
      <c r="C85" s="263">
        <f t="shared" si="9"/>
        <v>2312</v>
      </c>
      <c r="D85" s="269">
        <v>1897</v>
      </c>
      <c r="E85" s="269">
        <f>VLOOKUP(B85,'[1]中职助学金（人社）改'!$B$39:$E$90,4,0)</f>
        <v>415</v>
      </c>
      <c r="F85" s="270">
        <v>0.6</v>
      </c>
      <c r="G85" s="271">
        <f>1-F85</f>
        <v>0.4</v>
      </c>
      <c r="H85" s="276">
        <v>0.6</v>
      </c>
      <c r="I85" s="276">
        <v>0</v>
      </c>
      <c r="J85" s="276">
        <v>0.4</v>
      </c>
      <c r="K85" s="297">
        <v>462.4</v>
      </c>
      <c r="L85" s="297">
        <v>277.44</v>
      </c>
      <c r="M85" s="297">
        <v>110.98</v>
      </c>
      <c r="N85" s="297">
        <v>73.97999999999998</v>
      </c>
      <c r="O85" s="298">
        <v>-2.04</v>
      </c>
      <c r="P85" s="299">
        <v>390.46</v>
      </c>
      <c r="Q85" s="299">
        <v>279.48</v>
      </c>
      <c r="R85" s="299">
        <v>110.98</v>
      </c>
      <c r="S85" s="299">
        <v>416.08</v>
      </c>
      <c r="T85" s="299">
        <v>283.08</v>
      </c>
      <c r="U85" s="312">
        <v>133</v>
      </c>
      <c r="V85" s="309">
        <v>-25.620000000000005</v>
      </c>
      <c r="W85" s="310">
        <v>-25</v>
      </c>
      <c r="X85" s="310">
        <v>-0.6200000000000045</v>
      </c>
    </row>
    <row r="86" spans="1:24" ht="15">
      <c r="A86" s="158"/>
      <c r="B86" s="192" t="s">
        <v>492</v>
      </c>
      <c r="C86" s="263">
        <f t="shared" si="9"/>
        <v>438</v>
      </c>
      <c r="D86" s="269">
        <v>438</v>
      </c>
      <c r="E86" s="269">
        <v>0</v>
      </c>
      <c r="F86" s="270">
        <v>0.6</v>
      </c>
      <c r="G86" s="271">
        <f>1-F86</f>
        <v>0.4</v>
      </c>
      <c r="H86" s="276">
        <v>0.6</v>
      </c>
      <c r="I86" s="276">
        <v>0</v>
      </c>
      <c r="J86" s="276">
        <v>0.4</v>
      </c>
      <c r="K86" s="297">
        <v>87.6</v>
      </c>
      <c r="L86" s="297">
        <v>52.56</v>
      </c>
      <c r="M86" s="297">
        <v>21.02</v>
      </c>
      <c r="N86" s="297">
        <v>14.019999999999992</v>
      </c>
      <c r="O86" s="298">
        <v>-0.75</v>
      </c>
      <c r="P86" s="299">
        <v>74.33</v>
      </c>
      <c r="Q86" s="299">
        <v>53.31</v>
      </c>
      <c r="R86" s="299">
        <v>21.02</v>
      </c>
      <c r="S86" s="299">
        <v>81.28</v>
      </c>
      <c r="T86" s="299">
        <v>56.28</v>
      </c>
      <c r="U86" s="299">
        <v>25</v>
      </c>
      <c r="V86" s="309">
        <v>-6.950000000000003</v>
      </c>
      <c r="W86" s="310">
        <v>-6.950000000000003</v>
      </c>
      <c r="X86" s="310">
        <v>0</v>
      </c>
    </row>
    <row r="87" spans="1:24" ht="15">
      <c r="A87" s="158"/>
      <c r="B87" s="273" t="s">
        <v>493</v>
      </c>
      <c r="C87" s="263">
        <f t="shared" si="9"/>
        <v>2772</v>
      </c>
      <c r="D87" s="269">
        <v>2772</v>
      </c>
      <c r="E87" s="269">
        <v>0</v>
      </c>
      <c r="F87" s="270">
        <v>0.8</v>
      </c>
      <c r="G87" s="271">
        <f>1-F87</f>
        <v>0.19999999999999996</v>
      </c>
      <c r="H87" s="276">
        <v>0.8</v>
      </c>
      <c r="I87" s="276">
        <v>0</v>
      </c>
      <c r="J87" s="276">
        <v>0.2</v>
      </c>
      <c r="K87" s="297">
        <v>554.4</v>
      </c>
      <c r="L87" s="297">
        <v>443.52</v>
      </c>
      <c r="M87" s="297">
        <v>88.7</v>
      </c>
      <c r="N87" s="297">
        <v>22.179999999999993</v>
      </c>
      <c r="O87" s="298">
        <v>-9.96</v>
      </c>
      <c r="P87" s="299">
        <v>542.18</v>
      </c>
      <c r="Q87" s="299">
        <v>453.47999999999996</v>
      </c>
      <c r="R87" s="299">
        <v>88.7</v>
      </c>
      <c r="S87" s="299">
        <v>558.87</v>
      </c>
      <c r="T87" s="299">
        <v>381.87</v>
      </c>
      <c r="U87" s="299">
        <v>177</v>
      </c>
      <c r="V87" s="309">
        <v>-16.690000000000055</v>
      </c>
      <c r="W87" s="310">
        <v>-16.690000000000055</v>
      </c>
      <c r="X87" s="310">
        <v>0</v>
      </c>
    </row>
    <row r="88" spans="1:24" ht="15">
      <c r="A88" s="162"/>
      <c r="B88" s="273" t="s">
        <v>494</v>
      </c>
      <c r="C88" s="263">
        <f t="shared" si="9"/>
        <v>1548</v>
      </c>
      <c r="D88" s="269">
        <v>1548</v>
      </c>
      <c r="E88" s="269">
        <v>0</v>
      </c>
      <c r="F88" s="270">
        <v>0.8</v>
      </c>
      <c r="G88" s="271">
        <f>1-F88</f>
        <v>0.19999999999999996</v>
      </c>
      <c r="H88" s="276">
        <v>0.8</v>
      </c>
      <c r="I88" s="276">
        <v>0</v>
      </c>
      <c r="J88" s="276">
        <v>0.2</v>
      </c>
      <c r="K88" s="297">
        <v>309.6</v>
      </c>
      <c r="L88" s="297">
        <v>247.68</v>
      </c>
      <c r="M88" s="297">
        <v>49.54</v>
      </c>
      <c r="N88" s="297">
        <v>12.380000000000017</v>
      </c>
      <c r="O88" s="298">
        <v>-3.3</v>
      </c>
      <c r="P88" s="299">
        <v>300.52000000000004</v>
      </c>
      <c r="Q88" s="299">
        <v>250.98</v>
      </c>
      <c r="R88" s="299">
        <v>49.54</v>
      </c>
      <c r="S88" s="299">
        <v>287.09</v>
      </c>
      <c r="T88" s="299">
        <v>202.08999999999997</v>
      </c>
      <c r="U88" s="299">
        <v>85</v>
      </c>
      <c r="V88" s="309">
        <v>13.430000000000064</v>
      </c>
      <c r="W88" s="310">
        <v>13.430000000000064</v>
      </c>
      <c r="X88" s="310">
        <v>0</v>
      </c>
    </row>
    <row r="89" spans="1:24" ht="15">
      <c r="A89" s="156" t="s">
        <v>495</v>
      </c>
      <c r="B89" s="277" t="s">
        <v>496</v>
      </c>
      <c r="C89" s="263">
        <f t="shared" si="9"/>
        <v>9589</v>
      </c>
      <c r="D89" s="278">
        <f>SUM(D90,D94:D97)</f>
        <v>8319</v>
      </c>
      <c r="E89" s="278">
        <f>SUM(E90,E94:E97)</f>
        <v>1270</v>
      </c>
      <c r="F89" s="278"/>
      <c r="G89" s="278"/>
      <c r="H89" s="279"/>
      <c r="I89" s="279"/>
      <c r="J89" s="279"/>
      <c r="K89" s="300">
        <v>1917.8</v>
      </c>
      <c r="L89" s="300">
        <v>1319.4</v>
      </c>
      <c r="M89" s="300">
        <v>261.52</v>
      </c>
      <c r="N89" s="300">
        <v>336.88</v>
      </c>
      <c r="O89" s="300">
        <v>0</v>
      </c>
      <c r="P89" s="300">
        <v>1580.92</v>
      </c>
      <c r="Q89" s="300">
        <v>1319.4</v>
      </c>
      <c r="R89" s="300">
        <v>261.52</v>
      </c>
      <c r="S89" s="300">
        <v>1507</v>
      </c>
      <c r="T89" s="300">
        <v>1154</v>
      </c>
      <c r="U89" s="300">
        <v>353</v>
      </c>
      <c r="V89" s="300">
        <v>73.91000000000003</v>
      </c>
      <c r="W89" s="300">
        <v>64.11000000000004</v>
      </c>
      <c r="X89" s="300">
        <v>9.799999999999986</v>
      </c>
    </row>
    <row r="90" spans="1:24" ht="15">
      <c r="A90" s="158"/>
      <c r="B90" s="277" t="s">
        <v>416</v>
      </c>
      <c r="C90" s="263">
        <f t="shared" si="9"/>
        <v>4695</v>
      </c>
      <c r="D90" s="278">
        <f>SUM(D91:D93)</f>
        <v>3793</v>
      </c>
      <c r="E90" s="278">
        <f>SUM(E91:E93)</f>
        <v>902</v>
      </c>
      <c r="F90" s="278"/>
      <c r="G90" s="278"/>
      <c r="H90" s="279"/>
      <c r="I90" s="279"/>
      <c r="J90" s="279"/>
      <c r="K90" s="300">
        <v>939</v>
      </c>
      <c r="L90" s="300">
        <v>563.4000000000001</v>
      </c>
      <c r="M90" s="300">
        <v>93.56</v>
      </c>
      <c r="N90" s="300">
        <v>282.04</v>
      </c>
      <c r="O90" s="300">
        <v>0</v>
      </c>
      <c r="P90" s="300">
        <v>656.96</v>
      </c>
      <c r="Q90" s="300">
        <v>563.4000000000001</v>
      </c>
      <c r="R90" s="300">
        <v>93.56</v>
      </c>
      <c r="S90" s="300">
        <v>654.79</v>
      </c>
      <c r="T90" s="300">
        <v>558.79</v>
      </c>
      <c r="U90" s="300">
        <v>96</v>
      </c>
      <c r="V90" s="300">
        <v>2.170000000000016</v>
      </c>
      <c r="W90" s="300">
        <v>-8.819999999999979</v>
      </c>
      <c r="X90" s="300">
        <v>10.989999999999995</v>
      </c>
    </row>
    <row r="91" spans="1:24" ht="15">
      <c r="A91" s="158"/>
      <c r="B91" s="192" t="s">
        <v>497</v>
      </c>
      <c r="C91" s="263">
        <f t="shared" si="9"/>
        <v>2356</v>
      </c>
      <c r="D91" s="269">
        <v>1454</v>
      </c>
      <c r="E91" s="269">
        <f>VLOOKUP(B91,'[1]中职助学金（人社）改'!$B$39:$E$90,4,0)</f>
        <v>902</v>
      </c>
      <c r="F91" s="270">
        <v>0.6</v>
      </c>
      <c r="G91" s="271">
        <f aca="true" t="shared" si="12" ref="G91:G97">1-F91</f>
        <v>0.4</v>
      </c>
      <c r="H91" s="276">
        <v>0</v>
      </c>
      <c r="I91" s="276">
        <v>1</v>
      </c>
      <c r="J91" s="276">
        <v>0</v>
      </c>
      <c r="K91" s="297">
        <v>471.2</v>
      </c>
      <c r="L91" s="297">
        <v>282.72</v>
      </c>
      <c r="M91" s="297">
        <v>0</v>
      </c>
      <c r="N91" s="297">
        <v>188.48</v>
      </c>
      <c r="O91" s="298">
        <v>0</v>
      </c>
      <c r="P91" s="299">
        <v>282.72</v>
      </c>
      <c r="Q91" s="299">
        <v>282.72</v>
      </c>
      <c r="R91" s="299">
        <v>0</v>
      </c>
      <c r="S91" s="299">
        <v>271.73</v>
      </c>
      <c r="T91" s="299">
        <v>271.73</v>
      </c>
      <c r="U91" s="299">
        <v>0</v>
      </c>
      <c r="V91" s="309">
        <v>10.989999999999995</v>
      </c>
      <c r="W91" s="310">
        <v>0</v>
      </c>
      <c r="X91" s="310">
        <v>10.989999999999995</v>
      </c>
    </row>
    <row r="92" spans="1:24" ht="15">
      <c r="A92" s="158"/>
      <c r="B92" s="192" t="s">
        <v>498</v>
      </c>
      <c r="C92" s="263">
        <f t="shared" si="9"/>
        <v>316</v>
      </c>
      <c r="D92" s="269">
        <v>316</v>
      </c>
      <c r="E92" s="269">
        <v>0</v>
      </c>
      <c r="F92" s="270">
        <v>0.6</v>
      </c>
      <c r="G92" s="271">
        <f t="shared" si="12"/>
        <v>0.4</v>
      </c>
      <c r="H92" s="276">
        <v>0.5</v>
      </c>
      <c r="I92" s="276">
        <v>0</v>
      </c>
      <c r="J92" s="276">
        <v>0.5</v>
      </c>
      <c r="K92" s="297">
        <v>63.2</v>
      </c>
      <c r="L92" s="297">
        <v>37.92</v>
      </c>
      <c r="M92" s="297">
        <v>12.64</v>
      </c>
      <c r="N92" s="297">
        <v>12.64</v>
      </c>
      <c r="O92" s="298">
        <v>0</v>
      </c>
      <c r="P92" s="299">
        <v>50.56</v>
      </c>
      <c r="Q92" s="299">
        <v>37.92</v>
      </c>
      <c r="R92" s="299">
        <v>12.64</v>
      </c>
      <c r="S92" s="299">
        <v>50.92</v>
      </c>
      <c r="T92" s="299">
        <v>37.92</v>
      </c>
      <c r="U92" s="299">
        <v>13</v>
      </c>
      <c r="V92" s="309">
        <v>-0.35999999999999943</v>
      </c>
      <c r="W92" s="310">
        <v>-0.35999999999999943</v>
      </c>
      <c r="X92" s="310">
        <v>0</v>
      </c>
    </row>
    <row r="93" spans="1:24" ht="15">
      <c r="A93" s="158"/>
      <c r="B93" s="192" t="s">
        <v>499</v>
      </c>
      <c r="C93" s="263">
        <f t="shared" si="9"/>
        <v>2023</v>
      </c>
      <c r="D93" s="269">
        <v>2023</v>
      </c>
      <c r="E93" s="269">
        <v>0</v>
      </c>
      <c r="F93" s="270">
        <v>0.6</v>
      </c>
      <c r="G93" s="271">
        <f t="shared" si="12"/>
        <v>0.4</v>
      </c>
      <c r="H93" s="276">
        <v>0.5</v>
      </c>
      <c r="I93" s="276">
        <v>0</v>
      </c>
      <c r="J93" s="276">
        <v>0.5</v>
      </c>
      <c r="K93" s="297">
        <v>404.6</v>
      </c>
      <c r="L93" s="297">
        <v>242.76</v>
      </c>
      <c r="M93" s="297">
        <v>80.92</v>
      </c>
      <c r="N93" s="297">
        <v>80.92000000000003</v>
      </c>
      <c r="O93" s="298">
        <v>0</v>
      </c>
      <c r="P93" s="299">
        <v>323.68</v>
      </c>
      <c r="Q93" s="299">
        <v>242.76</v>
      </c>
      <c r="R93" s="299">
        <v>80.92</v>
      </c>
      <c r="S93" s="299">
        <v>332.14</v>
      </c>
      <c r="T93" s="299">
        <v>249.14</v>
      </c>
      <c r="U93" s="299">
        <v>83</v>
      </c>
      <c r="V93" s="309">
        <v>-8.45999999999998</v>
      </c>
      <c r="W93" s="310">
        <v>-8.45999999999998</v>
      </c>
      <c r="X93" s="310">
        <v>0</v>
      </c>
    </row>
    <row r="94" spans="1:24" ht="15">
      <c r="A94" s="158"/>
      <c r="B94" s="273" t="s">
        <v>500</v>
      </c>
      <c r="C94" s="263">
        <f t="shared" si="9"/>
        <v>981</v>
      </c>
      <c r="D94" s="269">
        <v>753</v>
      </c>
      <c r="E94" s="269">
        <f>VLOOKUP(B94,'[1]中职助学金（人社）改'!$B$39:$E$90,4,0)</f>
        <v>228</v>
      </c>
      <c r="F94" s="270">
        <v>0.8</v>
      </c>
      <c r="G94" s="271">
        <f t="shared" si="12"/>
        <v>0.19999999999999996</v>
      </c>
      <c r="H94" s="276">
        <v>0.7</v>
      </c>
      <c r="I94" s="276">
        <v>0</v>
      </c>
      <c r="J94" s="276">
        <v>0.3</v>
      </c>
      <c r="K94" s="297">
        <v>196.2</v>
      </c>
      <c r="L94" s="297">
        <v>156.96</v>
      </c>
      <c r="M94" s="297">
        <v>27.47</v>
      </c>
      <c r="N94" s="297">
        <v>11.769999999999982</v>
      </c>
      <c r="O94" s="298">
        <v>0</v>
      </c>
      <c r="P94" s="299">
        <v>184.43</v>
      </c>
      <c r="Q94" s="299">
        <v>156.96</v>
      </c>
      <c r="R94" s="299">
        <v>27.47</v>
      </c>
      <c r="S94" s="299">
        <v>166.25</v>
      </c>
      <c r="T94" s="299">
        <v>123.25</v>
      </c>
      <c r="U94" s="299">
        <v>43</v>
      </c>
      <c r="V94" s="309">
        <v>18.17</v>
      </c>
      <c r="W94" s="310">
        <v>14.040000000000006</v>
      </c>
      <c r="X94" s="310">
        <v>4.1299999999999955</v>
      </c>
    </row>
    <row r="95" spans="1:24" ht="15">
      <c r="A95" s="158"/>
      <c r="B95" s="273" t="s">
        <v>501</v>
      </c>
      <c r="C95" s="263">
        <f t="shared" si="9"/>
        <v>238</v>
      </c>
      <c r="D95" s="269">
        <v>238</v>
      </c>
      <c r="E95" s="269">
        <v>0</v>
      </c>
      <c r="F95" s="270">
        <v>0.8</v>
      </c>
      <c r="G95" s="271">
        <f t="shared" si="12"/>
        <v>0.19999999999999996</v>
      </c>
      <c r="H95" s="276">
        <v>0.7</v>
      </c>
      <c r="I95" s="276">
        <v>0</v>
      </c>
      <c r="J95" s="276">
        <v>0.3</v>
      </c>
      <c r="K95" s="297">
        <v>47.6</v>
      </c>
      <c r="L95" s="297">
        <v>38.08</v>
      </c>
      <c r="M95" s="297">
        <v>6.66</v>
      </c>
      <c r="N95" s="297">
        <v>2.860000000000003</v>
      </c>
      <c r="O95" s="298">
        <v>0</v>
      </c>
      <c r="P95" s="299">
        <v>44.739999999999995</v>
      </c>
      <c r="Q95" s="299">
        <v>38.08</v>
      </c>
      <c r="R95" s="299">
        <v>6.66</v>
      </c>
      <c r="S95" s="299">
        <v>38.56</v>
      </c>
      <c r="T95" s="299">
        <v>28.56</v>
      </c>
      <c r="U95" s="299">
        <v>10</v>
      </c>
      <c r="V95" s="309">
        <v>6.179999999999993</v>
      </c>
      <c r="W95" s="310">
        <v>6.179999999999993</v>
      </c>
      <c r="X95" s="310">
        <v>0</v>
      </c>
    </row>
    <row r="96" spans="1:24" ht="15">
      <c r="A96" s="158"/>
      <c r="B96" s="273" t="s">
        <v>502</v>
      </c>
      <c r="C96" s="263">
        <f t="shared" si="9"/>
        <v>676</v>
      </c>
      <c r="D96" s="269">
        <v>676</v>
      </c>
      <c r="E96" s="269">
        <v>0</v>
      </c>
      <c r="F96" s="270">
        <v>0.6</v>
      </c>
      <c r="G96" s="271">
        <f t="shared" si="12"/>
        <v>0.4</v>
      </c>
      <c r="H96" s="276">
        <v>0.7</v>
      </c>
      <c r="I96" s="276">
        <v>0</v>
      </c>
      <c r="J96" s="276">
        <v>0.3</v>
      </c>
      <c r="K96" s="297">
        <v>135.2</v>
      </c>
      <c r="L96" s="297">
        <v>81.12</v>
      </c>
      <c r="M96" s="297">
        <v>37.86</v>
      </c>
      <c r="N96" s="297">
        <v>16.219999999999985</v>
      </c>
      <c r="O96" s="298">
        <v>0</v>
      </c>
      <c r="P96" s="299">
        <v>118.98</v>
      </c>
      <c r="Q96" s="299">
        <v>81.12</v>
      </c>
      <c r="R96" s="299">
        <v>37.86</v>
      </c>
      <c r="S96" s="299">
        <v>101.12</v>
      </c>
      <c r="T96" s="299">
        <v>81.12</v>
      </c>
      <c r="U96" s="299">
        <v>20</v>
      </c>
      <c r="V96" s="309">
        <v>17.86</v>
      </c>
      <c r="W96" s="310">
        <v>17.86</v>
      </c>
      <c r="X96" s="310">
        <v>0</v>
      </c>
    </row>
    <row r="97" spans="1:24" ht="15">
      <c r="A97" s="162"/>
      <c r="B97" s="273" t="s">
        <v>503</v>
      </c>
      <c r="C97" s="263">
        <f t="shared" si="9"/>
        <v>2999</v>
      </c>
      <c r="D97" s="269">
        <v>2859</v>
      </c>
      <c r="E97" s="269">
        <f>VLOOKUP(B97,'[1]中职助学金（人社）改'!$B$39:$E$90,4,0)</f>
        <v>140</v>
      </c>
      <c r="F97" s="270">
        <v>0.8</v>
      </c>
      <c r="G97" s="271">
        <f t="shared" si="12"/>
        <v>0.19999999999999996</v>
      </c>
      <c r="H97" s="276">
        <v>0.8</v>
      </c>
      <c r="I97" s="276">
        <v>0</v>
      </c>
      <c r="J97" s="276">
        <v>0.2</v>
      </c>
      <c r="K97" s="297">
        <v>599.8</v>
      </c>
      <c r="L97" s="297">
        <v>479.84</v>
      </c>
      <c r="M97" s="297">
        <v>95.97</v>
      </c>
      <c r="N97" s="297">
        <v>23.98999999999998</v>
      </c>
      <c r="O97" s="298">
        <v>0</v>
      </c>
      <c r="P97" s="299">
        <v>575.81</v>
      </c>
      <c r="Q97" s="299">
        <v>479.84</v>
      </c>
      <c r="R97" s="299">
        <v>95.97</v>
      </c>
      <c r="S97" s="299">
        <v>546.28</v>
      </c>
      <c r="T97" s="299">
        <v>362.28</v>
      </c>
      <c r="U97" s="299">
        <v>184</v>
      </c>
      <c r="V97" s="309">
        <v>29.53000000000002</v>
      </c>
      <c r="W97" s="310">
        <v>34.85000000000002</v>
      </c>
      <c r="X97" s="310">
        <v>-5.320000000000004</v>
      </c>
    </row>
    <row r="98" spans="1:24" ht="15">
      <c r="A98" s="156" t="s">
        <v>504</v>
      </c>
      <c r="B98" s="277" t="s">
        <v>505</v>
      </c>
      <c r="C98" s="263">
        <f t="shared" si="9"/>
        <v>10713</v>
      </c>
      <c r="D98" s="278">
        <f>SUM(D99,D103:D111)</f>
        <v>10157</v>
      </c>
      <c r="E98" s="278">
        <f>SUM(E99,E103:E111)</f>
        <v>556</v>
      </c>
      <c r="F98" s="278"/>
      <c r="G98" s="278"/>
      <c r="H98" s="279"/>
      <c r="I98" s="279"/>
      <c r="J98" s="279"/>
      <c r="K98" s="300">
        <v>2142.6000000000004</v>
      </c>
      <c r="L98" s="300">
        <v>1458.92</v>
      </c>
      <c r="M98" s="300">
        <v>339.89</v>
      </c>
      <c r="N98" s="300">
        <v>343.79</v>
      </c>
      <c r="O98" s="300">
        <v>-25.3</v>
      </c>
      <c r="P98" s="300">
        <v>1824.11</v>
      </c>
      <c r="Q98" s="300">
        <v>1484.22</v>
      </c>
      <c r="R98" s="300">
        <v>339.89</v>
      </c>
      <c r="S98" s="300">
        <v>1750.34</v>
      </c>
      <c r="T98" s="300">
        <v>1393.34</v>
      </c>
      <c r="U98" s="300">
        <v>357</v>
      </c>
      <c r="V98" s="300">
        <v>73.76999999999997</v>
      </c>
      <c r="W98" s="300">
        <v>55.76999999999996</v>
      </c>
      <c r="X98" s="300">
        <v>18.000000000000004</v>
      </c>
    </row>
    <row r="99" spans="1:24" ht="15">
      <c r="A99" s="158"/>
      <c r="B99" s="277" t="s">
        <v>416</v>
      </c>
      <c r="C99" s="263">
        <f t="shared" si="9"/>
        <v>4624</v>
      </c>
      <c r="D99" s="278">
        <f>SUM(D100:D102)</f>
        <v>4237</v>
      </c>
      <c r="E99" s="278">
        <f>SUM(E100:E102)</f>
        <v>387</v>
      </c>
      <c r="F99" s="278"/>
      <c r="G99" s="278"/>
      <c r="H99" s="279"/>
      <c r="I99" s="279"/>
      <c r="J99" s="279"/>
      <c r="K99" s="300">
        <v>924.8</v>
      </c>
      <c r="L99" s="300">
        <v>554.88</v>
      </c>
      <c r="M99" s="300">
        <v>105.6</v>
      </c>
      <c r="N99" s="300">
        <v>264.32</v>
      </c>
      <c r="O99" s="300">
        <v>-7</v>
      </c>
      <c r="P99" s="300">
        <v>667.48</v>
      </c>
      <c r="Q99" s="300">
        <v>561.88</v>
      </c>
      <c r="R99" s="300">
        <v>105.6</v>
      </c>
      <c r="S99" s="300">
        <v>648.49</v>
      </c>
      <c r="T99" s="300">
        <v>571.49</v>
      </c>
      <c r="U99" s="300">
        <v>77</v>
      </c>
      <c r="V99" s="300">
        <v>18.989999999999966</v>
      </c>
      <c r="W99" s="300">
        <v>13.599999999999966</v>
      </c>
      <c r="X99" s="300">
        <v>5.39</v>
      </c>
    </row>
    <row r="100" spans="1:24" ht="15">
      <c r="A100" s="158"/>
      <c r="B100" s="192" t="s">
        <v>506</v>
      </c>
      <c r="C100" s="263">
        <f t="shared" si="9"/>
        <v>1834</v>
      </c>
      <c r="D100" s="269">
        <v>1447</v>
      </c>
      <c r="E100" s="269">
        <f>VLOOKUP(B100,'[1]中职助学金（人社）改'!$B$39:$E$90,4,0)</f>
        <v>387</v>
      </c>
      <c r="F100" s="270">
        <v>0.6</v>
      </c>
      <c r="G100" s="271">
        <f aca="true" t="shared" si="13" ref="G100:G111">1-F100</f>
        <v>0.4</v>
      </c>
      <c r="H100" s="276">
        <v>0</v>
      </c>
      <c r="I100" s="276">
        <v>1</v>
      </c>
      <c r="J100" s="276">
        <v>0</v>
      </c>
      <c r="K100" s="297">
        <v>366.8</v>
      </c>
      <c r="L100" s="297">
        <v>220.08</v>
      </c>
      <c r="M100" s="297">
        <v>0</v>
      </c>
      <c r="N100" s="297">
        <v>146.72</v>
      </c>
      <c r="O100" s="298">
        <v>0</v>
      </c>
      <c r="P100" s="299">
        <v>220.08</v>
      </c>
      <c r="Q100" s="299">
        <v>220.08</v>
      </c>
      <c r="R100" s="299">
        <v>0</v>
      </c>
      <c r="S100" s="299">
        <v>214.69</v>
      </c>
      <c r="T100" s="299">
        <v>214.69</v>
      </c>
      <c r="U100" s="299">
        <v>0</v>
      </c>
      <c r="V100" s="309">
        <v>5.39</v>
      </c>
      <c r="W100" s="310">
        <v>0</v>
      </c>
      <c r="X100" s="310">
        <v>5.39</v>
      </c>
    </row>
    <row r="101" spans="1:24" ht="15">
      <c r="A101" s="158"/>
      <c r="B101" s="192" t="s">
        <v>507</v>
      </c>
      <c r="C101" s="263">
        <f t="shared" si="9"/>
        <v>2040</v>
      </c>
      <c r="D101" s="269">
        <v>2040</v>
      </c>
      <c r="E101" s="269">
        <v>0</v>
      </c>
      <c r="F101" s="270">
        <v>0.6</v>
      </c>
      <c r="G101" s="271">
        <f t="shared" si="13"/>
        <v>0.4</v>
      </c>
      <c r="H101" s="276">
        <v>0.5</v>
      </c>
      <c r="I101" s="276">
        <v>0</v>
      </c>
      <c r="J101" s="276">
        <v>0.5</v>
      </c>
      <c r="K101" s="297">
        <v>408</v>
      </c>
      <c r="L101" s="297">
        <v>244.8</v>
      </c>
      <c r="M101" s="297">
        <v>81.6</v>
      </c>
      <c r="N101" s="297">
        <v>81.6</v>
      </c>
      <c r="O101" s="298">
        <v>-7</v>
      </c>
      <c r="P101" s="299">
        <v>333.4</v>
      </c>
      <c r="Q101" s="299">
        <v>251.8</v>
      </c>
      <c r="R101" s="299">
        <v>81.6</v>
      </c>
      <c r="S101" s="299">
        <v>317.8</v>
      </c>
      <c r="T101" s="299">
        <v>266.8</v>
      </c>
      <c r="U101" s="299">
        <v>51</v>
      </c>
      <c r="V101" s="309">
        <v>15.599999999999966</v>
      </c>
      <c r="W101" s="310">
        <v>15.599999999999966</v>
      </c>
      <c r="X101" s="310">
        <v>0</v>
      </c>
    </row>
    <row r="102" spans="1:24" ht="15">
      <c r="A102" s="158"/>
      <c r="B102" s="192" t="s">
        <v>508</v>
      </c>
      <c r="C102" s="263">
        <f t="shared" si="9"/>
        <v>750</v>
      </c>
      <c r="D102" s="269">
        <v>750</v>
      </c>
      <c r="E102" s="269">
        <v>0</v>
      </c>
      <c r="F102" s="270">
        <v>0.6</v>
      </c>
      <c r="G102" s="271">
        <f t="shared" si="13"/>
        <v>0.4</v>
      </c>
      <c r="H102" s="276">
        <v>0.4</v>
      </c>
      <c r="I102" s="276">
        <v>0</v>
      </c>
      <c r="J102" s="276">
        <v>0.6</v>
      </c>
      <c r="K102" s="297">
        <v>150</v>
      </c>
      <c r="L102" s="297">
        <v>90</v>
      </c>
      <c r="M102" s="297">
        <v>24</v>
      </c>
      <c r="N102" s="297">
        <v>36</v>
      </c>
      <c r="O102" s="298">
        <v>0</v>
      </c>
      <c r="P102" s="299">
        <v>114</v>
      </c>
      <c r="Q102" s="299">
        <v>90</v>
      </c>
      <c r="R102" s="299">
        <v>24</v>
      </c>
      <c r="S102" s="299">
        <v>116</v>
      </c>
      <c r="T102" s="299">
        <v>90</v>
      </c>
      <c r="U102" s="299">
        <v>26</v>
      </c>
      <c r="V102" s="309">
        <v>-2</v>
      </c>
      <c r="W102" s="310">
        <v>-2</v>
      </c>
      <c r="X102" s="310">
        <v>0</v>
      </c>
    </row>
    <row r="103" spans="1:24" ht="15">
      <c r="A103" s="158"/>
      <c r="B103" s="273" t="s">
        <v>509</v>
      </c>
      <c r="C103" s="263">
        <f t="shared" si="9"/>
        <v>343</v>
      </c>
      <c r="D103" s="269">
        <v>343</v>
      </c>
      <c r="E103" s="269">
        <v>0</v>
      </c>
      <c r="F103" s="270">
        <v>0.6</v>
      </c>
      <c r="G103" s="271">
        <f t="shared" si="13"/>
        <v>0.4</v>
      </c>
      <c r="H103" s="276">
        <v>0.7</v>
      </c>
      <c r="I103" s="276">
        <v>0</v>
      </c>
      <c r="J103" s="276">
        <v>0.3</v>
      </c>
      <c r="K103" s="297">
        <v>68.6</v>
      </c>
      <c r="L103" s="297">
        <v>41.16</v>
      </c>
      <c r="M103" s="297">
        <v>19.21</v>
      </c>
      <c r="N103" s="297">
        <v>8.229999999999997</v>
      </c>
      <c r="O103" s="298">
        <v>0</v>
      </c>
      <c r="P103" s="299">
        <v>60.37</v>
      </c>
      <c r="Q103" s="299">
        <v>41.16</v>
      </c>
      <c r="R103" s="299">
        <v>19.21</v>
      </c>
      <c r="S103" s="299">
        <v>53.16</v>
      </c>
      <c r="T103" s="299">
        <v>41.16</v>
      </c>
      <c r="U103" s="299">
        <v>12</v>
      </c>
      <c r="V103" s="309">
        <v>7.210000000000001</v>
      </c>
      <c r="W103" s="310">
        <v>7.210000000000001</v>
      </c>
      <c r="X103" s="310">
        <v>0</v>
      </c>
    </row>
    <row r="104" spans="1:24" ht="15">
      <c r="A104" s="158"/>
      <c r="B104" s="273" t="s">
        <v>510</v>
      </c>
      <c r="C104" s="263">
        <f t="shared" si="9"/>
        <v>900</v>
      </c>
      <c r="D104" s="269">
        <v>900</v>
      </c>
      <c r="E104" s="269">
        <v>0</v>
      </c>
      <c r="F104" s="270">
        <v>0.6</v>
      </c>
      <c r="G104" s="271">
        <f t="shared" si="13"/>
        <v>0.4</v>
      </c>
      <c r="H104" s="276">
        <v>0.7</v>
      </c>
      <c r="I104" s="276">
        <v>0</v>
      </c>
      <c r="J104" s="276">
        <v>0.3</v>
      </c>
      <c r="K104" s="297">
        <v>180</v>
      </c>
      <c r="L104" s="297">
        <v>108</v>
      </c>
      <c r="M104" s="297">
        <v>50.4</v>
      </c>
      <c r="N104" s="297">
        <v>21.6</v>
      </c>
      <c r="O104" s="298">
        <v>0</v>
      </c>
      <c r="P104" s="299">
        <v>158.4</v>
      </c>
      <c r="Q104" s="299">
        <v>108</v>
      </c>
      <c r="R104" s="299">
        <v>50.4</v>
      </c>
      <c r="S104" s="299">
        <v>152.11</v>
      </c>
      <c r="T104" s="299">
        <v>115.11</v>
      </c>
      <c r="U104" s="299">
        <v>37</v>
      </c>
      <c r="V104" s="309">
        <v>6.289999999999992</v>
      </c>
      <c r="W104" s="310">
        <v>6.289999999999992</v>
      </c>
      <c r="X104" s="310">
        <v>0</v>
      </c>
    </row>
    <row r="105" spans="1:24" ht="15">
      <c r="A105" s="158"/>
      <c r="B105" s="273" t="s">
        <v>511</v>
      </c>
      <c r="C105" s="263">
        <f t="shared" si="9"/>
        <v>767</v>
      </c>
      <c r="D105" s="269">
        <v>767</v>
      </c>
      <c r="E105" s="269">
        <v>0</v>
      </c>
      <c r="F105" s="270">
        <v>0.8</v>
      </c>
      <c r="G105" s="271">
        <f t="shared" si="13"/>
        <v>0.19999999999999996</v>
      </c>
      <c r="H105" s="276">
        <v>0.8</v>
      </c>
      <c r="I105" s="276">
        <v>0</v>
      </c>
      <c r="J105" s="276">
        <v>0.2</v>
      </c>
      <c r="K105" s="297">
        <v>153.4</v>
      </c>
      <c r="L105" s="297">
        <v>122.72</v>
      </c>
      <c r="M105" s="297">
        <v>24.54</v>
      </c>
      <c r="N105" s="297">
        <v>6.140000000000008</v>
      </c>
      <c r="O105" s="298">
        <v>-7.15</v>
      </c>
      <c r="P105" s="299">
        <v>154.41</v>
      </c>
      <c r="Q105" s="299">
        <v>129.87</v>
      </c>
      <c r="R105" s="299">
        <v>24.54</v>
      </c>
      <c r="S105" s="299">
        <v>165.41</v>
      </c>
      <c r="T105" s="299">
        <v>127.41</v>
      </c>
      <c r="U105" s="299">
        <v>38</v>
      </c>
      <c r="V105" s="309">
        <v>-11</v>
      </c>
      <c r="W105" s="310">
        <v>-11</v>
      </c>
      <c r="X105" s="310">
        <v>0</v>
      </c>
    </row>
    <row r="106" spans="1:24" ht="15">
      <c r="A106" s="158"/>
      <c r="B106" s="273" t="s">
        <v>512</v>
      </c>
      <c r="C106" s="263">
        <f t="shared" si="9"/>
        <v>463</v>
      </c>
      <c r="D106" s="269">
        <v>463</v>
      </c>
      <c r="E106" s="269">
        <v>0</v>
      </c>
      <c r="F106" s="270">
        <v>0.8</v>
      </c>
      <c r="G106" s="271">
        <f t="shared" si="13"/>
        <v>0.19999999999999996</v>
      </c>
      <c r="H106" s="276">
        <v>0.8</v>
      </c>
      <c r="I106" s="276">
        <v>0</v>
      </c>
      <c r="J106" s="276">
        <v>0.2</v>
      </c>
      <c r="K106" s="297">
        <v>92.6</v>
      </c>
      <c r="L106" s="297">
        <v>74.08</v>
      </c>
      <c r="M106" s="297">
        <v>14.82</v>
      </c>
      <c r="N106" s="297">
        <v>3.6999999999999957</v>
      </c>
      <c r="O106" s="298">
        <v>-3.4</v>
      </c>
      <c r="P106" s="299">
        <v>92.30000000000001</v>
      </c>
      <c r="Q106" s="299">
        <v>77.48</v>
      </c>
      <c r="R106" s="299">
        <v>14.82</v>
      </c>
      <c r="S106" s="299">
        <v>96.38</v>
      </c>
      <c r="T106" s="299">
        <v>72.38</v>
      </c>
      <c r="U106" s="299">
        <v>24</v>
      </c>
      <c r="V106" s="309">
        <v>-4.079999999999984</v>
      </c>
      <c r="W106" s="310">
        <v>-4.079999999999984</v>
      </c>
      <c r="X106" s="310">
        <v>0</v>
      </c>
    </row>
    <row r="107" spans="1:24" ht="15">
      <c r="A107" s="158"/>
      <c r="B107" s="273" t="s">
        <v>513</v>
      </c>
      <c r="C107" s="263">
        <f t="shared" si="9"/>
        <v>900</v>
      </c>
      <c r="D107" s="269">
        <v>900</v>
      </c>
      <c r="E107" s="269">
        <v>0</v>
      </c>
      <c r="F107" s="270">
        <v>0.8</v>
      </c>
      <c r="G107" s="271">
        <f t="shared" si="13"/>
        <v>0.19999999999999996</v>
      </c>
      <c r="H107" s="276">
        <v>0.8</v>
      </c>
      <c r="I107" s="276">
        <v>0</v>
      </c>
      <c r="J107" s="276">
        <v>0.2</v>
      </c>
      <c r="K107" s="297">
        <v>180</v>
      </c>
      <c r="L107" s="297">
        <v>144</v>
      </c>
      <c r="M107" s="297">
        <v>28.8</v>
      </c>
      <c r="N107" s="297">
        <v>7.199999999999999</v>
      </c>
      <c r="O107" s="298">
        <v>-2.03</v>
      </c>
      <c r="P107" s="299">
        <v>174.83</v>
      </c>
      <c r="Q107" s="299">
        <v>146.03</v>
      </c>
      <c r="R107" s="299">
        <v>28.8</v>
      </c>
      <c r="S107" s="299">
        <v>168.05</v>
      </c>
      <c r="T107" s="299">
        <v>118.05</v>
      </c>
      <c r="U107" s="299">
        <v>50</v>
      </c>
      <c r="V107" s="309">
        <v>6.780000000000001</v>
      </c>
      <c r="W107" s="310">
        <v>6.780000000000001</v>
      </c>
      <c r="X107" s="310">
        <v>0</v>
      </c>
    </row>
    <row r="108" spans="1:24" ht="15">
      <c r="A108" s="158"/>
      <c r="B108" s="273" t="s">
        <v>514</v>
      </c>
      <c r="C108" s="263">
        <f t="shared" si="9"/>
        <v>571</v>
      </c>
      <c r="D108" s="269">
        <v>571</v>
      </c>
      <c r="E108" s="269">
        <v>0</v>
      </c>
      <c r="F108" s="270">
        <v>0.8</v>
      </c>
      <c r="G108" s="271">
        <f t="shared" si="13"/>
        <v>0.19999999999999996</v>
      </c>
      <c r="H108" s="276">
        <v>0.7</v>
      </c>
      <c r="I108" s="276">
        <v>0</v>
      </c>
      <c r="J108" s="276">
        <v>0.3</v>
      </c>
      <c r="K108" s="297">
        <v>114.2</v>
      </c>
      <c r="L108" s="297">
        <v>91.36</v>
      </c>
      <c r="M108" s="297">
        <v>15.99</v>
      </c>
      <c r="N108" s="297">
        <v>6.850000000000003</v>
      </c>
      <c r="O108" s="298">
        <v>0</v>
      </c>
      <c r="P108" s="299">
        <v>107.35</v>
      </c>
      <c r="Q108" s="299">
        <v>91.36</v>
      </c>
      <c r="R108" s="299">
        <v>15.99</v>
      </c>
      <c r="S108" s="299">
        <v>90.52</v>
      </c>
      <c r="T108" s="299">
        <v>68.52</v>
      </c>
      <c r="U108" s="299">
        <v>22</v>
      </c>
      <c r="V108" s="309">
        <v>16.83</v>
      </c>
      <c r="W108" s="310">
        <v>16.83</v>
      </c>
      <c r="X108" s="310">
        <v>0</v>
      </c>
    </row>
    <row r="109" spans="1:24" ht="15">
      <c r="A109" s="158"/>
      <c r="B109" s="314" t="s">
        <v>515</v>
      </c>
      <c r="C109" s="263">
        <f t="shared" si="9"/>
        <v>508</v>
      </c>
      <c r="D109" s="269">
        <v>339</v>
      </c>
      <c r="E109" s="269">
        <f>VLOOKUP(B109,'[1]中职助学金（人社）改'!$B$39:$E$90,4,0)</f>
        <v>169</v>
      </c>
      <c r="F109" s="270">
        <v>0.8</v>
      </c>
      <c r="G109" s="271">
        <f t="shared" si="13"/>
        <v>0.19999999999999996</v>
      </c>
      <c r="H109" s="276">
        <v>0.8</v>
      </c>
      <c r="I109" s="276">
        <v>0</v>
      </c>
      <c r="J109" s="276">
        <v>0.2</v>
      </c>
      <c r="K109" s="297">
        <v>101.6</v>
      </c>
      <c r="L109" s="297">
        <v>81.28</v>
      </c>
      <c r="M109" s="297">
        <v>16.26</v>
      </c>
      <c r="N109" s="297">
        <v>4.059999999999992</v>
      </c>
      <c r="O109" s="298">
        <v>-0.86</v>
      </c>
      <c r="P109" s="299">
        <v>98.4</v>
      </c>
      <c r="Q109" s="299">
        <v>82.14</v>
      </c>
      <c r="R109" s="299">
        <v>16.26</v>
      </c>
      <c r="S109" s="299">
        <v>87.77</v>
      </c>
      <c r="T109" s="299">
        <v>58.77</v>
      </c>
      <c r="U109" s="312">
        <v>29</v>
      </c>
      <c r="V109" s="309">
        <v>10.63</v>
      </c>
      <c r="W109" s="310">
        <v>-1.980000000000004</v>
      </c>
      <c r="X109" s="310">
        <v>12.610000000000003</v>
      </c>
    </row>
    <row r="110" spans="1:24" ht="15">
      <c r="A110" s="158"/>
      <c r="B110" s="273" t="s">
        <v>516</v>
      </c>
      <c r="C110" s="263">
        <f t="shared" si="9"/>
        <v>512</v>
      </c>
      <c r="D110" s="269">
        <v>512</v>
      </c>
      <c r="E110" s="269">
        <v>0</v>
      </c>
      <c r="F110" s="270">
        <v>0.6</v>
      </c>
      <c r="G110" s="271">
        <f t="shared" si="13"/>
        <v>0.4</v>
      </c>
      <c r="H110" s="276">
        <v>0.8</v>
      </c>
      <c r="I110" s="276">
        <v>0</v>
      </c>
      <c r="J110" s="276">
        <v>0.2</v>
      </c>
      <c r="K110" s="297">
        <v>102.4</v>
      </c>
      <c r="L110" s="297">
        <v>61.44</v>
      </c>
      <c r="M110" s="297">
        <v>32.77</v>
      </c>
      <c r="N110" s="297">
        <v>8.190000000000005</v>
      </c>
      <c r="O110" s="298">
        <v>-4.86</v>
      </c>
      <c r="P110" s="299">
        <v>99.07</v>
      </c>
      <c r="Q110" s="299">
        <v>66.3</v>
      </c>
      <c r="R110" s="299">
        <v>32.77</v>
      </c>
      <c r="S110" s="299">
        <v>112.45</v>
      </c>
      <c r="T110" s="299">
        <v>85.45</v>
      </c>
      <c r="U110" s="299">
        <v>27</v>
      </c>
      <c r="V110" s="309">
        <v>-13.38000000000001</v>
      </c>
      <c r="W110" s="310">
        <v>-13.38000000000001</v>
      </c>
      <c r="X110" s="310">
        <v>0</v>
      </c>
    </row>
    <row r="111" spans="1:24" ht="15">
      <c r="A111" s="162"/>
      <c r="B111" s="273" t="s">
        <v>517</v>
      </c>
      <c r="C111" s="263">
        <f t="shared" si="9"/>
        <v>1125</v>
      </c>
      <c r="D111" s="269">
        <v>1125</v>
      </c>
      <c r="E111" s="269">
        <v>0</v>
      </c>
      <c r="F111" s="270">
        <v>0.8</v>
      </c>
      <c r="G111" s="271">
        <f t="shared" si="13"/>
        <v>0.19999999999999996</v>
      </c>
      <c r="H111" s="276">
        <v>0.7</v>
      </c>
      <c r="I111" s="276">
        <v>0</v>
      </c>
      <c r="J111" s="276">
        <v>0.3</v>
      </c>
      <c r="K111" s="297">
        <v>225</v>
      </c>
      <c r="L111" s="297">
        <v>180</v>
      </c>
      <c r="M111" s="297">
        <v>31.5</v>
      </c>
      <c r="N111" s="297">
        <v>13.5</v>
      </c>
      <c r="O111" s="298">
        <v>0</v>
      </c>
      <c r="P111" s="299">
        <v>211.5</v>
      </c>
      <c r="Q111" s="299">
        <v>180</v>
      </c>
      <c r="R111" s="299">
        <v>31.5</v>
      </c>
      <c r="S111" s="299">
        <v>176</v>
      </c>
      <c r="T111" s="299">
        <v>135</v>
      </c>
      <c r="U111" s="299">
        <v>41</v>
      </c>
      <c r="V111" s="309">
        <v>35.5</v>
      </c>
      <c r="W111" s="310">
        <v>35.5</v>
      </c>
      <c r="X111" s="310">
        <v>0</v>
      </c>
    </row>
    <row r="112" spans="1:24" ht="15">
      <c r="A112" s="156" t="s">
        <v>518</v>
      </c>
      <c r="B112" s="277" t="s">
        <v>519</v>
      </c>
      <c r="C112" s="263">
        <f t="shared" si="9"/>
        <v>12554</v>
      </c>
      <c r="D112" s="278">
        <f>SUM(D113,D117:D125)</f>
        <v>11454</v>
      </c>
      <c r="E112" s="278">
        <f>SUM(E113,E117:E125)</f>
        <v>1100</v>
      </c>
      <c r="F112" s="278"/>
      <c r="G112" s="278"/>
      <c r="H112" s="279"/>
      <c r="I112" s="279"/>
      <c r="J112" s="279"/>
      <c r="K112" s="300">
        <v>2510.8</v>
      </c>
      <c r="L112" s="300">
        <v>1688.2</v>
      </c>
      <c r="M112" s="300">
        <v>364.59</v>
      </c>
      <c r="N112" s="300">
        <v>458.01000000000016</v>
      </c>
      <c r="O112" s="300">
        <v>-29.68</v>
      </c>
      <c r="P112" s="300">
        <v>2082.47</v>
      </c>
      <c r="Q112" s="300">
        <v>1717.88</v>
      </c>
      <c r="R112" s="300">
        <v>364.59</v>
      </c>
      <c r="S112" s="300">
        <v>2122.02</v>
      </c>
      <c r="T112" s="300">
        <v>1685.0200000000002</v>
      </c>
      <c r="U112" s="300">
        <v>437</v>
      </c>
      <c r="V112" s="300">
        <v>-39.55000000000003</v>
      </c>
      <c r="W112" s="300">
        <v>-56.69000000000003</v>
      </c>
      <c r="X112" s="300">
        <v>17.14</v>
      </c>
    </row>
    <row r="113" spans="1:24" ht="15">
      <c r="A113" s="158"/>
      <c r="B113" s="277" t="s">
        <v>416</v>
      </c>
      <c r="C113" s="263">
        <f t="shared" si="9"/>
        <v>4973</v>
      </c>
      <c r="D113" s="278">
        <f>SUM(D114:D116)</f>
        <v>3873</v>
      </c>
      <c r="E113" s="278">
        <f>SUM(E114:E116)</f>
        <v>1100</v>
      </c>
      <c r="F113" s="278"/>
      <c r="G113" s="278"/>
      <c r="H113" s="279"/>
      <c r="I113" s="279"/>
      <c r="J113" s="279"/>
      <c r="K113" s="300">
        <v>994.6</v>
      </c>
      <c r="L113" s="300">
        <v>596.76</v>
      </c>
      <c r="M113" s="300">
        <v>34.59</v>
      </c>
      <c r="N113" s="300">
        <v>363.25000000000006</v>
      </c>
      <c r="O113" s="300">
        <v>0</v>
      </c>
      <c r="P113" s="300">
        <v>631.35</v>
      </c>
      <c r="Q113" s="300">
        <v>596.76</v>
      </c>
      <c r="R113" s="300">
        <v>34.59</v>
      </c>
      <c r="S113" s="300">
        <v>629.84</v>
      </c>
      <c r="T113" s="300">
        <v>588.84</v>
      </c>
      <c r="U113" s="300">
        <v>41</v>
      </c>
      <c r="V113" s="300">
        <v>1.5100000000000051</v>
      </c>
      <c r="W113" s="300">
        <v>-15.629999999999995</v>
      </c>
      <c r="X113" s="300">
        <v>17.14</v>
      </c>
    </row>
    <row r="114" spans="1:24" ht="15">
      <c r="A114" s="158"/>
      <c r="B114" s="192" t="s">
        <v>520</v>
      </c>
      <c r="C114" s="263">
        <f t="shared" si="9"/>
        <v>3892</v>
      </c>
      <c r="D114" s="269">
        <v>2792</v>
      </c>
      <c r="E114" s="269">
        <f>VLOOKUP(B114,'[1]中职助学金（人社）改'!$B$39:$E$90,4,0)</f>
        <v>1100</v>
      </c>
      <c r="F114" s="270">
        <v>0.6</v>
      </c>
      <c r="G114" s="271">
        <f aca="true" t="shared" si="14" ref="G114:G125">1-F114</f>
        <v>0.4</v>
      </c>
      <c r="H114" s="276">
        <v>0</v>
      </c>
      <c r="I114" s="276">
        <v>1</v>
      </c>
      <c r="J114" s="276">
        <v>0</v>
      </c>
      <c r="K114" s="297">
        <v>778.4</v>
      </c>
      <c r="L114" s="297">
        <v>467.04</v>
      </c>
      <c r="M114" s="297">
        <v>0</v>
      </c>
      <c r="N114" s="297">
        <v>311.36</v>
      </c>
      <c r="O114" s="298">
        <v>0</v>
      </c>
      <c r="P114" s="299">
        <v>467.04</v>
      </c>
      <c r="Q114" s="299">
        <v>467.04</v>
      </c>
      <c r="R114" s="299">
        <v>0</v>
      </c>
      <c r="S114" s="299">
        <v>449.9</v>
      </c>
      <c r="T114" s="299">
        <v>449.9</v>
      </c>
      <c r="U114" s="299">
        <v>0</v>
      </c>
      <c r="V114" s="309">
        <v>17.14</v>
      </c>
      <c r="W114" s="310">
        <v>0</v>
      </c>
      <c r="X114" s="310">
        <v>17.14</v>
      </c>
    </row>
    <row r="115" spans="1:24" ht="15">
      <c r="A115" s="158"/>
      <c r="B115" s="192" t="s">
        <v>521</v>
      </c>
      <c r="C115" s="263">
        <f t="shared" si="9"/>
        <v>684</v>
      </c>
      <c r="D115" s="269">
        <v>684</v>
      </c>
      <c r="E115" s="269">
        <v>0</v>
      </c>
      <c r="F115" s="270">
        <v>0.6</v>
      </c>
      <c r="G115" s="271">
        <f t="shared" si="14"/>
        <v>0.4</v>
      </c>
      <c r="H115" s="276">
        <v>0.4</v>
      </c>
      <c r="I115" s="276">
        <v>0</v>
      </c>
      <c r="J115" s="276">
        <f aca="true" t="shared" si="15" ref="J115:J125">1-H115</f>
        <v>0.6</v>
      </c>
      <c r="K115" s="297">
        <v>136.8</v>
      </c>
      <c r="L115" s="297">
        <v>82.08</v>
      </c>
      <c r="M115" s="297">
        <v>21.89</v>
      </c>
      <c r="N115" s="297">
        <v>32.83000000000001</v>
      </c>
      <c r="O115" s="298">
        <v>0</v>
      </c>
      <c r="P115" s="299">
        <v>103.97</v>
      </c>
      <c r="Q115" s="299">
        <v>82.08</v>
      </c>
      <c r="R115" s="299">
        <v>21.89</v>
      </c>
      <c r="S115" s="299">
        <v>113.3</v>
      </c>
      <c r="T115" s="299">
        <v>85.3</v>
      </c>
      <c r="U115" s="299">
        <v>28</v>
      </c>
      <c r="V115" s="309">
        <v>-9.329999999999998</v>
      </c>
      <c r="W115" s="310">
        <v>-9.329999999999998</v>
      </c>
      <c r="X115" s="310">
        <v>0</v>
      </c>
    </row>
    <row r="116" spans="1:24" ht="15">
      <c r="A116" s="158"/>
      <c r="B116" s="192" t="s">
        <v>522</v>
      </c>
      <c r="C116" s="263">
        <f t="shared" si="9"/>
        <v>397</v>
      </c>
      <c r="D116" s="269">
        <v>397</v>
      </c>
      <c r="E116" s="269">
        <v>0</v>
      </c>
      <c r="F116" s="270">
        <v>0.6</v>
      </c>
      <c r="G116" s="271">
        <f t="shared" si="14"/>
        <v>0.4</v>
      </c>
      <c r="H116" s="276">
        <v>0.4</v>
      </c>
      <c r="I116" s="276">
        <v>0</v>
      </c>
      <c r="J116" s="276">
        <f t="shared" si="15"/>
        <v>0.6</v>
      </c>
      <c r="K116" s="297">
        <v>79.4</v>
      </c>
      <c r="L116" s="297">
        <v>47.64</v>
      </c>
      <c r="M116" s="297">
        <v>12.7</v>
      </c>
      <c r="N116" s="297">
        <v>19.060000000000006</v>
      </c>
      <c r="O116" s="298">
        <v>0</v>
      </c>
      <c r="P116" s="299">
        <v>60.34</v>
      </c>
      <c r="Q116" s="299">
        <v>47.64</v>
      </c>
      <c r="R116" s="299">
        <v>12.7</v>
      </c>
      <c r="S116" s="299">
        <v>66.64</v>
      </c>
      <c r="T116" s="299">
        <v>53.64</v>
      </c>
      <c r="U116" s="299">
        <v>13</v>
      </c>
      <c r="V116" s="309">
        <v>-6.299999999999997</v>
      </c>
      <c r="W116" s="310">
        <v>-6.299999999999997</v>
      </c>
      <c r="X116" s="310">
        <v>0</v>
      </c>
    </row>
    <row r="117" spans="1:24" ht="15">
      <c r="A117" s="158"/>
      <c r="B117" s="273" t="s">
        <v>523</v>
      </c>
      <c r="C117" s="263">
        <f t="shared" si="9"/>
        <v>352</v>
      </c>
      <c r="D117" s="269">
        <v>352</v>
      </c>
      <c r="E117" s="269">
        <v>0</v>
      </c>
      <c r="F117" s="270">
        <v>0.6</v>
      </c>
      <c r="G117" s="271">
        <f t="shared" si="14"/>
        <v>0.4</v>
      </c>
      <c r="H117" s="276">
        <v>0.7</v>
      </c>
      <c r="I117" s="276">
        <v>0</v>
      </c>
      <c r="J117" s="276">
        <f t="shared" si="15"/>
        <v>0.30000000000000004</v>
      </c>
      <c r="K117" s="297">
        <v>70.4</v>
      </c>
      <c r="L117" s="297">
        <v>42.24</v>
      </c>
      <c r="M117" s="297">
        <v>19.71</v>
      </c>
      <c r="N117" s="297">
        <v>8.450000000000003</v>
      </c>
      <c r="O117" s="298">
        <v>0</v>
      </c>
      <c r="P117" s="299">
        <v>61.95</v>
      </c>
      <c r="Q117" s="299">
        <v>42.24</v>
      </c>
      <c r="R117" s="299">
        <v>19.71</v>
      </c>
      <c r="S117" s="299">
        <v>63.62</v>
      </c>
      <c r="T117" s="299">
        <v>51.62</v>
      </c>
      <c r="U117" s="299">
        <v>12</v>
      </c>
      <c r="V117" s="309">
        <v>-1.6700000000000017</v>
      </c>
      <c r="W117" s="310">
        <v>-1.6700000000000017</v>
      </c>
      <c r="X117" s="310">
        <v>0</v>
      </c>
    </row>
    <row r="118" spans="1:24" ht="15">
      <c r="A118" s="158"/>
      <c r="B118" s="273" t="s">
        <v>524</v>
      </c>
      <c r="C118" s="263">
        <f t="shared" si="9"/>
        <v>375</v>
      </c>
      <c r="D118" s="269">
        <v>375</v>
      </c>
      <c r="E118" s="269">
        <v>0</v>
      </c>
      <c r="F118" s="270">
        <v>0.6</v>
      </c>
      <c r="G118" s="271">
        <f t="shared" si="14"/>
        <v>0.4</v>
      </c>
      <c r="H118" s="276">
        <v>0.7</v>
      </c>
      <c r="I118" s="276">
        <v>0</v>
      </c>
      <c r="J118" s="276">
        <f t="shared" si="15"/>
        <v>0.30000000000000004</v>
      </c>
      <c r="K118" s="297">
        <v>75</v>
      </c>
      <c r="L118" s="297">
        <v>45</v>
      </c>
      <c r="M118" s="297">
        <v>21</v>
      </c>
      <c r="N118" s="297">
        <v>9</v>
      </c>
      <c r="O118" s="298">
        <v>0</v>
      </c>
      <c r="P118" s="299">
        <v>66</v>
      </c>
      <c r="Q118" s="299">
        <v>45</v>
      </c>
      <c r="R118" s="299">
        <v>21</v>
      </c>
      <c r="S118" s="299">
        <v>69.07</v>
      </c>
      <c r="T118" s="299">
        <v>56.07</v>
      </c>
      <c r="U118" s="299">
        <v>13</v>
      </c>
      <c r="V118" s="309">
        <v>-3.069999999999993</v>
      </c>
      <c r="W118" s="310">
        <v>-3.069999999999993</v>
      </c>
      <c r="X118" s="310">
        <v>0</v>
      </c>
    </row>
    <row r="119" spans="1:24" ht="15">
      <c r="A119" s="158"/>
      <c r="B119" s="273" t="s">
        <v>525</v>
      </c>
      <c r="C119" s="263">
        <f aca="true" t="shared" si="16" ref="C119:C158">D119+E119</f>
        <v>290</v>
      </c>
      <c r="D119" s="269">
        <v>290</v>
      </c>
      <c r="E119" s="269">
        <v>0</v>
      </c>
      <c r="F119" s="270">
        <v>0.8</v>
      </c>
      <c r="G119" s="271">
        <f t="shared" si="14"/>
        <v>0.19999999999999996</v>
      </c>
      <c r="H119" s="276">
        <v>0.7</v>
      </c>
      <c r="I119" s="276">
        <v>0</v>
      </c>
      <c r="J119" s="276">
        <f t="shared" si="15"/>
        <v>0.30000000000000004</v>
      </c>
      <c r="K119" s="297">
        <v>58</v>
      </c>
      <c r="L119" s="297">
        <v>46.4</v>
      </c>
      <c r="M119" s="297">
        <v>8.12</v>
      </c>
      <c r="N119" s="297">
        <v>3.480000000000002</v>
      </c>
      <c r="O119" s="298">
        <v>0</v>
      </c>
      <c r="P119" s="299">
        <v>54.52</v>
      </c>
      <c r="Q119" s="299">
        <v>46.4</v>
      </c>
      <c r="R119" s="299">
        <v>8.12</v>
      </c>
      <c r="S119" s="299">
        <v>53.709999999999994</v>
      </c>
      <c r="T119" s="299">
        <v>42.709999999999994</v>
      </c>
      <c r="U119" s="299">
        <v>11</v>
      </c>
      <c r="V119" s="309">
        <v>0.8100000000000023</v>
      </c>
      <c r="W119" s="310">
        <v>0.8100000000000023</v>
      </c>
      <c r="X119" s="310">
        <v>0</v>
      </c>
    </row>
    <row r="120" spans="1:24" ht="15">
      <c r="A120" s="158"/>
      <c r="B120" s="273" t="s">
        <v>526</v>
      </c>
      <c r="C120" s="263">
        <f t="shared" si="16"/>
        <v>1958</v>
      </c>
      <c r="D120" s="269">
        <v>1958</v>
      </c>
      <c r="E120" s="269">
        <v>0</v>
      </c>
      <c r="F120" s="270">
        <v>0.6</v>
      </c>
      <c r="G120" s="271">
        <f t="shared" si="14"/>
        <v>0.4</v>
      </c>
      <c r="H120" s="276">
        <v>0.8</v>
      </c>
      <c r="I120" s="276">
        <v>0</v>
      </c>
      <c r="J120" s="276">
        <f t="shared" si="15"/>
        <v>0.19999999999999996</v>
      </c>
      <c r="K120" s="297">
        <v>391.6</v>
      </c>
      <c r="L120" s="297">
        <v>234.96</v>
      </c>
      <c r="M120" s="297">
        <v>125.31</v>
      </c>
      <c r="N120" s="297">
        <v>31.330000000000013</v>
      </c>
      <c r="O120" s="298">
        <v>-9.24</v>
      </c>
      <c r="P120" s="299">
        <v>369.51</v>
      </c>
      <c r="Q120" s="299">
        <v>244.2</v>
      </c>
      <c r="R120" s="299">
        <v>125.31</v>
      </c>
      <c r="S120" s="299">
        <v>374.67</v>
      </c>
      <c r="T120" s="299">
        <v>280.67</v>
      </c>
      <c r="U120" s="299">
        <v>94</v>
      </c>
      <c r="V120" s="309">
        <v>-5.160000000000025</v>
      </c>
      <c r="W120" s="310">
        <v>-5.160000000000025</v>
      </c>
      <c r="X120" s="310">
        <v>0</v>
      </c>
    </row>
    <row r="121" spans="1:24" ht="15">
      <c r="A121" s="158"/>
      <c r="B121" s="273" t="s">
        <v>527</v>
      </c>
      <c r="C121" s="263">
        <f t="shared" si="16"/>
        <v>172</v>
      </c>
      <c r="D121" s="269">
        <v>172</v>
      </c>
      <c r="E121" s="269">
        <v>0</v>
      </c>
      <c r="F121" s="270">
        <v>0.6</v>
      </c>
      <c r="G121" s="271">
        <f t="shared" si="14"/>
        <v>0.4</v>
      </c>
      <c r="H121" s="276">
        <v>0.7</v>
      </c>
      <c r="I121" s="276">
        <v>0</v>
      </c>
      <c r="J121" s="276">
        <f t="shared" si="15"/>
        <v>0.30000000000000004</v>
      </c>
      <c r="K121" s="297">
        <v>34.4</v>
      </c>
      <c r="L121" s="297">
        <v>20.64</v>
      </c>
      <c r="M121" s="297">
        <v>9.63</v>
      </c>
      <c r="N121" s="297">
        <v>4.129999999999997</v>
      </c>
      <c r="O121" s="298">
        <v>0</v>
      </c>
      <c r="P121" s="299">
        <v>30.270000000000003</v>
      </c>
      <c r="Q121" s="299">
        <v>20.64</v>
      </c>
      <c r="R121" s="299">
        <v>9.63</v>
      </c>
      <c r="S121" s="299">
        <v>35.17</v>
      </c>
      <c r="T121" s="299">
        <v>28.17</v>
      </c>
      <c r="U121" s="299">
        <v>7</v>
      </c>
      <c r="V121" s="309">
        <v>-4.899999999999999</v>
      </c>
      <c r="W121" s="310">
        <v>-4.899999999999999</v>
      </c>
      <c r="X121" s="310">
        <v>0</v>
      </c>
    </row>
    <row r="122" spans="1:24" ht="15">
      <c r="A122" s="158"/>
      <c r="B122" s="273" t="s">
        <v>528</v>
      </c>
      <c r="C122" s="263">
        <f t="shared" si="16"/>
        <v>181</v>
      </c>
      <c r="D122" s="269">
        <v>181</v>
      </c>
      <c r="E122" s="269">
        <v>0</v>
      </c>
      <c r="F122" s="270">
        <v>0.6</v>
      </c>
      <c r="G122" s="271">
        <f t="shared" si="14"/>
        <v>0.4</v>
      </c>
      <c r="H122" s="276">
        <v>0.7</v>
      </c>
      <c r="I122" s="276">
        <v>0</v>
      </c>
      <c r="J122" s="276">
        <f t="shared" si="15"/>
        <v>0.30000000000000004</v>
      </c>
      <c r="K122" s="297">
        <v>36.2</v>
      </c>
      <c r="L122" s="297">
        <v>21.72</v>
      </c>
      <c r="M122" s="297">
        <v>10.14</v>
      </c>
      <c r="N122" s="297">
        <v>4.340000000000003</v>
      </c>
      <c r="O122" s="298">
        <v>0</v>
      </c>
      <c r="P122" s="299">
        <v>31.86</v>
      </c>
      <c r="Q122" s="299">
        <v>21.72</v>
      </c>
      <c r="R122" s="299">
        <v>10.14</v>
      </c>
      <c r="S122" s="299">
        <v>32.519999999999996</v>
      </c>
      <c r="T122" s="299">
        <v>25.52</v>
      </c>
      <c r="U122" s="299">
        <v>7</v>
      </c>
      <c r="V122" s="309">
        <v>-0.6599999999999966</v>
      </c>
      <c r="W122" s="310">
        <v>-0.6599999999999966</v>
      </c>
      <c r="X122" s="310">
        <v>0</v>
      </c>
    </row>
    <row r="123" spans="1:24" ht="15">
      <c r="A123" s="158"/>
      <c r="B123" s="273" t="s">
        <v>529</v>
      </c>
      <c r="C123" s="263">
        <f t="shared" si="16"/>
        <v>1822</v>
      </c>
      <c r="D123" s="269">
        <v>1822</v>
      </c>
      <c r="E123" s="269">
        <v>0</v>
      </c>
      <c r="F123" s="270">
        <v>0.8</v>
      </c>
      <c r="G123" s="271">
        <f t="shared" si="14"/>
        <v>0.19999999999999996</v>
      </c>
      <c r="H123" s="276">
        <v>0.8</v>
      </c>
      <c r="I123" s="276">
        <v>0</v>
      </c>
      <c r="J123" s="276">
        <f t="shared" si="15"/>
        <v>0.19999999999999996</v>
      </c>
      <c r="K123" s="297">
        <v>364.4</v>
      </c>
      <c r="L123" s="297">
        <v>291.52</v>
      </c>
      <c r="M123" s="297">
        <v>58.3</v>
      </c>
      <c r="N123" s="297">
        <v>14.579999999999998</v>
      </c>
      <c r="O123" s="298">
        <v>-7.34</v>
      </c>
      <c r="P123" s="299">
        <v>357.16</v>
      </c>
      <c r="Q123" s="299">
        <v>298.85999999999996</v>
      </c>
      <c r="R123" s="299">
        <v>58.3</v>
      </c>
      <c r="S123" s="299">
        <v>348.91999999999996</v>
      </c>
      <c r="T123" s="299">
        <v>254.92</v>
      </c>
      <c r="U123" s="299">
        <v>94</v>
      </c>
      <c r="V123" s="309">
        <v>8.240000000000009</v>
      </c>
      <c r="W123" s="310">
        <v>8.240000000000009</v>
      </c>
      <c r="X123" s="310">
        <v>0</v>
      </c>
    </row>
    <row r="124" spans="1:24" ht="15">
      <c r="A124" s="158"/>
      <c r="B124" s="273" t="s">
        <v>530</v>
      </c>
      <c r="C124" s="263">
        <f t="shared" si="16"/>
        <v>684</v>
      </c>
      <c r="D124" s="269">
        <v>684</v>
      </c>
      <c r="E124" s="269">
        <v>0</v>
      </c>
      <c r="F124" s="270">
        <v>0.8</v>
      </c>
      <c r="G124" s="271">
        <f t="shared" si="14"/>
        <v>0.19999999999999996</v>
      </c>
      <c r="H124" s="276">
        <v>0.8</v>
      </c>
      <c r="I124" s="276">
        <v>0</v>
      </c>
      <c r="J124" s="276">
        <f t="shared" si="15"/>
        <v>0.19999999999999996</v>
      </c>
      <c r="K124" s="297">
        <v>136.8</v>
      </c>
      <c r="L124" s="297">
        <v>109.44</v>
      </c>
      <c r="M124" s="297">
        <v>21.89</v>
      </c>
      <c r="N124" s="297">
        <v>5.470000000000013</v>
      </c>
      <c r="O124" s="298">
        <v>-3.63</v>
      </c>
      <c r="P124" s="299">
        <v>134.95999999999998</v>
      </c>
      <c r="Q124" s="299">
        <v>113.07</v>
      </c>
      <c r="R124" s="299">
        <v>21.89</v>
      </c>
      <c r="S124" s="299">
        <v>146.05</v>
      </c>
      <c r="T124" s="299">
        <v>100.05</v>
      </c>
      <c r="U124" s="299">
        <v>46</v>
      </c>
      <c r="V124" s="309">
        <v>-11.090000000000032</v>
      </c>
      <c r="W124" s="310">
        <v>-11.090000000000032</v>
      </c>
      <c r="X124" s="310">
        <v>0</v>
      </c>
    </row>
    <row r="125" spans="1:24" ht="15">
      <c r="A125" s="162"/>
      <c r="B125" s="273" t="s">
        <v>531</v>
      </c>
      <c r="C125" s="263">
        <f t="shared" si="16"/>
        <v>1747</v>
      </c>
      <c r="D125" s="269">
        <v>1747</v>
      </c>
      <c r="E125" s="269">
        <v>0</v>
      </c>
      <c r="F125" s="270">
        <v>0.8</v>
      </c>
      <c r="G125" s="271">
        <f t="shared" si="14"/>
        <v>0.19999999999999996</v>
      </c>
      <c r="H125" s="276">
        <v>0.8</v>
      </c>
      <c r="I125" s="276">
        <v>0</v>
      </c>
      <c r="J125" s="276">
        <f t="shared" si="15"/>
        <v>0.19999999999999996</v>
      </c>
      <c r="K125" s="297">
        <v>349.4</v>
      </c>
      <c r="L125" s="297">
        <v>279.52</v>
      </c>
      <c r="M125" s="297">
        <v>55.9</v>
      </c>
      <c r="N125" s="297">
        <v>13.979999999999997</v>
      </c>
      <c r="O125" s="298">
        <v>-9.47</v>
      </c>
      <c r="P125" s="299">
        <v>344.89</v>
      </c>
      <c r="Q125" s="299">
        <v>288.99</v>
      </c>
      <c r="R125" s="299">
        <v>55.9</v>
      </c>
      <c r="S125" s="299">
        <v>368.45</v>
      </c>
      <c r="T125" s="299">
        <v>256.45</v>
      </c>
      <c r="U125" s="299">
        <v>112</v>
      </c>
      <c r="V125" s="309">
        <v>-23.56</v>
      </c>
      <c r="W125" s="310">
        <v>-23.56</v>
      </c>
      <c r="X125" s="310">
        <v>0</v>
      </c>
    </row>
    <row r="126" spans="1:24" ht="15">
      <c r="A126" s="156" t="s">
        <v>532</v>
      </c>
      <c r="B126" s="277" t="s">
        <v>533</v>
      </c>
      <c r="C126" s="263">
        <f t="shared" si="16"/>
        <v>18328</v>
      </c>
      <c r="D126" s="278">
        <f>SUM(D127,D129:D132)</f>
        <v>15154</v>
      </c>
      <c r="E126" s="278">
        <f>SUM(E127,E129:E132)</f>
        <v>3174</v>
      </c>
      <c r="F126" s="278"/>
      <c r="G126" s="278"/>
      <c r="H126" s="279"/>
      <c r="I126" s="279"/>
      <c r="J126" s="279"/>
      <c r="K126" s="300">
        <v>3665.6000000000004</v>
      </c>
      <c r="L126" s="300">
        <v>2476.92</v>
      </c>
      <c r="M126" s="300">
        <v>398.03</v>
      </c>
      <c r="N126" s="300">
        <v>790.6500000000001</v>
      </c>
      <c r="O126" s="300">
        <v>-89.54</v>
      </c>
      <c r="P126" s="300">
        <v>2964.49</v>
      </c>
      <c r="Q126" s="300">
        <v>2566.46</v>
      </c>
      <c r="R126" s="300">
        <v>398.03</v>
      </c>
      <c r="S126" s="300">
        <v>2969.71</v>
      </c>
      <c r="T126" s="300">
        <v>2416.71</v>
      </c>
      <c r="U126" s="300">
        <v>553</v>
      </c>
      <c r="V126" s="300">
        <v>-5.2199999999997715</v>
      </c>
      <c r="W126" s="300">
        <v>-53.11999999999978</v>
      </c>
      <c r="X126" s="300">
        <v>47.900000000000006</v>
      </c>
    </row>
    <row r="127" spans="1:24" ht="15">
      <c r="A127" s="158"/>
      <c r="B127" s="277" t="s">
        <v>416</v>
      </c>
      <c r="C127" s="263">
        <f t="shared" si="16"/>
        <v>8433</v>
      </c>
      <c r="D127" s="278">
        <f>SUM(D128)</f>
        <v>6994</v>
      </c>
      <c r="E127" s="278">
        <f>SUM(E128)</f>
        <v>1439</v>
      </c>
      <c r="F127" s="278"/>
      <c r="G127" s="278"/>
      <c r="H127" s="279"/>
      <c r="I127" s="279"/>
      <c r="J127" s="279"/>
      <c r="K127" s="300">
        <v>1686.6</v>
      </c>
      <c r="L127" s="300">
        <v>1011.96</v>
      </c>
      <c r="M127" s="300">
        <v>0</v>
      </c>
      <c r="N127" s="300">
        <v>674.64</v>
      </c>
      <c r="O127" s="300">
        <v>-56</v>
      </c>
      <c r="P127" s="300">
        <v>1067.96</v>
      </c>
      <c r="Q127" s="300">
        <v>1067.96</v>
      </c>
      <c r="R127" s="300">
        <v>0</v>
      </c>
      <c r="S127" s="300">
        <v>1070.45</v>
      </c>
      <c r="T127" s="300">
        <v>1070.45</v>
      </c>
      <c r="U127" s="300">
        <v>0</v>
      </c>
      <c r="V127" s="300">
        <v>-2.4900000000000375</v>
      </c>
      <c r="W127" s="300">
        <v>-12.590000000000032</v>
      </c>
      <c r="X127" s="300">
        <v>10.099999999999994</v>
      </c>
    </row>
    <row r="128" spans="1:24" ht="15">
      <c r="A128" s="158"/>
      <c r="B128" s="192" t="s">
        <v>534</v>
      </c>
      <c r="C128" s="263">
        <f t="shared" si="16"/>
        <v>8433</v>
      </c>
      <c r="D128" s="269">
        <v>6994</v>
      </c>
      <c r="E128" s="269">
        <f>VLOOKUP(B128,'[1]中职助学金（人社）改'!$B$39:$E$90,4,0)</f>
        <v>1439</v>
      </c>
      <c r="F128" s="270">
        <v>0.6</v>
      </c>
      <c r="G128" s="271">
        <f>1-F128</f>
        <v>0.4</v>
      </c>
      <c r="H128" s="276">
        <v>0</v>
      </c>
      <c r="I128" s="276">
        <v>1</v>
      </c>
      <c r="J128" s="276">
        <v>0</v>
      </c>
      <c r="K128" s="297">
        <v>1686.6</v>
      </c>
      <c r="L128" s="297">
        <v>1011.96</v>
      </c>
      <c r="M128" s="297">
        <v>0</v>
      </c>
      <c r="N128" s="297">
        <v>674.64</v>
      </c>
      <c r="O128" s="298">
        <v>-56</v>
      </c>
      <c r="P128" s="299">
        <v>1067.96</v>
      </c>
      <c r="Q128" s="299">
        <v>1067.96</v>
      </c>
      <c r="R128" s="299">
        <v>0</v>
      </c>
      <c r="S128" s="299">
        <v>1070.45</v>
      </c>
      <c r="T128" s="299">
        <v>1070.45</v>
      </c>
      <c r="U128" s="299">
        <v>0</v>
      </c>
      <c r="V128" s="309">
        <v>-2.4900000000000375</v>
      </c>
      <c r="W128" s="310">
        <v>-12.590000000000032</v>
      </c>
      <c r="X128" s="310">
        <v>10.099999999999994</v>
      </c>
    </row>
    <row r="129" spans="1:24" ht="15">
      <c r="A129" s="158"/>
      <c r="B129" s="273" t="s">
        <v>535</v>
      </c>
      <c r="C129" s="263">
        <f t="shared" si="16"/>
        <v>2956</v>
      </c>
      <c r="D129" s="269">
        <v>2956</v>
      </c>
      <c r="E129" s="269">
        <v>0</v>
      </c>
      <c r="F129" s="270">
        <v>0.6</v>
      </c>
      <c r="G129" s="271">
        <f>1-F129</f>
        <v>0.4</v>
      </c>
      <c r="H129" s="276">
        <v>0.8</v>
      </c>
      <c r="I129" s="276">
        <v>0</v>
      </c>
      <c r="J129" s="276">
        <f>1-H129</f>
        <v>0.19999999999999996</v>
      </c>
      <c r="K129" s="297">
        <v>591.2</v>
      </c>
      <c r="L129" s="297">
        <v>354.72</v>
      </c>
      <c r="M129" s="297">
        <v>189.18</v>
      </c>
      <c r="N129" s="297">
        <v>47.30000000000001</v>
      </c>
      <c r="O129" s="298">
        <v>-6.22</v>
      </c>
      <c r="P129" s="299">
        <v>550.1200000000001</v>
      </c>
      <c r="Q129" s="299">
        <v>360.94000000000005</v>
      </c>
      <c r="R129" s="299">
        <v>189.18</v>
      </c>
      <c r="S129" s="299">
        <v>548.5</v>
      </c>
      <c r="T129" s="299">
        <v>385.5</v>
      </c>
      <c r="U129" s="299">
        <v>163</v>
      </c>
      <c r="V129" s="309">
        <v>1.6200000000001182</v>
      </c>
      <c r="W129" s="310">
        <v>1.6200000000001182</v>
      </c>
      <c r="X129" s="310">
        <v>0</v>
      </c>
    </row>
    <row r="130" spans="1:24" ht="15">
      <c r="A130" s="158"/>
      <c r="B130" s="273" t="s">
        <v>536</v>
      </c>
      <c r="C130" s="263">
        <f t="shared" si="16"/>
        <v>3298</v>
      </c>
      <c r="D130" s="269">
        <v>1563</v>
      </c>
      <c r="E130" s="269">
        <f>VLOOKUP(B130,'[1]中职助学金（人社）改'!$B$39:$E$90,4,0)</f>
        <v>1735</v>
      </c>
      <c r="F130" s="270">
        <v>0.8</v>
      </c>
      <c r="G130" s="271">
        <f>1-F130</f>
        <v>0.19999999999999996</v>
      </c>
      <c r="H130" s="276">
        <v>0.7</v>
      </c>
      <c r="I130" s="276">
        <v>0</v>
      </c>
      <c r="J130" s="276">
        <f>1-H130</f>
        <v>0.30000000000000004</v>
      </c>
      <c r="K130" s="297">
        <v>659.6</v>
      </c>
      <c r="L130" s="297">
        <v>527.68</v>
      </c>
      <c r="M130" s="297">
        <v>92.34</v>
      </c>
      <c r="N130" s="297">
        <v>39.58000000000007</v>
      </c>
      <c r="O130" s="298">
        <v>0</v>
      </c>
      <c r="P130" s="299">
        <v>620.02</v>
      </c>
      <c r="Q130" s="299">
        <v>527.68</v>
      </c>
      <c r="R130" s="299">
        <v>92.34</v>
      </c>
      <c r="S130" s="299">
        <v>588.73</v>
      </c>
      <c r="T130" s="299">
        <v>388.73</v>
      </c>
      <c r="U130" s="299">
        <v>200</v>
      </c>
      <c r="V130" s="309">
        <v>31.29000000000002</v>
      </c>
      <c r="W130" s="310">
        <v>-6.509999999999991</v>
      </c>
      <c r="X130" s="310">
        <v>37.80000000000001</v>
      </c>
    </row>
    <row r="131" spans="1:24" ht="15">
      <c r="A131" s="158"/>
      <c r="B131" s="273" t="s">
        <v>537</v>
      </c>
      <c r="C131" s="263">
        <f t="shared" si="16"/>
        <v>729</v>
      </c>
      <c r="D131" s="269">
        <v>729</v>
      </c>
      <c r="E131" s="269">
        <v>0</v>
      </c>
      <c r="F131" s="270">
        <v>0.8</v>
      </c>
      <c r="G131" s="271">
        <f>1-F131</f>
        <v>0.19999999999999996</v>
      </c>
      <c r="H131" s="276">
        <v>0.8</v>
      </c>
      <c r="I131" s="276">
        <v>0</v>
      </c>
      <c r="J131" s="276">
        <f>1-H131</f>
        <v>0.19999999999999996</v>
      </c>
      <c r="K131" s="297">
        <v>145.8</v>
      </c>
      <c r="L131" s="297">
        <v>116.64</v>
      </c>
      <c r="M131" s="297">
        <v>23.33</v>
      </c>
      <c r="N131" s="297">
        <v>5.8300000000000125</v>
      </c>
      <c r="O131" s="298">
        <v>-4.5</v>
      </c>
      <c r="P131" s="299">
        <v>144.47</v>
      </c>
      <c r="Q131" s="299">
        <v>121.14</v>
      </c>
      <c r="R131" s="299">
        <v>23.33</v>
      </c>
      <c r="S131" s="299">
        <v>132.72</v>
      </c>
      <c r="T131" s="299">
        <v>109.72</v>
      </c>
      <c r="U131" s="299">
        <v>23</v>
      </c>
      <c r="V131" s="309">
        <v>11.75</v>
      </c>
      <c r="W131" s="310">
        <v>11.75</v>
      </c>
      <c r="X131" s="310">
        <v>0</v>
      </c>
    </row>
    <row r="132" spans="1:24" ht="15">
      <c r="A132" s="162"/>
      <c r="B132" s="273" t="s">
        <v>538</v>
      </c>
      <c r="C132" s="263">
        <f t="shared" si="16"/>
        <v>2912</v>
      </c>
      <c r="D132" s="269">
        <v>2912</v>
      </c>
      <c r="E132" s="269">
        <v>0</v>
      </c>
      <c r="F132" s="270">
        <v>0.8</v>
      </c>
      <c r="G132" s="271">
        <f>1-F132</f>
        <v>0.19999999999999996</v>
      </c>
      <c r="H132" s="276">
        <v>0.8</v>
      </c>
      <c r="I132" s="276">
        <v>0</v>
      </c>
      <c r="J132" s="276">
        <f>1-H132</f>
        <v>0.19999999999999996</v>
      </c>
      <c r="K132" s="297">
        <v>582.4</v>
      </c>
      <c r="L132" s="297">
        <v>465.92</v>
      </c>
      <c r="M132" s="297">
        <v>93.18</v>
      </c>
      <c r="N132" s="297">
        <v>23.299999999999955</v>
      </c>
      <c r="O132" s="298">
        <v>-22.82</v>
      </c>
      <c r="P132" s="299">
        <v>581.9200000000001</v>
      </c>
      <c r="Q132" s="299">
        <v>488.74</v>
      </c>
      <c r="R132" s="299">
        <v>93.18</v>
      </c>
      <c r="S132" s="299">
        <v>629.31</v>
      </c>
      <c r="T132" s="299">
        <v>462.31</v>
      </c>
      <c r="U132" s="299">
        <v>167</v>
      </c>
      <c r="V132" s="309">
        <v>-47.38999999999987</v>
      </c>
      <c r="W132" s="310">
        <v>-47.38999999999987</v>
      </c>
      <c r="X132" s="310">
        <v>0</v>
      </c>
    </row>
    <row r="133" spans="1:24" ht="15">
      <c r="A133" s="156" t="s">
        <v>539</v>
      </c>
      <c r="B133" s="277" t="s">
        <v>540</v>
      </c>
      <c r="C133" s="263">
        <f t="shared" si="16"/>
        <v>23913</v>
      </c>
      <c r="D133" s="278">
        <f>SUM(D134,D137:D148)</f>
        <v>21615</v>
      </c>
      <c r="E133" s="278">
        <f>SUM(E134,E137:E148)</f>
        <v>2298</v>
      </c>
      <c r="F133" s="278"/>
      <c r="G133" s="278"/>
      <c r="H133" s="279"/>
      <c r="I133" s="279"/>
      <c r="J133" s="279"/>
      <c r="K133" s="301">
        <v>4782.599999999999</v>
      </c>
      <c r="L133" s="301">
        <v>3309.28</v>
      </c>
      <c r="M133" s="301">
        <v>698.75</v>
      </c>
      <c r="N133" s="301">
        <v>774.57</v>
      </c>
      <c r="O133" s="301">
        <v>-64.8</v>
      </c>
      <c r="P133" s="301">
        <v>4072.83</v>
      </c>
      <c r="Q133" s="301">
        <v>3374.08</v>
      </c>
      <c r="R133" s="301">
        <v>698.75</v>
      </c>
      <c r="S133" s="301">
        <v>4289.7</v>
      </c>
      <c r="T133" s="301">
        <v>3202.7</v>
      </c>
      <c r="U133" s="301">
        <v>1087</v>
      </c>
      <c r="V133" s="301">
        <v>-216.86999999999986</v>
      </c>
      <c r="W133" s="301">
        <v>-204.15999999999983</v>
      </c>
      <c r="X133" s="301">
        <v>-12.710000000000036</v>
      </c>
    </row>
    <row r="134" spans="1:24" ht="15">
      <c r="A134" s="158"/>
      <c r="B134" s="277" t="s">
        <v>416</v>
      </c>
      <c r="C134" s="263">
        <f t="shared" si="16"/>
        <v>8414</v>
      </c>
      <c r="D134" s="278">
        <f>SUM(D135:D136)</f>
        <v>6116</v>
      </c>
      <c r="E134" s="278">
        <f>SUM(E135:E136)</f>
        <v>2298</v>
      </c>
      <c r="F134" s="278"/>
      <c r="G134" s="278"/>
      <c r="H134" s="279"/>
      <c r="I134" s="279"/>
      <c r="J134" s="279"/>
      <c r="K134" s="300">
        <v>1682.8</v>
      </c>
      <c r="L134" s="300">
        <v>1009.68</v>
      </c>
      <c r="M134" s="300">
        <v>58.61</v>
      </c>
      <c r="N134" s="300">
        <v>614.51</v>
      </c>
      <c r="O134" s="300">
        <v>0</v>
      </c>
      <c r="P134" s="300">
        <v>1068.29</v>
      </c>
      <c r="Q134" s="300">
        <v>1009.68</v>
      </c>
      <c r="R134" s="300">
        <v>58.61</v>
      </c>
      <c r="S134" s="300">
        <v>1108.39</v>
      </c>
      <c r="T134" s="300">
        <v>1022.39</v>
      </c>
      <c r="U134" s="300">
        <v>86</v>
      </c>
      <c r="V134" s="300">
        <v>-40.10000000000005</v>
      </c>
      <c r="W134" s="300">
        <v>-27.390000000000015</v>
      </c>
      <c r="X134" s="300">
        <v>-12.710000000000036</v>
      </c>
    </row>
    <row r="135" spans="1:24" ht="15">
      <c r="A135" s="158"/>
      <c r="B135" s="192" t="s">
        <v>541</v>
      </c>
      <c r="C135" s="263">
        <f t="shared" si="16"/>
        <v>7193</v>
      </c>
      <c r="D135" s="269">
        <v>4895</v>
      </c>
      <c r="E135" s="269">
        <f>VLOOKUP(B135,'[1]中职助学金（人社）改'!$B$39:$E$90,4,0)</f>
        <v>2298</v>
      </c>
      <c r="F135" s="270">
        <v>0.6</v>
      </c>
      <c r="G135" s="271">
        <f aca="true" t="shared" si="17" ref="G135:G148">1-F135</f>
        <v>0.4</v>
      </c>
      <c r="H135" s="276">
        <v>0</v>
      </c>
      <c r="I135" s="276">
        <v>1</v>
      </c>
      <c r="J135" s="276">
        <v>0</v>
      </c>
      <c r="K135" s="297">
        <v>1438.6</v>
      </c>
      <c r="L135" s="297">
        <v>863.16</v>
      </c>
      <c r="M135" s="297">
        <v>0</v>
      </c>
      <c r="N135" s="297">
        <v>575.44</v>
      </c>
      <c r="O135" s="298">
        <v>0</v>
      </c>
      <c r="P135" s="299">
        <v>863.16</v>
      </c>
      <c r="Q135" s="299">
        <v>863.16</v>
      </c>
      <c r="R135" s="299">
        <v>0</v>
      </c>
      <c r="S135" s="299">
        <v>875.87</v>
      </c>
      <c r="T135" s="299">
        <v>875.87</v>
      </c>
      <c r="U135" s="299">
        <v>0</v>
      </c>
      <c r="V135" s="309">
        <v>-12.710000000000036</v>
      </c>
      <c r="W135" s="310">
        <v>0</v>
      </c>
      <c r="X135" s="310">
        <v>-12.710000000000036</v>
      </c>
    </row>
    <row r="136" spans="1:24" ht="15">
      <c r="A136" s="158"/>
      <c r="B136" s="192" t="s">
        <v>542</v>
      </c>
      <c r="C136" s="263">
        <f t="shared" si="16"/>
        <v>1221</v>
      </c>
      <c r="D136" s="269">
        <v>1221</v>
      </c>
      <c r="E136" s="269">
        <v>0</v>
      </c>
      <c r="F136" s="270">
        <v>0.6</v>
      </c>
      <c r="G136" s="271">
        <f t="shared" si="17"/>
        <v>0.4</v>
      </c>
      <c r="H136" s="271">
        <v>0.6</v>
      </c>
      <c r="I136" s="315">
        <v>0</v>
      </c>
      <c r="J136" s="271">
        <f aca="true" t="shared" si="18" ref="J136:J148">1-H136</f>
        <v>0.4</v>
      </c>
      <c r="K136" s="297">
        <v>244.2</v>
      </c>
      <c r="L136" s="297">
        <v>146.52</v>
      </c>
      <c r="M136" s="297">
        <v>58.61</v>
      </c>
      <c r="N136" s="297">
        <v>39.06999999999998</v>
      </c>
      <c r="O136" s="298">
        <v>0</v>
      </c>
      <c r="P136" s="299">
        <v>205.13</v>
      </c>
      <c r="Q136" s="299">
        <v>146.52</v>
      </c>
      <c r="R136" s="299">
        <v>58.61</v>
      </c>
      <c r="S136" s="299">
        <v>232.52</v>
      </c>
      <c r="T136" s="299">
        <v>146.52</v>
      </c>
      <c r="U136" s="299">
        <v>86</v>
      </c>
      <c r="V136" s="309">
        <v>-27.390000000000015</v>
      </c>
      <c r="W136" s="310">
        <v>-27.390000000000015</v>
      </c>
      <c r="X136" s="310">
        <v>0</v>
      </c>
    </row>
    <row r="137" spans="1:24" ht="15">
      <c r="A137" s="158"/>
      <c r="B137" s="273" t="s">
        <v>543</v>
      </c>
      <c r="C137" s="263">
        <f t="shared" si="16"/>
        <v>2052</v>
      </c>
      <c r="D137" s="269">
        <v>2052</v>
      </c>
      <c r="E137" s="269">
        <v>0</v>
      </c>
      <c r="F137" s="270">
        <v>0.8</v>
      </c>
      <c r="G137" s="271">
        <f t="shared" si="17"/>
        <v>0.19999999999999996</v>
      </c>
      <c r="H137" s="271">
        <v>0.8</v>
      </c>
      <c r="I137" s="315">
        <v>0</v>
      </c>
      <c r="J137" s="271">
        <f t="shared" si="18"/>
        <v>0.19999999999999996</v>
      </c>
      <c r="K137" s="297">
        <v>410.4</v>
      </c>
      <c r="L137" s="297">
        <v>328.32</v>
      </c>
      <c r="M137" s="297">
        <v>65.66</v>
      </c>
      <c r="N137" s="297">
        <v>16.419999999999987</v>
      </c>
      <c r="O137" s="298">
        <v>-14.32</v>
      </c>
      <c r="P137" s="299">
        <v>408.29999999999995</v>
      </c>
      <c r="Q137" s="299">
        <v>342.64</v>
      </c>
      <c r="R137" s="299">
        <v>65.66</v>
      </c>
      <c r="S137" s="299">
        <v>432.07</v>
      </c>
      <c r="T137" s="299">
        <v>317.07</v>
      </c>
      <c r="U137" s="299">
        <v>115</v>
      </c>
      <c r="V137" s="309">
        <v>-23.77000000000004</v>
      </c>
      <c r="W137" s="310">
        <v>-23.77000000000004</v>
      </c>
      <c r="X137" s="310">
        <v>0</v>
      </c>
    </row>
    <row r="138" spans="1:24" ht="15">
      <c r="A138" s="158"/>
      <c r="B138" s="273" t="s">
        <v>544</v>
      </c>
      <c r="C138" s="263">
        <f t="shared" si="16"/>
        <v>423</v>
      </c>
      <c r="D138" s="269">
        <v>423</v>
      </c>
      <c r="E138" s="269">
        <v>0</v>
      </c>
      <c r="F138" s="270">
        <v>0.6</v>
      </c>
      <c r="G138" s="271">
        <f t="shared" si="17"/>
        <v>0.4</v>
      </c>
      <c r="H138" s="271">
        <v>0.8</v>
      </c>
      <c r="I138" s="315">
        <v>0</v>
      </c>
      <c r="J138" s="271">
        <f t="shared" si="18"/>
        <v>0.19999999999999996</v>
      </c>
      <c r="K138" s="297">
        <v>84.6</v>
      </c>
      <c r="L138" s="297">
        <v>50.76</v>
      </c>
      <c r="M138" s="297">
        <v>27.07</v>
      </c>
      <c r="N138" s="297">
        <v>6.769999999999996</v>
      </c>
      <c r="O138" s="298">
        <v>-4.72</v>
      </c>
      <c r="P138" s="299">
        <v>82.55</v>
      </c>
      <c r="Q138" s="299">
        <v>55.48</v>
      </c>
      <c r="R138" s="299">
        <v>27.07</v>
      </c>
      <c r="S138" s="299">
        <v>104.1</v>
      </c>
      <c r="T138" s="299">
        <v>74.1</v>
      </c>
      <c r="U138" s="299">
        <v>30</v>
      </c>
      <c r="V138" s="309">
        <v>-21.549999999999997</v>
      </c>
      <c r="W138" s="310">
        <v>-21.549999999999997</v>
      </c>
      <c r="X138" s="310">
        <v>0</v>
      </c>
    </row>
    <row r="139" spans="1:24" ht="15">
      <c r="A139" s="158"/>
      <c r="B139" s="273" t="s">
        <v>545</v>
      </c>
      <c r="C139" s="263">
        <f t="shared" si="16"/>
        <v>2572</v>
      </c>
      <c r="D139" s="269">
        <v>2572</v>
      </c>
      <c r="E139" s="269">
        <v>0</v>
      </c>
      <c r="F139" s="270">
        <v>0.6</v>
      </c>
      <c r="G139" s="271">
        <f t="shared" si="17"/>
        <v>0.4</v>
      </c>
      <c r="H139" s="271">
        <v>0.8</v>
      </c>
      <c r="I139" s="315">
        <v>0</v>
      </c>
      <c r="J139" s="271">
        <f t="shared" si="18"/>
        <v>0.19999999999999996</v>
      </c>
      <c r="K139" s="297">
        <v>514.4</v>
      </c>
      <c r="L139" s="297">
        <v>308.64</v>
      </c>
      <c r="M139" s="297">
        <v>164.61</v>
      </c>
      <c r="N139" s="297">
        <v>41.14999999999998</v>
      </c>
      <c r="O139" s="298">
        <v>-11.62</v>
      </c>
      <c r="P139" s="299">
        <v>484.87</v>
      </c>
      <c r="Q139" s="299">
        <v>320.26</v>
      </c>
      <c r="R139" s="299">
        <v>164.61</v>
      </c>
      <c r="S139" s="299">
        <v>520.0899999999999</v>
      </c>
      <c r="T139" s="299">
        <v>366.09</v>
      </c>
      <c r="U139" s="299">
        <v>154</v>
      </c>
      <c r="V139" s="309">
        <v>-35.219999999999914</v>
      </c>
      <c r="W139" s="310">
        <v>-35.219999999999914</v>
      </c>
      <c r="X139" s="310">
        <v>0</v>
      </c>
    </row>
    <row r="140" spans="1:24" ht="15">
      <c r="A140" s="158"/>
      <c r="B140" s="273" t="s">
        <v>546</v>
      </c>
      <c r="C140" s="263">
        <f t="shared" si="16"/>
        <v>1042</v>
      </c>
      <c r="D140" s="269">
        <v>1042</v>
      </c>
      <c r="E140" s="269">
        <v>0</v>
      </c>
      <c r="F140" s="270">
        <v>0.8</v>
      </c>
      <c r="G140" s="271">
        <f t="shared" si="17"/>
        <v>0.19999999999999996</v>
      </c>
      <c r="H140" s="271">
        <v>0.8</v>
      </c>
      <c r="I140" s="315">
        <v>0</v>
      </c>
      <c r="J140" s="271">
        <f t="shared" si="18"/>
        <v>0.19999999999999996</v>
      </c>
      <c r="K140" s="297">
        <v>208.4</v>
      </c>
      <c r="L140" s="297">
        <v>166.72</v>
      </c>
      <c r="M140" s="297">
        <v>33.34</v>
      </c>
      <c r="N140" s="297">
        <v>8.340000000000003</v>
      </c>
      <c r="O140" s="298">
        <v>-7.97</v>
      </c>
      <c r="P140" s="299">
        <v>208.03</v>
      </c>
      <c r="Q140" s="299">
        <v>174.69</v>
      </c>
      <c r="R140" s="299">
        <v>33.34</v>
      </c>
      <c r="S140" s="299">
        <v>250.46</v>
      </c>
      <c r="T140" s="299">
        <v>164.46</v>
      </c>
      <c r="U140" s="299">
        <v>86</v>
      </c>
      <c r="V140" s="309">
        <v>-42.43000000000001</v>
      </c>
      <c r="W140" s="310">
        <v>-42.43000000000001</v>
      </c>
      <c r="X140" s="310">
        <v>0</v>
      </c>
    </row>
    <row r="141" spans="1:24" ht="15">
      <c r="A141" s="158"/>
      <c r="B141" s="273" t="s">
        <v>547</v>
      </c>
      <c r="C141" s="263">
        <f t="shared" si="16"/>
        <v>569</v>
      </c>
      <c r="D141" s="269">
        <v>569</v>
      </c>
      <c r="E141" s="269">
        <v>0</v>
      </c>
      <c r="F141" s="270">
        <v>0.8</v>
      </c>
      <c r="G141" s="271">
        <f t="shared" si="17"/>
        <v>0.19999999999999996</v>
      </c>
      <c r="H141" s="271">
        <v>0.8</v>
      </c>
      <c r="I141" s="315">
        <v>0</v>
      </c>
      <c r="J141" s="271">
        <f t="shared" si="18"/>
        <v>0.19999999999999996</v>
      </c>
      <c r="K141" s="297">
        <v>113.8</v>
      </c>
      <c r="L141" s="297">
        <v>91.04</v>
      </c>
      <c r="M141" s="297">
        <v>18.21</v>
      </c>
      <c r="N141" s="297">
        <v>4.54999999999999</v>
      </c>
      <c r="O141" s="298">
        <v>-3.73</v>
      </c>
      <c r="P141" s="299">
        <v>112.98000000000002</v>
      </c>
      <c r="Q141" s="299">
        <v>94.77000000000001</v>
      </c>
      <c r="R141" s="299">
        <v>18.21</v>
      </c>
      <c r="S141" s="299">
        <v>126.73</v>
      </c>
      <c r="T141" s="299">
        <v>86.73</v>
      </c>
      <c r="U141" s="299">
        <v>40</v>
      </c>
      <c r="V141" s="309">
        <v>-13.749999999999986</v>
      </c>
      <c r="W141" s="310">
        <v>-13.749999999999986</v>
      </c>
      <c r="X141" s="310">
        <v>0</v>
      </c>
    </row>
    <row r="142" spans="1:24" ht="15">
      <c r="A142" s="158"/>
      <c r="B142" s="273" t="s">
        <v>548</v>
      </c>
      <c r="C142" s="263">
        <f t="shared" si="16"/>
        <v>3367</v>
      </c>
      <c r="D142" s="269">
        <v>3367</v>
      </c>
      <c r="E142" s="269">
        <v>0</v>
      </c>
      <c r="F142" s="270">
        <v>0.8</v>
      </c>
      <c r="G142" s="271">
        <f t="shared" si="17"/>
        <v>0.19999999999999996</v>
      </c>
      <c r="H142" s="271">
        <v>0.8</v>
      </c>
      <c r="I142" s="315">
        <v>0</v>
      </c>
      <c r="J142" s="271">
        <f t="shared" si="18"/>
        <v>0.19999999999999996</v>
      </c>
      <c r="K142" s="297">
        <v>673.4</v>
      </c>
      <c r="L142" s="297">
        <v>538.72</v>
      </c>
      <c r="M142" s="297">
        <v>107.74</v>
      </c>
      <c r="N142" s="297">
        <v>26.939999999999955</v>
      </c>
      <c r="O142" s="298">
        <v>-4.45</v>
      </c>
      <c r="P142" s="299">
        <v>650.9100000000001</v>
      </c>
      <c r="Q142" s="299">
        <v>543.1700000000001</v>
      </c>
      <c r="R142" s="299">
        <v>107.74</v>
      </c>
      <c r="S142" s="299">
        <v>590.03</v>
      </c>
      <c r="T142" s="299">
        <v>426.03</v>
      </c>
      <c r="U142" s="299">
        <v>164</v>
      </c>
      <c r="V142" s="309">
        <v>60.88000000000011</v>
      </c>
      <c r="W142" s="310">
        <v>60.88000000000011</v>
      </c>
      <c r="X142" s="310">
        <v>0</v>
      </c>
    </row>
    <row r="143" spans="1:24" ht="15">
      <c r="A143" s="158"/>
      <c r="B143" s="273" t="s">
        <v>549</v>
      </c>
      <c r="C143" s="263">
        <f t="shared" si="16"/>
        <v>668</v>
      </c>
      <c r="D143" s="269">
        <v>668</v>
      </c>
      <c r="E143" s="269">
        <v>0</v>
      </c>
      <c r="F143" s="270">
        <v>0.6</v>
      </c>
      <c r="G143" s="271">
        <f t="shared" si="17"/>
        <v>0.4</v>
      </c>
      <c r="H143" s="271">
        <v>0.8</v>
      </c>
      <c r="I143" s="315">
        <v>0</v>
      </c>
      <c r="J143" s="271">
        <f t="shared" si="18"/>
        <v>0.19999999999999996</v>
      </c>
      <c r="K143" s="297">
        <v>133.6</v>
      </c>
      <c r="L143" s="297">
        <v>80.16</v>
      </c>
      <c r="M143" s="297">
        <v>42.75</v>
      </c>
      <c r="N143" s="297">
        <v>10.689999999999998</v>
      </c>
      <c r="O143" s="298">
        <v>-3.28</v>
      </c>
      <c r="P143" s="299">
        <v>126.19</v>
      </c>
      <c r="Q143" s="299">
        <v>83.44</v>
      </c>
      <c r="R143" s="299">
        <v>42.75</v>
      </c>
      <c r="S143" s="299">
        <v>146.39999999999998</v>
      </c>
      <c r="T143" s="299">
        <v>96.4</v>
      </c>
      <c r="U143" s="299">
        <v>50</v>
      </c>
      <c r="V143" s="309">
        <v>-20.20999999999998</v>
      </c>
      <c r="W143" s="310">
        <v>-20.20999999999998</v>
      </c>
      <c r="X143" s="310">
        <v>0</v>
      </c>
    </row>
    <row r="144" spans="1:24" ht="15">
      <c r="A144" s="158"/>
      <c r="B144" s="273" t="s">
        <v>550</v>
      </c>
      <c r="C144" s="263">
        <f t="shared" si="16"/>
        <v>775</v>
      </c>
      <c r="D144" s="269">
        <v>775</v>
      </c>
      <c r="E144" s="269">
        <v>0</v>
      </c>
      <c r="F144" s="270">
        <v>0.6</v>
      </c>
      <c r="G144" s="271">
        <f t="shared" si="17"/>
        <v>0.4</v>
      </c>
      <c r="H144" s="271">
        <v>0.8</v>
      </c>
      <c r="I144" s="315">
        <v>0</v>
      </c>
      <c r="J144" s="271">
        <f t="shared" si="18"/>
        <v>0.19999999999999996</v>
      </c>
      <c r="K144" s="297">
        <v>155</v>
      </c>
      <c r="L144" s="297">
        <v>93</v>
      </c>
      <c r="M144" s="297">
        <v>49.6</v>
      </c>
      <c r="N144" s="297">
        <v>12.399999999999999</v>
      </c>
      <c r="O144" s="298">
        <v>0</v>
      </c>
      <c r="P144" s="299">
        <v>142.6</v>
      </c>
      <c r="Q144" s="299">
        <v>93</v>
      </c>
      <c r="R144" s="299">
        <v>49.6</v>
      </c>
      <c r="S144" s="299">
        <v>187</v>
      </c>
      <c r="T144" s="299">
        <v>93</v>
      </c>
      <c r="U144" s="299">
        <v>94</v>
      </c>
      <c r="V144" s="309">
        <v>-44.400000000000006</v>
      </c>
      <c r="W144" s="310">
        <v>-44.400000000000006</v>
      </c>
      <c r="X144" s="310">
        <v>0</v>
      </c>
    </row>
    <row r="145" spans="1:24" ht="15">
      <c r="A145" s="158"/>
      <c r="B145" s="273" t="s">
        <v>551</v>
      </c>
      <c r="C145" s="263">
        <f t="shared" si="16"/>
        <v>68</v>
      </c>
      <c r="D145" s="269">
        <v>68</v>
      </c>
      <c r="E145" s="269">
        <v>0</v>
      </c>
      <c r="F145" s="270">
        <v>0.6</v>
      </c>
      <c r="G145" s="271">
        <f t="shared" si="17"/>
        <v>0.4</v>
      </c>
      <c r="H145" s="271">
        <v>0.8</v>
      </c>
      <c r="I145" s="315">
        <v>0</v>
      </c>
      <c r="J145" s="271">
        <f t="shared" si="18"/>
        <v>0.19999999999999996</v>
      </c>
      <c r="K145" s="297">
        <v>13.6</v>
      </c>
      <c r="L145" s="297">
        <v>8.16</v>
      </c>
      <c r="M145" s="297">
        <v>4.35</v>
      </c>
      <c r="N145" s="297">
        <v>1.0899999999999999</v>
      </c>
      <c r="O145" s="298">
        <v>0</v>
      </c>
      <c r="P145" s="299">
        <v>12.51</v>
      </c>
      <c r="Q145" s="299">
        <v>8.16</v>
      </c>
      <c r="R145" s="299">
        <v>4.35</v>
      </c>
      <c r="S145" s="299">
        <v>14.16</v>
      </c>
      <c r="T145" s="299">
        <v>8.16</v>
      </c>
      <c r="U145" s="299">
        <v>6</v>
      </c>
      <c r="V145" s="309">
        <v>-1.6500000000000004</v>
      </c>
      <c r="W145" s="310">
        <v>-1.6500000000000004</v>
      </c>
      <c r="X145" s="310">
        <v>0</v>
      </c>
    </row>
    <row r="146" spans="1:24" ht="15">
      <c r="A146" s="158"/>
      <c r="B146" s="273" t="s">
        <v>552</v>
      </c>
      <c r="C146" s="263">
        <f t="shared" si="16"/>
        <v>1367</v>
      </c>
      <c r="D146" s="269">
        <v>1367</v>
      </c>
      <c r="E146" s="269">
        <v>0</v>
      </c>
      <c r="F146" s="270">
        <v>0.8</v>
      </c>
      <c r="G146" s="271">
        <f t="shared" si="17"/>
        <v>0.19999999999999996</v>
      </c>
      <c r="H146" s="271">
        <v>0.8</v>
      </c>
      <c r="I146" s="315">
        <v>0</v>
      </c>
      <c r="J146" s="271">
        <f t="shared" si="18"/>
        <v>0.19999999999999996</v>
      </c>
      <c r="K146" s="297">
        <v>273.4</v>
      </c>
      <c r="L146" s="297">
        <v>218.72</v>
      </c>
      <c r="M146" s="297">
        <v>43.74</v>
      </c>
      <c r="N146" s="297">
        <v>10.939999999999976</v>
      </c>
      <c r="O146" s="298">
        <v>-1.03</v>
      </c>
      <c r="P146" s="299">
        <v>263.49</v>
      </c>
      <c r="Q146" s="299">
        <v>219.75</v>
      </c>
      <c r="R146" s="299">
        <v>43.74</v>
      </c>
      <c r="S146" s="299">
        <v>249.11</v>
      </c>
      <c r="T146" s="299">
        <v>169.11</v>
      </c>
      <c r="U146" s="299">
        <v>80</v>
      </c>
      <c r="V146" s="309">
        <v>14.380000000000024</v>
      </c>
      <c r="W146" s="310">
        <v>14.380000000000024</v>
      </c>
      <c r="X146" s="310">
        <v>0</v>
      </c>
    </row>
    <row r="147" spans="1:24" ht="15">
      <c r="A147" s="158"/>
      <c r="B147" s="273" t="s">
        <v>553</v>
      </c>
      <c r="C147" s="263">
        <f t="shared" si="16"/>
        <v>1740</v>
      </c>
      <c r="D147" s="269">
        <v>1740</v>
      </c>
      <c r="E147" s="269">
        <v>0</v>
      </c>
      <c r="F147" s="270">
        <v>0.8</v>
      </c>
      <c r="G147" s="271">
        <f t="shared" si="17"/>
        <v>0.19999999999999996</v>
      </c>
      <c r="H147" s="271">
        <v>0.8</v>
      </c>
      <c r="I147" s="315">
        <v>0</v>
      </c>
      <c r="J147" s="271">
        <f t="shared" si="18"/>
        <v>0.19999999999999996</v>
      </c>
      <c r="K147" s="297">
        <v>348</v>
      </c>
      <c r="L147" s="297">
        <v>278.4</v>
      </c>
      <c r="M147" s="297">
        <v>55.68</v>
      </c>
      <c r="N147" s="297">
        <v>13.920000000000023</v>
      </c>
      <c r="O147" s="298">
        <v>-9.45</v>
      </c>
      <c r="P147" s="299">
        <v>343.53</v>
      </c>
      <c r="Q147" s="299">
        <v>287.84999999999997</v>
      </c>
      <c r="R147" s="299">
        <v>55.68</v>
      </c>
      <c r="S147" s="299">
        <v>364.52</v>
      </c>
      <c r="T147" s="299">
        <v>255.52</v>
      </c>
      <c r="U147" s="299">
        <v>109</v>
      </c>
      <c r="V147" s="309">
        <v>-20.99000000000001</v>
      </c>
      <c r="W147" s="310">
        <v>-20.99000000000001</v>
      </c>
      <c r="X147" s="310">
        <v>0</v>
      </c>
    </row>
    <row r="148" spans="1:24" ht="15">
      <c r="A148" s="162"/>
      <c r="B148" s="273" t="s">
        <v>554</v>
      </c>
      <c r="C148" s="263">
        <f t="shared" si="16"/>
        <v>856</v>
      </c>
      <c r="D148" s="269">
        <v>856</v>
      </c>
      <c r="E148" s="269">
        <v>0</v>
      </c>
      <c r="F148" s="270">
        <v>0.8</v>
      </c>
      <c r="G148" s="271">
        <f t="shared" si="17"/>
        <v>0.19999999999999996</v>
      </c>
      <c r="H148" s="271">
        <v>0.8</v>
      </c>
      <c r="I148" s="315">
        <v>0</v>
      </c>
      <c r="J148" s="271">
        <f t="shared" si="18"/>
        <v>0.19999999999999996</v>
      </c>
      <c r="K148" s="297">
        <v>171.2</v>
      </c>
      <c r="L148" s="297">
        <v>136.96</v>
      </c>
      <c r="M148" s="297">
        <v>27.39</v>
      </c>
      <c r="N148" s="297">
        <v>6.84999999999998</v>
      </c>
      <c r="O148" s="298">
        <v>-4.23</v>
      </c>
      <c r="P148" s="299">
        <v>168.58</v>
      </c>
      <c r="Q148" s="299">
        <v>141.19</v>
      </c>
      <c r="R148" s="299">
        <v>27.39</v>
      </c>
      <c r="S148" s="299">
        <v>196.64</v>
      </c>
      <c r="T148" s="299">
        <v>123.64</v>
      </c>
      <c r="U148" s="299">
        <v>73</v>
      </c>
      <c r="V148" s="309">
        <v>-28.06</v>
      </c>
      <c r="W148" s="310">
        <v>-28.06</v>
      </c>
      <c r="X148" s="310">
        <v>0</v>
      </c>
    </row>
    <row r="149" spans="1:24" ht="21">
      <c r="A149" s="170" t="s">
        <v>555</v>
      </c>
      <c r="B149" s="316" t="s">
        <v>556</v>
      </c>
      <c r="C149" s="263">
        <f t="shared" si="16"/>
        <v>16899</v>
      </c>
      <c r="D149" s="278">
        <f>SUM(D150:D158)</f>
        <v>15921</v>
      </c>
      <c r="E149" s="278">
        <f>SUM(E150:E158)</f>
        <v>978</v>
      </c>
      <c r="F149" s="278"/>
      <c r="G149" s="278"/>
      <c r="H149" s="279"/>
      <c r="I149" s="315">
        <v>0</v>
      </c>
      <c r="J149" s="279"/>
      <c r="K149" s="301">
        <v>3379.8</v>
      </c>
      <c r="L149" s="301">
        <v>2703.84</v>
      </c>
      <c r="M149" s="301">
        <v>319.85</v>
      </c>
      <c r="N149" s="301">
        <v>356.1100000000001</v>
      </c>
      <c r="O149" s="301">
        <v>-45.809999999999995</v>
      </c>
      <c r="P149" s="301">
        <v>3069.5000000000005</v>
      </c>
      <c r="Q149" s="301">
        <v>2749.6500000000005</v>
      </c>
      <c r="R149" s="301">
        <v>319.85</v>
      </c>
      <c r="S149" s="301">
        <v>3306.54</v>
      </c>
      <c r="T149" s="301">
        <v>3003.54</v>
      </c>
      <c r="U149" s="301">
        <v>303</v>
      </c>
      <c r="V149" s="301">
        <v>-237.0300000000001</v>
      </c>
      <c r="W149" s="301">
        <v>-221.60000000000008</v>
      </c>
      <c r="X149" s="301">
        <v>-15.430000000000007</v>
      </c>
    </row>
    <row r="150" spans="1:24" ht="15">
      <c r="A150" s="172"/>
      <c r="B150" s="273" t="s">
        <v>557</v>
      </c>
      <c r="C150" s="263">
        <f t="shared" si="16"/>
        <v>6904</v>
      </c>
      <c r="D150" s="269">
        <v>6475</v>
      </c>
      <c r="E150" s="269">
        <f>VLOOKUP(B150,'[1]中职助学金（人社）改'!$B$39:$E$90,4,0)</f>
        <v>429</v>
      </c>
      <c r="F150" s="270">
        <v>0.8</v>
      </c>
      <c r="G150" s="271">
        <f aca="true" t="shared" si="19" ref="G150:G158">1-F150</f>
        <v>0.19999999999999996</v>
      </c>
      <c r="H150" s="276">
        <v>0</v>
      </c>
      <c r="I150" s="271">
        <v>1</v>
      </c>
      <c r="J150" s="276">
        <v>0</v>
      </c>
      <c r="K150" s="297">
        <v>1380.8</v>
      </c>
      <c r="L150" s="297">
        <v>1104.64</v>
      </c>
      <c r="M150" s="297">
        <v>0</v>
      </c>
      <c r="N150" s="297">
        <v>276.16</v>
      </c>
      <c r="O150" s="298">
        <v>0</v>
      </c>
      <c r="P150" s="299">
        <v>1104.64</v>
      </c>
      <c r="Q150" s="299">
        <v>1104.64</v>
      </c>
      <c r="R150" s="299">
        <v>0</v>
      </c>
      <c r="S150" s="299">
        <v>1196.56</v>
      </c>
      <c r="T150" s="299">
        <v>1196.56</v>
      </c>
      <c r="U150" s="299">
        <v>0</v>
      </c>
      <c r="V150" s="309">
        <v>-91.92000000000009</v>
      </c>
      <c r="W150" s="310">
        <v>-31.160000000000082</v>
      </c>
      <c r="X150" s="310">
        <v>-60.760000000000005</v>
      </c>
    </row>
    <row r="151" spans="1:24" ht="15">
      <c r="A151" s="172"/>
      <c r="B151" s="273" t="s">
        <v>558</v>
      </c>
      <c r="C151" s="263">
        <f t="shared" si="16"/>
        <v>1840</v>
      </c>
      <c r="D151" s="269">
        <v>1840</v>
      </c>
      <c r="E151" s="269">
        <v>0</v>
      </c>
      <c r="F151" s="270">
        <v>0.8</v>
      </c>
      <c r="G151" s="271">
        <f t="shared" si="19"/>
        <v>0.19999999999999996</v>
      </c>
      <c r="H151" s="276">
        <v>0.8</v>
      </c>
      <c r="I151" s="276">
        <v>0</v>
      </c>
      <c r="J151" s="276">
        <f aca="true" t="shared" si="20" ref="J151:J158">1-H151</f>
        <v>0.19999999999999996</v>
      </c>
      <c r="K151" s="297">
        <v>368</v>
      </c>
      <c r="L151" s="297">
        <v>294.4</v>
      </c>
      <c r="M151" s="297">
        <v>58.88</v>
      </c>
      <c r="N151" s="297">
        <v>14.72000000000002</v>
      </c>
      <c r="O151" s="298">
        <v>-4.42</v>
      </c>
      <c r="P151" s="299">
        <v>357.7</v>
      </c>
      <c r="Q151" s="299">
        <v>298.82</v>
      </c>
      <c r="R151" s="299">
        <v>58.88</v>
      </c>
      <c r="S151" s="299">
        <v>380.29999999999995</v>
      </c>
      <c r="T151" s="299">
        <v>316.29999999999995</v>
      </c>
      <c r="U151" s="299">
        <v>64</v>
      </c>
      <c r="V151" s="309">
        <v>-22.589999999999975</v>
      </c>
      <c r="W151" s="310">
        <v>-22.589999999999975</v>
      </c>
      <c r="X151" s="310">
        <v>0</v>
      </c>
    </row>
    <row r="152" spans="1:24" ht="15">
      <c r="A152" s="172"/>
      <c r="B152" s="273" t="s">
        <v>559</v>
      </c>
      <c r="C152" s="263">
        <f t="shared" si="16"/>
        <v>1308</v>
      </c>
      <c r="D152" s="269">
        <v>1308</v>
      </c>
      <c r="E152" s="269">
        <v>0</v>
      </c>
      <c r="F152" s="270">
        <v>0.8</v>
      </c>
      <c r="G152" s="271">
        <f t="shared" si="19"/>
        <v>0.19999999999999996</v>
      </c>
      <c r="H152" s="276">
        <v>0.8</v>
      </c>
      <c r="I152" s="276">
        <v>0</v>
      </c>
      <c r="J152" s="276">
        <f t="shared" si="20"/>
        <v>0.19999999999999996</v>
      </c>
      <c r="K152" s="297">
        <v>261.6</v>
      </c>
      <c r="L152" s="297">
        <v>209.28</v>
      </c>
      <c r="M152" s="297">
        <v>41.86</v>
      </c>
      <c r="N152" s="297">
        <v>10.460000000000022</v>
      </c>
      <c r="O152" s="298">
        <v>-6.33</v>
      </c>
      <c r="P152" s="299">
        <v>257.47</v>
      </c>
      <c r="Q152" s="299">
        <v>215.61</v>
      </c>
      <c r="R152" s="299">
        <v>41.86</v>
      </c>
      <c r="S152" s="299">
        <v>273.6</v>
      </c>
      <c r="T152" s="299">
        <v>240.6</v>
      </c>
      <c r="U152" s="299">
        <v>33</v>
      </c>
      <c r="V152" s="309">
        <v>-16.129999999999995</v>
      </c>
      <c r="W152" s="310">
        <v>-16.129999999999995</v>
      </c>
      <c r="X152" s="310">
        <v>0</v>
      </c>
    </row>
    <row r="153" spans="1:24" ht="15">
      <c r="A153" s="172"/>
      <c r="B153" s="273" t="s">
        <v>560</v>
      </c>
      <c r="C153" s="263">
        <f t="shared" si="16"/>
        <v>1278</v>
      </c>
      <c r="D153" s="269">
        <v>1278</v>
      </c>
      <c r="E153" s="269">
        <v>0</v>
      </c>
      <c r="F153" s="270">
        <v>0.8</v>
      </c>
      <c r="G153" s="271">
        <f t="shared" si="19"/>
        <v>0.19999999999999996</v>
      </c>
      <c r="H153" s="276">
        <v>0.8</v>
      </c>
      <c r="I153" s="276">
        <v>0</v>
      </c>
      <c r="J153" s="276">
        <f t="shared" si="20"/>
        <v>0.19999999999999996</v>
      </c>
      <c r="K153" s="297">
        <v>255.6</v>
      </c>
      <c r="L153" s="297">
        <v>204.48</v>
      </c>
      <c r="M153" s="297">
        <v>40.9</v>
      </c>
      <c r="N153" s="297">
        <v>10.220000000000006</v>
      </c>
      <c r="O153" s="298">
        <v>-8.49</v>
      </c>
      <c r="P153" s="299">
        <v>253.87</v>
      </c>
      <c r="Q153" s="299">
        <v>212.97</v>
      </c>
      <c r="R153" s="299">
        <v>40.9</v>
      </c>
      <c r="S153" s="299">
        <v>283.45</v>
      </c>
      <c r="T153" s="299">
        <v>246.45</v>
      </c>
      <c r="U153" s="299">
        <v>37</v>
      </c>
      <c r="V153" s="309">
        <v>-29.579999999999984</v>
      </c>
      <c r="W153" s="310">
        <v>-29.579999999999984</v>
      </c>
      <c r="X153" s="310">
        <v>0</v>
      </c>
    </row>
    <row r="154" spans="1:24" ht="15">
      <c r="A154" s="172"/>
      <c r="B154" s="273" t="s">
        <v>561</v>
      </c>
      <c r="C154" s="263">
        <f t="shared" si="16"/>
        <v>985</v>
      </c>
      <c r="D154" s="269">
        <v>985</v>
      </c>
      <c r="E154" s="269">
        <v>0</v>
      </c>
      <c r="F154" s="270">
        <v>0.8</v>
      </c>
      <c r="G154" s="271">
        <f t="shared" si="19"/>
        <v>0.19999999999999996</v>
      </c>
      <c r="H154" s="276">
        <v>0.8</v>
      </c>
      <c r="I154" s="276">
        <v>0</v>
      </c>
      <c r="J154" s="276">
        <f t="shared" si="20"/>
        <v>0.19999999999999996</v>
      </c>
      <c r="K154" s="297">
        <v>197</v>
      </c>
      <c r="L154" s="297">
        <v>157.6</v>
      </c>
      <c r="M154" s="297">
        <v>31.52</v>
      </c>
      <c r="N154" s="297">
        <v>7.880000000000006</v>
      </c>
      <c r="O154" s="298">
        <v>-4.64</v>
      </c>
      <c r="P154" s="299">
        <v>193.76</v>
      </c>
      <c r="Q154" s="299">
        <v>162.23999999999998</v>
      </c>
      <c r="R154" s="299">
        <v>31.52</v>
      </c>
      <c r="S154" s="299">
        <v>208.54</v>
      </c>
      <c r="T154" s="299">
        <v>180.54</v>
      </c>
      <c r="U154" s="299">
        <v>28</v>
      </c>
      <c r="V154" s="309">
        <v>-14.78</v>
      </c>
      <c r="W154" s="310">
        <v>-14.78</v>
      </c>
      <c r="X154" s="310">
        <v>0</v>
      </c>
    </row>
    <row r="155" spans="1:24" ht="15">
      <c r="A155" s="172"/>
      <c r="B155" s="273" t="s">
        <v>562</v>
      </c>
      <c r="C155" s="263">
        <f t="shared" si="16"/>
        <v>909</v>
      </c>
      <c r="D155" s="269">
        <v>909</v>
      </c>
      <c r="E155" s="269">
        <v>0</v>
      </c>
      <c r="F155" s="270">
        <v>0.8</v>
      </c>
      <c r="G155" s="271">
        <f t="shared" si="19"/>
        <v>0.19999999999999996</v>
      </c>
      <c r="H155" s="276">
        <v>0.8</v>
      </c>
      <c r="I155" s="276">
        <v>0</v>
      </c>
      <c r="J155" s="276">
        <f t="shared" si="20"/>
        <v>0.19999999999999996</v>
      </c>
      <c r="K155" s="297">
        <v>181.8</v>
      </c>
      <c r="L155" s="297">
        <v>145.44</v>
      </c>
      <c r="M155" s="297">
        <v>29.09</v>
      </c>
      <c r="N155" s="297">
        <v>7.270000000000014</v>
      </c>
      <c r="O155" s="298">
        <v>-4.79</v>
      </c>
      <c r="P155" s="299">
        <v>179.32</v>
      </c>
      <c r="Q155" s="299">
        <v>150.23</v>
      </c>
      <c r="R155" s="299">
        <v>29.09</v>
      </c>
      <c r="S155" s="299">
        <v>196.12</v>
      </c>
      <c r="T155" s="299">
        <v>169.12</v>
      </c>
      <c r="U155" s="299">
        <v>27</v>
      </c>
      <c r="V155" s="309">
        <v>-16.80000000000001</v>
      </c>
      <c r="W155" s="310">
        <v>-16.80000000000001</v>
      </c>
      <c r="X155" s="310">
        <v>0</v>
      </c>
    </row>
    <row r="156" spans="1:24" ht="15">
      <c r="A156" s="172"/>
      <c r="B156" s="273" t="s">
        <v>563</v>
      </c>
      <c r="C156" s="263">
        <f t="shared" si="16"/>
        <v>1139</v>
      </c>
      <c r="D156" s="269">
        <v>1139</v>
      </c>
      <c r="E156" s="269">
        <v>0</v>
      </c>
      <c r="F156" s="270">
        <v>0.8</v>
      </c>
      <c r="G156" s="271">
        <f t="shared" si="19"/>
        <v>0.19999999999999996</v>
      </c>
      <c r="H156" s="276">
        <v>0.8</v>
      </c>
      <c r="I156" s="276">
        <v>0</v>
      </c>
      <c r="J156" s="276">
        <f t="shared" si="20"/>
        <v>0.19999999999999996</v>
      </c>
      <c r="K156" s="297">
        <v>227.8</v>
      </c>
      <c r="L156" s="297">
        <v>182.24</v>
      </c>
      <c r="M156" s="297">
        <v>36.45</v>
      </c>
      <c r="N156" s="297">
        <v>9.11</v>
      </c>
      <c r="O156" s="298">
        <v>-5.27</v>
      </c>
      <c r="P156" s="299">
        <v>223.96000000000004</v>
      </c>
      <c r="Q156" s="299">
        <v>187.51000000000002</v>
      </c>
      <c r="R156" s="299">
        <v>36.45</v>
      </c>
      <c r="S156" s="299">
        <v>247.28</v>
      </c>
      <c r="T156" s="299">
        <v>208.28</v>
      </c>
      <c r="U156" s="299">
        <v>39</v>
      </c>
      <c r="V156" s="309">
        <v>-23.319999999999965</v>
      </c>
      <c r="W156" s="310">
        <v>-23.319999999999965</v>
      </c>
      <c r="X156" s="310">
        <v>0</v>
      </c>
    </row>
    <row r="157" spans="1:24" ht="15">
      <c r="A157" s="172"/>
      <c r="B157" s="273" t="s">
        <v>564</v>
      </c>
      <c r="C157" s="263">
        <f t="shared" si="16"/>
        <v>240</v>
      </c>
      <c r="D157" s="269">
        <v>240</v>
      </c>
      <c r="E157" s="269">
        <v>0</v>
      </c>
      <c r="F157" s="270">
        <v>0.8</v>
      </c>
      <c r="G157" s="271">
        <f t="shared" si="19"/>
        <v>0.19999999999999996</v>
      </c>
      <c r="H157" s="276">
        <v>0.8</v>
      </c>
      <c r="I157" s="276">
        <v>0</v>
      </c>
      <c r="J157" s="276">
        <f t="shared" si="20"/>
        <v>0.19999999999999996</v>
      </c>
      <c r="K157" s="297">
        <v>48</v>
      </c>
      <c r="L157" s="297">
        <v>38.4</v>
      </c>
      <c r="M157" s="297">
        <v>7.68</v>
      </c>
      <c r="N157" s="297">
        <v>1.9200000000000017</v>
      </c>
      <c r="O157" s="298">
        <v>-2.62</v>
      </c>
      <c r="P157" s="299">
        <v>48.7</v>
      </c>
      <c r="Q157" s="299">
        <v>41.02</v>
      </c>
      <c r="R157" s="299">
        <v>7.68</v>
      </c>
      <c r="S157" s="299">
        <v>59.37</v>
      </c>
      <c r="T157" s="299">
        <v>51.37</v>
      </c>
      <c r="U157" s="299">
        <v>8</v>
      </c>
      <c r="V157" s="309">
        <v>-10.670000000000002</v>
      </c>
      <c r="W157" s="310">
        <v>-10.670000000000002</v>
      </c>
      <c r="X157" s="310">
        <v>0</v>
      </c>
    </row>
    <row r="158" spans="1:24" ht="15">
      <c r="A158" s="173"/>
      <c r="B158" s="273" t="s">
        <v>565</v>
      </c>
      <c r="C158" s="263">
        <f t="shared" si="16"/>
        <v>2296</v>
      </c>
      <c r="D158" s="269">
        <v>1747</v>
      </c>
      <c r="E158" s="269">
        <f>VLOOKUP(B158,'[1]中职助学金（人社）改'!$B$39:$E$90,4,0)</f>
        <v>549</v>
      </c>
      <c r="F158" s="270">
        <v>0.8</v>
      </c>
      <c r="G158" s="271">
        <f t="shared" si="19"/>
        <v>0.19999999999999996</v>
      </c>
      <c r="H158" s="276">
        <v>0.8</v>
      </c>
      <c r="I158" s="276">
        <v>0</v>
      </c>
      <c r="J158" s="276">
        <f t="shared" si="20"/>
        <v>0.19999999999999996</v>
      </c>
      <c r="K158" s="297">
        <v>459.2</v>
      </c>
      <c r="L158" s="297">
        <v>367.36</v>
      </c>
      <c r="M158" s="297">
        <v>73.47</v>
      </c>
      <c r="N158" s="297">
        <v>18.369999999999976</v>
      </c>
      <c r="O158" s="298">
        <v>-9.25</v>
      </c>
      <c r="P158" s="299">
        <v>450.08000000000004</v>
      </c>
      <c r="Q158" s="299">
        <v>376.61</v>
      </c>
      <c r="R158" s="299">
        <v>73.47</v>
      </c>
      <c r="S158" s="299">
        <v>461.32</v>
      </c>
      <c r="T158" s="299">
        <v>394.32</v>
      </c>
      <c r="U158" s="312">
        <v>67</v>
      </c>
      <c r="V158" s="309">
        <v>-11.240000000000052</v>
      </c>
      <c r="W158" s="310">
        <v>-56.57000000000005</v>
      </c>
      <c r="X158" s="310">
        <v>45.33</v>
      </c>
    </row>
  </sheetData>
  <sheetProtection/>
  <mergeCells count="23">
    <mergeCell ref="A1:B1"/>
    <mergeCell ref="A2:X2"/>
    <mergeCell ref="C4:E4"/>
    <mergeCell ref="F4:J4"/>
    <mergeCell ref="K4:N4"/>
    <mergeCell ref="P4:R4"/>
    <mergeCell ref="S4:U4"/>
    <mergeCell ref="V4:X4"/>
    <mergeCell ref="A7:A16"/>
    <mergeCell ref="A17:A24"/>
    <mergeCell ref="A25:A32"/>
    <mergeCell ref="A33:A47"/>
    <mergeCell ref="A60:A70"/>
    <mergeCell ref="A71:A81"/>
    <mergeCell ref="A82:A88"/>
    <mergeCell ref="A89:A97"/>
    <mergeCell ref="A98:A111"/>
    <mergeCell ref="A112:A125"/>
    <mergeCell ref="A126:A132"/>
    <mergeCell ref="A133:A148"/>
    <mergeCell ref="A149:A158"/>
    <mergeCell ref="O4:O5"/>
    <mergeCell ref="A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9"/>
  <sheetViews>
    <sheetView workbookViewId="0" topLeftCell="A1">
      <selection activeCell="I9" sqref="I9"/>
    </sheetView>
  </sheetViews>
  <sheetFormatPr defaultColWidth="8.75390625" defaultRowHeight="14.25" outlineLevelCol="1"/>
  <cols>
    <col min="2" max="2" width="11.75390625" style="0" customWidth="1"/>
    <col min="3" max="3" width="9.00390625" style="174" customWidth="1"/>
    <col min="4" max="4" width="9.00390625" style="174" bestFit="1" customWidth="1"/>
    <col min="5" max="5" width="9.00390625" style="174" customWidth="1"/>
    <col min="6" max="6" width="7.375" style="175" customWidth="1" outlineLevel="1"/>
    <col min="7" max="7" width="8.00390625" style="175" customWidth="1" outlineLevel="1"/>
    <col min="8" max="8" width="7.625" style="175" customWidth="1" outlineLevel="1"/>
    <col min="9" max="9" width="7.375" style="175" customWidth="1" outlineLevel="1"/>
    <col min="10" max="10" width="7.25390625" style="176" customWidth="1" outlineLevel="1"/>
    <col min="11" max="13" width="9.00390625" style="177" customWidth="1"/>
    <col min="14" max="14" width="10.50390625" style="177" customWidth="1"/>
    <col min="15" max="15" width="9.00390625" style="0" customWidth="1"/>
    <col min="16" max="16" width="11.50390625" style="0" customWidth="1"/>
    <col min="23" max="23" width="11.00390625" style="178" customWidth="1"/>
    <col min="24" max="25" width="10.75390625" style="178" customWidth="1"/>
  </cols>
  <sheetData>
    <row r="1" spans="1:25" ht="15">
      <c r="A1" s="179" t="s">
        <v>566</v>
      </c>
      <c r="B1" s="179"/>
      <c r="C1" s="180"/>
      <c r="D1" s="180"/>
      <c r="E1" s="180"/>
      <c r="F1" s="181"/>
      <c r="G1" s="181"/>
      <c r="H1" s="182"/>
      <c r="I1" s="182"/>
      <c r="J1" s="208"/>
      <c r="K1" s="209"/>
      <c r="L1" s="209"/>
      <c r="M1" s="209"/>
      <c r="N1" s="209"/>
      <c r="O1" s="209"/>
      <c r="P1" s="210"/>
      <c r="Q1" s="210"/>
      <c r="R1" s="210"/>
      <c r="S1" s="210"/>
      <c r="T1" s="210"/>
      <c r="U1" s="210"/>
      <c r="V1" s="210"/>
      <c r="W1" s="221"/>
      <c r="X1" s="221"/>
      <c r="Y1" s="221"/>
    </row>
    <row r="2" spans="1:25" ht="25.5">
      <c r="A2" s="183" t="s">
        <v>567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spans="1:25" ht="15">
      <c r="A3" s="184"/>
      <c r="B3" s="184"/>
      <c r="C3" s="185"/>
      <c r="D3" s="185"/>
      <c r="E3" s="185"/>
      <c r="F3" s="186"/>
      <c r="G3" s="186"/>
      <c r="H3" s="187"/>
      <c r="I3" s="187"/>
      <c r="J3" s="187"/>
      <c r="K3" s="185">
        <v>1</v>
      </c>
      <c r="L3" s="185"/>
      <c r="M3" s="185"/>
      <c r="N3" s="185"/>
      <c r="O3" s="211"/>
      <c r="P3" s="210"/>
      <c r="Q3" s="210"/>
      <c r="R3" s="210"/>
      <c r="S3" s="210"/>
      <c r="T3" s="210"/>
      <c r="U3" s="210"/>
      <c r="V3" s="210"/>
      <c r="W3" s="221"/>
      <c r="X3" s="221"/>
      <c r="Y3" s="221"/>
    </row>
    <row r="4" spans="1:25" ht="60" customHeight="1">
      <c r="A4" s="188" t="s">
        <v>408</v>
      </c>
      <c r="B4" s="188"/>
      <c r="C4" s="189" t="s">
        <v>568</v>
      </c>
      <c r="D4" s="189"/>
      <c r="E4" s="189"/>
      <c r="F4" s="190" t="s">
        <v>226</v>
      </c>
      <c r="G4" s="191"/>
      <c r="H4" s="191"/>
      <c r="I4" s="191"/>
      <c r="J4" s="212"/>
      <c r="K4" s="213" t="s">
        <v>569</v>
      </c>
      <c r="L4" s="214"/>
      <c r="M4" s="214"/>
      <c r="N4" s="214"/>
      <c r="O4" s="215"/>
      <c r="P4" s="216" t="s">
        <v>410</v>
      </c>
      <c r="Q4" s="222" t="s">
        <v>570</v>
      </c>
      <c r="R4" s="223"/>
      <c r="S4" s="224"/>
      <c r="T4" s="225" t="s">
        <v>412</v>
      </c>
      <c r="U4" s="225"/>
      <c r="V4" s="225"/>
      <c r="W4" s="226" t="s">
        <v>571</v>
      </c>
      <c r="X4" s="227"/>
      <c r="Y4" s="230"/>
    </row>
    <row r="5" spans="1:25" ht="15">
      <c r="A5" s="192"/>
      <c r="B5" s="188"/>
      <c r="C5" s="193" t="s">
        <v>18</v>
      </c>
      <c r="D5" s="193" t="s">
        <v>23</v>
      </c>
      <c r="E5" s="193" t="s">
        <v>24</v>
      </c>
      <c r="F5" s="194" t="s">
        <v>233</v>
      </c>
      <c r="G5" s="194" t="s">
        <v>238</v>
      </c>
      <c r="H5" s="194" t="s">
        <v>234</v>
      </c>
      <c r="I5" s="194" t="s">
        <v>239</v>
      </c>
      <c r="J5" s="194" t="s">
        <v>240</v>
      </c>
      <c r="K5" s="193" t="s">
        <v>18</v>
      </c>
      <c r="L5" s="193" t="s">
        <v>233</v>
      </c>
      <c r="M5" s="193" t="s">
        <v>572</v>
      </c>
      <c r="N5" s="193" t="s">
        <v>234</v>
      </c>
      <c r="O5" s="193" t="s">
        <v>235</v>
      </c>
      <c r="P5" s="217"/>
      <c r="Q5" s="205" t="s">
        <v>18</v>
      </c>
      <c r="R5" s="205" t="s">
        <v>233</v>
      </c>
      <c r="S5" s="205" t="s">
        <v>234</v>
      </c>
      <c r="T5" s="205" t="s">
        <v>18</v>
      </c>
      <c r="U5" s="205" t="s">
        <v>233</v>
      </c>
      <c r="V5" s="205" t="s">
        <v>234</v>
      </c>
      <c r="W5" s="228" t="s">
        <v>14</v>
      </c>
      <c r="X5" s="228" t="s">
        <v>24</v>
      </c>
      <c r="Y5" s="228" t="s">
        <v>23</v>
      </c>
    </row>
    <row r="6" spans="1:25" ht="15">
      <c r="A6" s="195"/>
      <c r="B6" s="196" t="s">
        <v>573</v>
      </c>
      <c r="C6" s="197">
        <f>C7+C16+C24+C32+C47+C59+C70+C80+C87+C96+C110+C124+C131+C147</f>
        <v>584864</v>
      </c>
      <c r="D6" s="197">
        <f>D7+D16+D24+D32+D47+D59+D70+D80+D87+D96+D110+D124+D131+D147</f>
        <v>516235</v>
      </c>
      <c r="E6" s="197">
        <f>E7+E16+E24+E32+E47+E59+E70+E80+E87+E96+E110+E124+E131+E147</f>
        <v>68629</v>
      </c>
      <c r="F6" s="198"/>
      <c r="G6" s="198"/>
      <c r="H6" s="198"/>
      <c r="I6" s="198"/>
      <c r="J6" s="198"/>
      <c r="K6" s="198">
        <f aca="true" t="shared" si="0" ref="K6:Y6">K7+K16+K24+K32+K47+K59+K70+K80+K87+K96+K110+K124+K131+K147</f>
        <v>145857.68</v>
      </c>
      <c r="L6" s="198">
        <f t="shared" si="0"/>
        <v>76082.68000000001</v>
      </c>
      <c r="M6" s="198">
        <f t="shared" si="0"/>
        <v>69774.99999999999</v>
      </c>
      <c r="N6" s="198">
        <f t="shared" si="0"/>
        <v>23990.66</v>
      </c>
      <c r="O6" s="198">
        <f t="shared" si="0"/>
        <v>45784.34</v>
      </c>
      <c r="P6" s="198">
        <f t="shared" si="0"/>
        <v>-1298.94</v>
      </c>
      <c r="Q6" s="198">
        <f t="shared" si="0"/>
        <v>101372.27999999998</v>
      </c>
      <c r="R6" s="198">
        <f t="shared" si="0"/>
        <v>76780.36</v>
      </c>
      <c r="S6" s="198">
        <f t="shared" si="0"/>
        <v>24591.92</v>
      </c>
      <c r="T6" s="198">
        <f t="shared" si="0"/>
        <v>94549.43000000001</v>
      </c>
      <c r="U6" s="198">
        <f t="shared" si="0"/>
        <v>75463.17</v>
      </c>
      <c r="V6" s="198">
        <f t="shared" si="0"/>
        <v>19086.26</v>
      </c>
      <c r="W6" s="198">
        <f t="shared" si="0"/>
        <v>6822.850000000002</v>
      </c>
      <c r="X6" s="198">
        <f t="shared" si="0"/>
        <v>1694.4400000000003</v>
      </c>
      <c r="Y6" s="198">
        <f t="shared" si="0"/>
        <v>5128.410000000001</v>
      </c>
    </row>
    <row r="7" spans="1:25" ht="15">
      <c r="A7" s="195" t="s">
        <v>414</v>
      </c>
      <c r="B7" s="196" t="s">
        <v>246</v>
      </c>
      <c r="C7" s="197">
        <f>SUM(C9:C15)</f>
        <v>82993</v>
      </c>
      <c r="D7" s="197">
        <f>SUM(D9:D15)</f>
        <v>76836</v>
      </c>
      <c r="E7" s="197">
        <f>SUM(E9:E15)</f>
        <v>6157</v>
      </c>
      <c r="F7" s="198"/>
      <c r="G7" s="198"/>
      <c r="H7" s="198"/>
      <c r="I7" s="198"/>
      <c r="J7" s="198"/>
      <c r="K7" s="198">
        <f aca="true" t="shared" si="1" ref="K7:Y7">SUM(K9:K15)</f>
        <v>20410.88</v>
      </c>
      <c r="L7" s="198">
        <f t="shared" si="1"/>
        <v>9959.16</v>
      </c>
      <c r="M7" s="198">
        <f t="shared" si="1"/>
        <v>10451.720000000001</v>
      </c>
      <c r="N7" s="198">
        <f t="shared" si="1"/>
        <v>894.61</v>
      </c>
      <c r="O7" s="198">
        <f t="shared" si="1"/>
        <v>9557.109999999999</v>
      </c>
      <c r="P7" s="198">
        <f t="shared" si="1"/>
        <v>-135.3</v>
      </c>
      <c r="Q7" s="198">
        <f t="shared" si="1"/>
        <v>10989.07</v>
      </c>
      <c r="R7" s="198">
        <f t="shared" si="1"/>
        <v>10006.16</v>
      </c>
      <c r="S7" s="198">
        <f t="shared" si="1"/>
        <v>982.9100000000001</v>
      </c>
      <c r="T7" s="198">
        <f t="shared" si="1"/>
        <v>11389.429999999998</v>
      </c>
      <c r="U7" s="198">
        <f t="shared" si="1"/>
        <v>10698.13</v>
      </c>
      <c r="V7" s="198">
        <f t="shared" si="1"/>
        <v>691.3</v>
      </c>
      <c r="W7" s="198">
        <f t="shared" si="1"/>
        <v>-400.3599999999999</v>
      </c>
      <c r="X7" s="198">
        <f t="shared" si="1"/>
        <v>265.3700000000001</v>
      </c>
      <c r="Y7" s="198">
        <f t="shared" si="1"/>
        <v>-665.73</v>
      </c>
    </row>
    <row r="8" spans="1:25" ht="21">
      <c r="A8" s="195"/>
      <c r="B8" s="196" t="s">
        <v>574</v>
      </c>
      <c r="C8" s="197">
        <f>SUM(C9:C13)</f>
        <v>73665</v>
      </c>
      <c r="D8" s="197">
        <f>SUM(D9:D13)</f>
        <v>68948</v>
      </c>
      <c r="E8" s="197">
        <f>SUM(E9:E13)</f>
        <v>4717</v>
      </c>
      <c r="F8" s="198"/>
      <c r="G8" s="198"/>
      <c r="H8" s="198"/>
      <c r="I8" s="198"/>
      <c r="J8" s="198"/>
      <c r="K8" s="198">
        <f aca="true" t="shared" si="2" ref="K8:X8">SUM(K9:K13)</f>
        <v>18056.960000000003</v>
      </c>
      <c r="L8" s="198">
        <f t="shared" si="2"/>
        <v>8839.800000000001</v>
      </c>
      <c r="M8" s="198">
        <f t="shared" si="2"/>
        <v>9217.160000000002</v>
      </c>
      <c r="N8" s="198">
        <f t="shared" si="2"/>
        <v>153.87</v>
      </c>
      <c r="O8" s="198">
        <f t="shared" si="2"/>
        <v>9063.289999999999</v>
      </c>
      <c r="P8" s="198">
        <f t="shared" si="2"/>
        <v>-125.07999999999998</v>
      </c>
      <c r="Q8" s="198">
        <f t="shared" si="2"/>
        <v>9118.75</v>
      </c>
      <c r="R8" s="198">
        <f t="shared" si="2"/>
        <v>8886.800000000001</v>
      </c>
      <c r="S8" s="198">
        <f t="shared" si="2"/>
        <v>231.95</v>
      </c>
      <c r="T8" s="198">
        <f t="shared" si="2"/>
        <v>9595.789999999999</v>
      </c>
      <c r="U8" s="198">
        <f t="shared" si="2"/>
        <v>9517.71</v>
      </c>
      <c r="V8" s="198">
        <f t="shared" si="2"/>
        <v>78.07999999999998</v>
      </c>
      <c r="W8" s="198">
        <f t="shared" si="2"/>
        <v>-477.0399999999999</v>
      </c>
      <c r="X8" s="198">
        <f t="shared" si="2"/>
        <v>87.11000000000007</v>
      </c>
      <c r="Y8" s="229">
        <f>N8-V8</f>
        <v>75.79000000000002</v>
      </c>
    </row>
    <row r="9" spans="1:25" ht="15">
      <c r="A9" s="195"/>
      <c r="B9" s="188" t="s">
        <v>248</v>
      </c>
      <c r="C9" s="197">
        <v>67254</v>
      </c>
      <c r="D9" s="197">
        <v>62537</v>
      </c>
      <c r="E9" s="197">
        <v>4717</v>
      </c>
      <c r="F9" s="199">
        <v>0.6</v>
      </c>
      <c r="G9" s="200">
        <v>0.4</v>
      </c>
      <c r="H9" s="199"/>
      <c r="I9" s="199">
        <v>1</v>
      </c>
      <c r="J9" s="199"/>
      <c r="K9" s="218">
        <v>16518.32</v>
      </c>
      <c r="L9" s="218">
        <v>8070.48</v>
      </c>
      <c r="M9" s="218">
        <v>8447.84</v>
      </c>
      <c r="N9" s="218">
        <v>0</v>
      </c>
      <c r="O9" s="198">
        <v>8447.84</v>
      </c>
      <c r="P9" s="219">
        <v>-116.28</v>
      </c>
      <c r="Q9" s="219">
        <v>8186.759999999999</v>
      </c>
      <c r="R9" s="219">
        <v>8117.48</v>
      </c>
      <c r="S9" s="219">
        <v>69.28</v>
      </c>
      <c r="T9" s="219">
        <v>8663.86</v>
      </c>
      <c r="U9" s="219">
        <v>8594.58</v>
      </c>
      <c r="V9" s="219">
        <v>69.28</v>
      </c>
      <c r="W9" s="229">
        <v>-477.1</v>
      </c>
      <c r="X9" s="229">
        <v>87.11000000000007</v>
      </c>
      <c r="Y9" s="229">
        <v>-564.21</v>
      </c>
    </row>
    <row r="10" spans="1:25" ht="15">
      <c r="A10" s="195"/>
      <c r="B10" s="188" t="s">
        <v>250</v>
      </c>
      <c r="C10" s="197">
        <v>3714</v>
      </c>
      <c r="D10" s="197">
        <v>3714</v>
      </c>
      <c r="E10" s="197">
        <v>0</v>
      </c>
      <c r="F10" s="199">
        <v>0.6</v>
      </c>
      <c r="G10" s="200">
        <v>0.4</v>
      </c>
      <c r="H10" s="200">
        <v>0.2</v>
      </c>
      <c r="I10" s="200"/>
      <c r="J10" s="200">
        <v>0.8</v>
      </c>
      <c r="K10" s="218">
        <v>891.36</v>
      </c>
      <c r="L10" s="218">
        <v>445.68</v>
      </c>
      <c r="M10" s="218">
        <v>445.68</v>
      </c>
      <c r="N10" s="218">
        <v>89.14</v>
      </c>
      <c r="O10" s="198">
        <v>356.54</v>
      </c>
      <c r="P10" s="219">
        <v>-4.91</v>
      </c>
      <c r="Q10" s="219">
        <v>539.73</v>
      </c>
      <c r="R10" s="219">
        <v>445.68</v>
      </c>
      <c r="S10" s="219">
        <v>94.05</v>
      </c>
      <c r="T10" s="219">
        <v>494.73</v>
      </c>
      <c r="U10" s="219">
        <v>489.82</v>
      </c>
      <c r="V10" s="219">
        <v>4.91</v>
      </c>
      <c r="W10" s="229">
        <v>45.00000000000006</v>
      </c>
      <c r="X10" s="229">
        <v>0</v>
      </c>
      <c r="Y10" s="229">
        <v>45.00000000000006</v>
      </c>
    </row>
    <row r="11" spans="1:25" ht="15">
      <c r="A11" s="195"/>
      <c r="B11" s="188" t="s">
        <v>251</v>
      </c>
      <c r="C11" s="197">
        <v>2412</v>
      </c>
      <c r="D11" s="197">
        <v>2412</v>
      </c>
      <c r="E11" s="197">
        <v>0</v>
      </c>
      <c r="F11" s="199">
        <v>0.6</v>
      </c>
      <c r="G11" s="200">
        <v>0.4</v>
      </c>
      <c r="H11" s="200">
        <v>0.2</v>
      </c>
      <c r="I11" s="200"/>
      <c r="J11" s="200">
        <v>0.8</v>
      </c>
      <c r="K11" s="218">
        <v>578.88</v>
      </c>
      <c r="L11" s="218">
        <v>289.44</v>
      </c>
      <c r="M11" s="218">
        <v>289.44</v>
      </c>
      <c r="N11" s="218">
        <v>57.89</v>
      </c>
      <c r="O11" s="198">
        <v>231.55</v>
      </c>
      <c r="P11" s="219">
        <v>-3.3</v>
      </c>
      <c r="Q11" s="219">
        <v>350.63</v>
      </c>
      <c r="R11" s="219">
        <v>289.44</v>
      </c>
      <c r="S11" s="219">
        <v>61.19</v>
      </c>
      <c r="T11" s="219">
        <v>295.58</v>
      </c>
      <c r="U11" s="219">
        <v>292.28</v>
      </c>
      <c r="V11" s="219">
        <v>3.3</v>
      </c>
      <c r="W11" s="229">
        <v>55.05000000000001</v>
      </c>
      <c r="X11" s="229">
        <v>0</v>
      </c>
      <c r="Y11" s="229">
        <v>55.05000000000001</v>
      </c>
    </row>
    <row r="12" spans="1:25" ht="15">
      <c r="A12" s="195"/>
      <c r="B12" s="188" t="s">
        <v>255</v>
      </c>
      <c r="C12" s="197">
        <v>109</v>
      </c>
      <c r="D12" s="197">
        <v>109</v>
      </c>
      <c r="E12" s="197">
        <v>0</v>
      </c>
      <c r="F12" s="199">
        <v>0.6</v>
      </c>
      <c r="G12" s="200">
        <v>0.4</v>
      </c>
      <c r="H12" s="200">
        <v>0.2</v>
      </c>
      <c r="I12" s="200"/>
      <c r="J12" s="200">
        <v>0.8</v>
      </c>
      <c r="K12" s="218">
        <v>26.16</v>
      </c>
      <c r="L12" s="218">
        <v>13.08</v>
      </c>
      <c r="M12" s="218">
        <v>13.08</v>
      </c>
      <c r="N12" s="218">
        <v>2.62</v>
      </c>
      <c r="O12" s="198">
        <v>10.46</v>
      </c>
      <c r="P12" s="219">
        <v>-0.32</v>
      </c>
      <c r="Q12" s="219">
        <v>16.02</v>
      </c>
      <c r="R12" s="219">
        <v>13.08</v>
      </c>
      <c r="S12" s="219">
        <v>2.94</v>
      </c>
      <c r="T12" s="219">
        <v>25.72</v>
      </c>
      <c r="U12" s="219">
        <v>25.4</v>
      </c>
      <c r="V12" s="219">
        <v>0.32</v>
      </c>
      <c r="W12" s="229">
        <v>-9.7</v>
      </c>
      <c r="X12" s="229">
        <v>0</v>
      </c>
      <c r="Y12" s="229">
        <v>-9.7</v>
      </c>
    </row>
    <row r="13" spans="1:25" ht="15">
      <c r="A13" s="195"/>
      <c r="B13" s="188" t="s">
        <v>256</v>
      </c>
      <c r="C13" s="197">
        <v>176</v>
      </c>
      <c r="D13" s="197">
        <v>176</v>
      </c>
      <c r="E13" s="197">
        <v>0</v>
      </c>
      <c r="F13" s="199">
        <v>0.6</v>
      </c>
      <c r="G13" s="200">
        <v>0.4</v>
      </c>
      <c r="H13" s="200">
        <v>0.2</v>
      </c>
      <c r="I13" s="200"/>
      <c r="J13" s="200">
        <v>0.8</v>
      </c>
      <c r="K13" s="218">
        <v>42.24</v>
      </c>
      <c r="L13" s="218">
        <v>21.12</v>
      </c>
      <c r="M13" s="218">
        <v>21.12</v>
      </c>
      <c r="N13" s="218">
        <v>4.22</v>
      </c>
      <c r="O13" s="198">
        <v>16.900000000000002</v>
      </c>
      <c r="P13" s="219">
        <v>-0.27</v>
      </c>
      <c r="Q13" s="219">
        <v>25.61</v>
      </c>
      <c r="R13" s="219">
        <v>21.12</v>
      </c>
      <c r="S13" s="219">
        <v>4.49</v>
      </c>
      <c r="T13" s="219">
        <v>115.9</v>
      </c>
      <c r="U13" s="219">
        <v>115.63000000000001</v>
      </c>
      <c r="V13" s="219">
        <v>0.27</v>
      </c>
      <c r="W13" s="229">
        <v>-90.29</v>
      </c>
      <c r="X13" s="229">
        <v>0</v>
      </c>
      <c r="Y13" s="229">
        <v>-90.29</v>
      </c>
    </row>
    <row r="14" spans="1:25" ht="15">
      <c r="A14" s="195"/>
      <c r="B14" s="201" t="s">
        <v>257</v>
      </c>
      <c r="C14" s="197">
        <v>5479</v>
      </c>
      <c r="D14" s="197">
        <v>4039</v>
      </c>
      <c r="E14" s="197">
        <v>1440</v>
      </c>
      <c r="F14" s="199">
        <v>0.6</v>
      </c>
      <c r="G14" s="200">
        <v>0.4</v>
      </c>
      <c r="H14" s="200">
        <v>0.6</v>
      </c>
      <c r="I14" s="200"/>
      <c r="J14" s="200">
        <v>0.4</v>
      </c>
      <c r="K14" s="218">
        <v>1430.16</v>
      </c>
      <c r="L14" s="218">
        <v>657.48</v>
      </c>
      <c r="M14" s="218">
        <v>772.68</v>
      </c>
      <c r="N14" s="218">
        <v>463.61</v>
      </c>
      <c r="O14" s="198">
        <v>309.07000000000005</v>
      </c>
      <c r="P14" s="219">
        <v>-5.55</v>
      </c>
      <c r="Q14" s="219">
        <v>1126.64</v>
      </c>
      <c r="R14" s="219">
        <v>657.48</v>
      </c>
      <c r="S14" s="219">
        <v>469.16</v>
      </c>
      <c r="T14" s="219">
        <v>945.0899999999999</v>
      </c>
      <c r="U14" s="219">
        <v>718.54</v>
      </c>
      <c r="V14" s="219">
        <v>226.55</v>
      </c>
      <c r="W14" s="229">
        <v>181.55</v>
      </c>
      <c r="X14" s="229">
        <v>178.26000000000002</v>
      </c>
      <c r="Y14" s="229">
        <v>3.2899999999999636</v>
      </c>
    </row>
    <row r="15" spans="1:25" ht="15">
      <c r="A15" s="195"/>
      <c r="B15" s="201" t="s">
        <v>60</v>
      </c>
      <c r="C15" s="197">
        <v>3849</v>
      </c>
      <c r="D15" s="197">
        <v>3849</v>
      </c>
      <c r="E15" s="197">
        <v>0</v>
      </c>
      <c r="F15" s="199">
        <v>0.6</v>
      </c>
      <c r="G15" s="200">
        <v>0.4</v>
      </c>
      <c r="H15" s="200">
        <v>0.6</v>
      </c>
      <c r="I15" s="200"/>
      <c r="J15" s="200">
        <v>0.4</v>
      </c>
      <c r="K15" s="218">
        <v>923.76</v>
      </c>
      <c r="L15" s="218">
        <v>461.88</v>
      </c>
      <c r="M15" s="218">
        <v>461.88</v>
      </c>
      <c r="N15" s="218">
        <v>277.13</v>
      </c>
      <c r="O15" s="198">
        <v>184.75</v>
      </c>
      <c r="P15" s="219">
        <v>-4.670000000000002</v>
      </c>
      <c r="Q15" s="219">
        <v>743.68</v>
      </c>
      <c r="R15" s="219">
        <v>461.88</v>
      </c>
      <c r="S15" s="219">
        <v>281.8</v>
      </c>
      <c r="T15" s="219">
        <v>848.55</v>
      </c>
      <c r="U15" s="219">
        <v>461.88</v>
      </c>
      <c r="V15" s="219">
        <v>386.67</v>
      </c>
      <c r="W15" s="229">
        <v>-104.87</v>
      </c>
      <c r="X15" s="229">
        <v>0</v>
      </c>
      <c r="Y15" s="229">
        <v>-104.87</v>
      </c>
    </row>
    <row r="16" spans="1:25" ht="15">
      <c r="A16" s="202" t="s">
        <v>425</v>
      </c>
      <c r="B16" s="196" t="s">
        <v>258</v>
      </c>
      <c r="C16" s="203">
        <v>26305</v>
      </c>
      <c r="D16" s="203">
        <v>19266</v>
      </c>
      <c r="E16" s="203">
        <v>7039</v>
      </c>
      <c r="F16" s="204"/>
      <c r="G16" s="204"/>
      <c r="H16" s="204"/>
      <c r="I16" s="204"/>
      <c r="J16" s="204"/>
      <c r="K16" s="204">
        <v>6876.32</v>
      </c>
      <c r="L16" s="204">
        <v>3236.0800000000004</v>
      </c>
      <c r="M16" s="204">
        <v>3640.24</v>
      </c>
      <c r="N16" s="204">
        <v>759.8499999999999</v>
      </c>
      <c r="O16" s="204">
        <v>2880.3900000000003</v>
      </c>
      <c r="P16" s="204">
        <v>-33.99000000000001</v>
      </c>
      <c r="Q16" s="204">
        <v>4029.92</v>
      </c>
      <c r="R16" s="204">
        <v>3243.2</v>
      </c>
      <c r="S16" s="204">
        <v>786.72</v>
      </c>
      <c r="T16" s="204">
        <v>3742.78</v>
      </c>
      <c r="U16" s="204">
        <v>3207.9100000000003</v>
      </c>
      <c r="V16" s="204">
        <v>534.87</v>
      </c>
      <c r="W16" s="204">
        <v>287.13999999999993</v>
      </c>
      <c r="X16" s="204">
        <v>102.50999999999998</v>
      </c>
      <c r="Y16" s="204">
        <v>184.62999999999994</v>
      </c>
    </row>
    <row r="17" spans="1:25" ht="21">
      <c r="A17" s="202"/>
      <c r="B17" s="201" t="s">
        <v>575</v>
      </c>
      <c r="C17" s="197">
        <v>16382</v>
      </c>
      <c r="D17" s="197">
        <v>9606</v>
      </c>
      <c r="E17" s="197">
        <v>6776</v>
      </c>
      <c r="F17" s="198"/>
      <c r="G17" s="198"/>
      <c r="H17" s="198"/>
      <c r="I17" s="198"/>
      <c r="J17" s="198"/>
      <c r="K17" s="198">
        <v>4473.76</v>
      </c>
      <c r="L17" s="198">
        <v>1965.84</v>
      </c>
      <c r="M17" s="198">
        <v>2507.92</v>
      </c>
      <c r="N17" s="198">
        <v>0</v>
      </c>
      <c r="O17" s="198">
        <v>2507.92</v>
      </c>
      <c r="P17" s="198">
        <v>-19.55000000000001</v>
      </c>
      <c r="Q17" s="198">
        <v>1985.39</v>
      </c>
      <c r="R17" s="198">
        <v>1965.84</v>
      </c>
      <c r="S17" s="198">
        <v>19.55000000000001</v>
      </c>
      <c r="T17" s="198">
        <v>1929.95</v>
      </c>
      <c r="U17" s="198">
        <v>1910.4</v>
      </c>
      <c r="V17" s="198">
        <v>19.55000000000001</v>
      </c>
      <c r="W17" s="198">
        <v>55.43999999999994</v>
      </c>
      <c r="X17" s="198">
        <v>66.39999999999998</v>
      </c>
      <c r="Y17" s="198">
        <v>-10.960000000000036</v>
      </c>
    </row>
    <row r="18" spans="1:25" ht="15">
      <c r="A18" s="202"/>
      <c r="B18" s="188" t="s">
        <v>259</v>
      </c>
      <c r="C18" s="197">
        <v>16382</v>
      </c>
      <c r="D18" s="197">
        <v>9606</v>
      </c>
      <c r="E18" s="197">
        <v>6776</v>
      </c>
      <c r="F18" s="199">
        <v>0.6</v>
      </c>
      <c r="G18" s="200">
        <v>0.4</v>
      </c>
      <c r="H18" s="200"/>
      <c r="I18" s="200">
        <v>1</v>
      </c>
      <c r="J18" s="200"/>
      <c r="K18" s="218">
        <v>4473.76</v>
      </c>
      <c r="L18" s="218">
        <v>1965.84</v>
      </c>
      <c r="M18" s="218">
        <v>2507.92</v>
      </c>
      <c r="N18" s="218">
        <v>0</v>
      </c>
      <c r="O18" s="198">
        <v>2507.92</v>
      </c>
      <c r="P18" s="219">
        <v>-19.55000000000001</v>
      </c>
      <c r="Q18" s="219">
        <v>1985.39</v>
      </c>
      <c r="R18" s="219">
        <v>1965.84</v>
      </c>
      <c r="S18" s="219">
        <v>19.55000000000001</v>
      </c>
      <c r="T18" s="219">
        <v>1929.95</v>
      </c>
      <c r="U18" s="219">
        <v>1910.4</v>
      </c>
      <c r="V18" s="219">
        <v>19.55000000000001</v>
      </c>
      <c r="W18" s="229">
        <v>55.43999999999994</v>
      </c>
      <c r="X18" s="229">
        <v>66.39999999999998</v>
      </c>
      <c r="Y18" s="229">
        <v>-10.960000000000036</v>
      </c>
    </row>
    <row r="19" spans="1:25" ht="15">
      <c r="A19" s="202"/>
      <c r="B19" s="201" t="s">
        <v>68</v>
      </c>
      <c r="C19" s="197">
        <v>1389</v>
      </c>
      <c r="D19" s="197">
        <v>1126</v>
      </c>
      <c r="E19" s="197">
        <v>263</v>
      </c>
      <c r="F19" s="199">
        <v>0.6</v>
      </c>
      <c r="G19" s="200">
        <v>0.4</v>
      </c>
      <c r="H19" s="200">
        <v>0.65</v>
      </c>
      <c r="I19" s="200"/>
      <c r="J19" s="200">
        <v>0.35</v>
      </c>
      <c r="K19" s="218">
        <v>354.4</v>
      </c>
      <c r="L19" s="218">
        <v>166.68</v>
      </c>
      <c r="M19" s="218">
        <v>187.71999999999997</v>
      </c>
      <c r="N19" s="218">
        <v>122.02</v>
      </c>
      <c r="O19" s="198">
        <v>65.69999999999997</v>
      </c>
      <c r="P19" s="219">
        <v>-1.75</v>
      </c>
      <c r="Q19" s="219">
        <v>290.45</v>
      </c>
      <c r="R19" s="219">
        <v>166.68</v>
      </c>
      <c r="S19" s="219">
        <v>123.77</v>
      </c>
      <c r="T19" s="219">
        <v>239.75</v>
      </c>
      <c r="U19" s="219">
        <v>185</v>
      </c>
      <c r="V19" s="219">
        <v>54.75</v>
      </c>
      <c r="W19" s="229">
        <v>50.699999999999974</v>
      </c>
      <c r="X19" s="229">
        <v>36.11</v>
      </c>
      <c r="Y19" s="229">
        <v>14.589999999999975</v>
      </c>
    </row>
    <row r="20" spans="1:25" ht="15">
      <c r="A20" s="202"/>
      <c r="B20" s="201" t="s">
        <v>260</v>
      </c>
      <c r="C20" s="197">
        <v>4452</v>
      </c>
      <c r="D20" s="197">
        <v>4452</v>
      </c>
      <c r="E20" s="197">
        <v>0</v>
      </c>
      <c r="F20" s="199">
        <v>0.6</v>
      </c>
      <c r="G20" s="200">
        <v>0.4</v>
      </c>
      <c r="H20" s="200">
        <v>0.65</v>
      </c>
      <c r="I20" s="200"/>
      <c r="J20" s="200">
        <v>0.35</v>
      </c>
      <c r="K20" s="218">
        <v>1068.48</v>
      </c>
      <c r="L20" s="218">
        <v>534.24</v>
      </c>
      <c r="M20" s="218">
        <v>534.24</v>
      </c>
      <c r="N20" s="218">
        <v>347.26</v>
      </c>
      <c r="O20" s="198">
        <v>186.98</v>
      </c>
      <c r="P20" s="219">
        <v>-2.92</v>
      </c>
      <c r="Q20" s="219">
        <v>884.42</v>
      </c>
      <c r="R20" s="219">
        <v>534.24</v>
      </c>
      <c r="S20" s="219">
        <v>350.18</v>
      </c>
      <c r="T20" s="219">
        <v>799.77</v>
      </c>
      <c r="U20" s="219">
        <v>557.85</v>
      </c>
      <c r="V20" s="219">
        <v>241.92</v>
      </c>
      <c r="W20" s="229">
        <v>84.64999999999998</v>
      </c>
      <c r="X20" s="229">
        <v>0</v>
      </c>
      <c r="Y20" s="229">
        <v>84.64999999999998</v>
      </c>
    </row>
    <row r="21" spans="1:25" ht="15">
      <c r="A21" s="202"/>
      <c r="B21" s="201" t="s">
        <v>261</v>
      </c>
      <c r="C21" s="197">
        <v>2095</v>
      </c>
      <c r="D21" s="197">
        <v>2095</v>
      </c>
      <c r="E21" s="197">
        <v>0</v>
      </c>
      <c r="F21" s="199">
        <v>0.6</v>
      </c>
      <c r="G21" s="200">
        <v>0.4</v>
      </c>
      <c r="H21" s="200">
        <v>0.65</v>
      </c>
      <c r="I21" s="200"/>
      <c r="J21" s="200">
        <v>0.35</v>
      </c>
      <c r="K21" s="218">
        <v>502.8</v>
      </c>
      <c r="L21" s="218">
        <v>251.4</v>
      </c>
      <c r="M21" s="218">
        <v>251.4</v>
      </c>
      <c r="N21" s="218">
        <v>163.41</v>
      </c>
      <c r="O21" s="198">
        <v>87.99</v>
      </c>
      <c r="P21" s="219">
        <v>-1.79</v>
      </c>
      <c r="Q21" s="219">
        <v>416.6</v>
      </c>
      <c r="R21" s="219">
        <v>251.4</v>
      </c>
      <c r="S21" s="219">
        <v>165.2</v>
      </c>
      <c r="T21" s="219">
        <v>337.85</v>
      </c>
      <c r="U21" s="219">
        <v>273.06</v>
      </c>
      <c r="V21" s="219">
        <v>64.79</v>
      </c>
      <c r="W21" s="229">
        <v>78.75</v>
      </c>
      <c r="X21" s="229">
        <v>0</v>
      </c>
      <c r="Y21" s="229">
        <v>78.75</v>
      </c>
    </row>
    <row r="22" spans="1:25" ht="15">
      <c r="A22" s="202"/>
      <c r="B22" s="201" t="s">
        <v>262</v>
      </c>
      <c r="C22" s="197">
        <v>1616</v>
      </c>
      <c r="D22" s="197">
        <v>1616</v>
      </c>
      <c r="E22" s="197">
        <v>0</v>
      </c>
      <c r="F22" s="199">
        <v>0.8</v>
      </c>
      <c r="G22" s="200">
        <v>0.19999999999999996</v>
      </c>
      <c r="H22" s="200">
        <v>0.8</v>
      </c>
      <c r="I22" s="200"/>
      <c r="J22" s="200">
        <v>0.19999999999999996</v>
      </c>
      <c r="K22" s="218">
        <v>387.84</v>
      </c>
      <c r="L22" s="218">
        <v>258.56</v>
      </c>
      <c r="M22" s="218">
        <v>129.27999999999997</v>
      </c>
      <c r="N22" s="218">
        <v>103.42</v>
      </c>
      <c r="O22" s="198">
        <v>25.85999999999997</v>
      </c>
      <c r="P22" s="219">
        <v>-6.319999999999999</v>
      </c>
      <c r="Q22" s="219">
        <v>368.3</v>
      </c>
      <c r="R22" s="219">
        <v>264.2</v>
      </c>
      <c r="S22" s="219">
        <v>104.1</v>
      </c>
      <c r="T22" s="219">
        <v>350.77</v>
      </c>
      <c r="U22" s="219">
        <v>228.08999999999997</v>
      </c>
      <c r="V22" s="219">
        <v>122.68</v>
      </c>
      <c r="W22" s="229">
        <v>17.53000000000003</v>
      </c>
      <c r="X22" s="229">
        <v>0</v>
      </c>
      <c r="Y22" s="229">
        <v>17.53000000000003</v>
      </c>
    </row>
    <row r="23" spans="1:25" ht="15">
      <c r="A23" s="202"/>
      <c r="B23" s="201" t="s">
        <v>263</v>
      </c>
      <c r="C23" s="197">
        <v>371</v>
      </c>
      <c r="D23" s="197">
        <v>371</v>
      </c>
      <c r="E23" s="197">
        <v>0</v>
      </c>
      <c r="F23" s="199">
        <v>0.8</v>
      </c>
      <c r="G23" s="200">
        <v>0.19999999999999996</v>
      </c>
      <c r="H23" s="200">
        <v>0.8</v>
      </c>
      <c r="I23" s="200"/>
      <c r="J23" s="200">
        <v>0.19999999999999996</v>
      </c>
      <c r="K23" s="218">
        <v>89.04</v>
      </c>
      <c r="L23" s="218">
        <v>59.36</v>
      </c>
      <c r="M23" s="218">
        <v>29.680000000000007</v>
      </c>
      <c r="N23" s="218">
        <v>23.74</v>
      </c>
      <c r="O23" s="198">
        <v>5.940000000000008</v>
      </c>
      <c r="P23" s="219">
        <v>-1.66</v>
      </c>
      <c r="Q23" s="219">
        <v>84.76</v>
      </c>
      <c r="R23" s="219">
        <v>60.84</v>
      </c>
      <c r="S23" s="219">
        <v>23.92</v>
      </c>
      <c r="T23" s="219">
        <v>84.69</v>
      </c>
      <c r="U23" s="219">
        <v>53.510000000000005</v>
      </c>
      <c r="V23" s="219">
        <v>31.18</v>
      </c>
      <c r="W23" s="229">
        <v>0.06999999999999318</v>
      </c>
      <c r="X23" s="229">
        <v>0</v>
      </c>
      <c r="Y23" s="229">
        <v>0.06999999999999318</v>
      </c>
    </row>
    <row r="24" spans="1:25" ht="15">
      <c r="A24" s="202" t="s">
        <v>432</v>
      </c>
      <c r="B24" s="196" t="s">
        <v>264</v>
      </c>
      <c r="C24" s="203">
        <v>20807</v>
      </c>
      <c r="D24" s="203">
        <v>17327</v>
      </c>
      <c r="E24" s="203">
        <v>3480</v>
      </c>
      <c r="F24" s="204"/>
      <c r="G24" s="204"/>
      <c r="H24" s="204"/>
      <c r="I24" s="204"/>
      <c r="J24" s="204"/>
      <c r="K24" s="204">
        <v>5272.08</v>
      </c>
      <c r="L24" s="204">
        <v>2516.4399999999996</v>
      </c>
      <c r="M24" s="204">
        <v>2755.6399999999994</v>
      </c>
      <c r="N24" s="204">
        <v>678.09</v>
      </c>
      <c r="O24" s="204">
        <v>2077.5499999999997</v>
      </c>
      <c r="P24" s="204">
        <v>-20.40999999999998</v>
      </c>
      <c r="Q24" s="204">
        <v>3214.9399999999996</v>
      </c>
      <c r="R24" s="204">
        <v>2516.4399999999996</v>
      </c>
      <c r="S24" s="204">
        <v>698.5</v>
      </c>
      <c r="T24" s="204">
        <v>2990.7999999999993</v>
      </c>
      <c r="U24" s="204">
        <v>2471.39</v>
      </c>
      <c r="V24" s="204">
        <v>519.41</v>
      </c>
      <c r="W24" s="198">
        <v>224.13999999999993</v>
      </c>
      <c r="X24" s="198">
        <v>42.36999999999995</v>
      </c>
      <c r="Y24" s="198">
        <v>181.77</v>
      </c>
    </row>
    <row r="25" spans="1:25" ht="21">
      <c r="A25" s="202"/>
      <c r="B25" s="196" t="s">
        <v>576</v>
      </c>
      <c r="C25" s="203">
        <v>14162</v>
      </c>
      <c r="D25" s="203">
        <v>10682</v>
      </c>
      <c r="E25" s="203">
        <v>3480</v>
      </c>
      <c r="F25" s="204"/>
      <c r="G25" s="204"/>
      <c r="H25" s="204"/>
      <c r="I25" s="204"/>
      <c r="J25" s="204"/>
      <c r="K25" s="204">
        <v>3677.28</v>
      </c>
      <c r="L25" s="204">
        <v>1699.4399999999998</v>
      </c>
      <c r="M25" s="204">
        <v>1977.84</v>
      </c>
      <c r="N25" s="204">
        <v>133.63</v>
      </c>
      <c r="O25" s="204">
        <v>1844.2099999999998</v>
      </c>
      <c r="P25" s="204">
        <v>-15.869999999999976</v>
      </c>
      <c r="Q25" s="204">
        <v>1848.9399999999998</v>
      </c>
      <c r="R25" s="204">
        <v>1699.4399999999998</v>
      </c>
      <c r="S25" s="204">
        <v>149.49999999999997</v>
      </c>
      <c r="T25" s="204">
        <v>1731.9399999999998</v>
      </c>
      <c r="U25" s="204">
        <v>1657.07</v>
      </c>
      <c r="V25" s="204">
        <v>74.86999999999998</v>
      </c>
      <c r="W25" s="198">
        <v>116.99999999999991</v>
      </c>
      <c r="X25" s="198">
        <v>42.36999999999995</v>
      </c>
      <c r="Y25" s="198">
        <v>74.62999999999997</v>
      </c>
    </row>
    <row r="26" spans="1:25" ht="15">
      <c r="A26" s="202"/>
      <c r="B26" s="188" t="s">
        <v>265</v>
      </c>
      <c r="C26" s="197">
        <v>11378</v>
      </c>
      <c r="D26" s="197">
        <v>7898</v>
      </c>
      <c r="E26" s="197">
        <v>3480</v>
      </c>
      <c r="F26" s="199">
        <v>0.6</v>
      </c>
      <c r="G26" s="200">
        <v>0.4</v>
      </c>
      <c r="H26" s="200"/>
      <c r="I26" s="200">
        <v>1</v>
      </c>
      <c r="J26" s="200"/>
      <c r="K26" s="218">
        <v>3009.12</v>
      </c>
      <c r="L26" s="218">
        <v>1365.36</v>
      </c>
      <c r="M26" s="218">
        <v>1643.76</v>
      </c>
      <c r="N26" s="218">
        <v>0</v>
      </c>
      <c r="O26" s="198">
        <v>1643.76</v>
      </c>
      <c r="P26" s="219">
        <v>-14.259999999999977</v>
      </c>
      <c r="Q26" s="219">
        <v>1379.62</v>
      </c>
      <c r="R26" s="219">
        <v>1365.36</v>
      </c>
      <c r="S26" s="219">
        <v>14.259999999999977</v>
      </c>
      <c r="T26" s="219">
        <v>1337.25</v>
      </c>
      <c r="U26" s="219">
        <v>1322.99</v>
      </c>
      <c r="V26" s="219">
        <v>14.259999999999977</v>
      </c>
      <c r="W26" s="229">
        <v>42.36999999999995</v>
      </c>
      <c r="X26" s="229">
        <v>42.36999999999995</v>
      </c>
      <c r="Y26" s="229">
        <v>0</v>
      </c>
    </row>
    <row r="27" spans="1:25" ht="15">
      <c r="A27" s="202"/>
      <c r="B27" s="205" t="s">
        <v>266</v>
      </c>
      <c r="C27" s="206">
        <v>2734</v>
      </c>
      <c r="D27" s="197">
        <v>2734</v>
      </c>
      <c r="E27" s="197">
        <v>0</v>
      </c>
      <c r="F27" s="199">
        <v>0.6</v>
      </c>
      <c r="G27" s="200">
        <v>0.4</v>
      </c>
      <c r="H27" s="200">
        <v>0.4</v>
      </c>
      <c r="I27" s="200"/>
      <c r="J27" s="200">
        <v>0.6</v>
      </c>
      <c r="K27" s="218">
        <v>656.16</v>
      </c>
      <c r="L27" s="218">
        <v>328.08</v>
      </c>
      <c r="M27" s="218">
        <v>328.08</v>
      </c>
      <c r="N27" s="218">
        <v>131.23</v>
      </c>
      <c r="O27" s="198">
        <v>196.85</v>
      </c>
      <c r="P27" s="219">
        <v>-1.54</v>
      </c>
      <c r="Q27" s="219">
        <v>460.85</v>
      </c>
      <c r="R27" s="219">
        <v>328.08</v>
      </c>
      <c r="S27" s="219">
        <v>132.76999999999998</v>
      </c>
      <c r="T27" s="219">
        <v>386.62</v>
      </c>
      <c r="U27" s="219">
        <v>328.08</v>
      </c>
      <c r="V27" s="219">
        <v>58.54</v>
      </c>
      <c r="W27" s="229">
        <v>74.22999999999996</v>
      </c>
      <c r="X27" s="229">
        <v>0</v>
      </c>
      <c r="Y27" s="229">
        <v>74.22999999999996</v>
      </c>
    </row>
    <row r="28" spans="1:25" ht="15">
      <c r="A28" s="202"/>
      <c r="B28" s="205" t="s">
        <v>577</v>
      </c>
      <c r="C28" s="197">
        <v>50</v>
      </c>
      <c r="D28" s="197">
        <v>50</v>
      </c>
      <c r="E28" s="197">
        <v>0</v>
      </c>
      <c r="F28" s="199">
        <v>0.6</v>
      </c>
      <c r="G28" s="200">
        <v>0.4</v>
      </c>
      <c r="H28" s="200">
        <v>0.4</v>
      </c>
      <c r="I28" s="200"/>
      <c r="J28" s="200">
        <v>0.6</v>
      </c>
      <c r="K28" s="198">
        <v>12</v>
      </c>
      <c r="L28" s="218">
        <v>6</v>
      </c>
      <c r="M28" s="198">
        <v>6</v>
      </c>
      <c r="N28" s="218">
        <v>2.4</v>
      </c>
      <c r="O28" s="198">
        <v>3.6</v>
      </c>
      <c r="P28" s="219">
        <v>-0.07</v>
      </c>
      <c r="Q28" s="219">
        <v>8.469999999999999</v>
      </c>
      <c r="R28" s="219">
        <v>6</v>
      </c>
      <c r="S28" s="219">
        <v>2.4699999999999998</v>
      </c>
      <c r="T28" s="219">
        <v>8.07</v>
      </c>
      <c r="U28" s="219">
        <v>6</v>
      </c>
      <c r="V28" s="219">
        <v>2.07</v>
      </c>
      <c r="W28" s="229">
        <v>0.40000000000000036</v>
      </c>
      <c r="X28" s="229">
        <v>0</v>
      </c>
      <c r="Y28" s="229">
        <v>0.40000000000000036</v>
      </c>
    </row>
    <row r="29" spans="1:25" ht="15">
      <c r="A29" s="202"/>
      <c r="B29" s="201" t="s">
        <v>267</v>
      </c>
      <c r="C29" s="197">
        <v>4158</v>
      </c>
      <c r="D29" s="197">
        <v>4158</v>
      </c>
      <c r="E29" s="197">
        <v>0</v>
      </c>
      <c r="F29" s="199">
        <v>0.6</v>
      </c>
      <c r="G29" s="200">
        <v>0.4</v>
      </c>
      <c r="H29" s="200">
        <v>0.7</v>
      </c>
      <c r="I29" s="200"/>
      <c r="J29" s="200">
        <v>0.30000000000000004</v>
      </c>
      <c r="K29" s="218">
        <v>997.92</v>
      </c>
      <c r="L29" s="218">
        <v>498.96</v>
      </c>
      <c r="M29" s="218">
        <v>498.96</v>
      </c>
      <c r="N29" s="218">
        <v>349.27</v>
      </c>
      <c r="O29" s="198">
        <v>149.69</v>
      </c>
      <c r="P29" s="219">
        <v>-3.230000000000002</v>
      </c>
      <c r="Q29" s="219">
        <v>851.46</v>
      </c>
      <c r="R29" s="219">
        <v>498.96</v>
      </c>
      <c r="S29" s="219">
        <v>352.5</v>
      </c>
      <c r="T29" s="219">
        <v>806.71</v>
      </c>
      <c r="U29" s="219">
        <v>509.47999999999996</v>
      </c>
      <c r="V29" s="219">
        <v>297.23</v>
      </c>
      <c r="W29" s="229">
        <v>44.75</v>
      </c>
      <c r="X29" s="229">
        <v>0</v>
      </c>
      <c r="Y29" s="229">
        <v>44.75</v>
      </c>
    </row>
    <row r="30" spans="1:25" ht="15">
      <c r="A30" s="202"/>
      <c r="B30" s="201" t="s">
        <v>268</v>
      </c>
      <c r="C30" s="197">
        <v>1997</v>
      </c>
      <c r="D30" s="197">
        <v>1997</v>
      </c>
      <c r="E30" s="197">
        <v>0</v>
      </c>
      <c r="F30" s="199">
        <v>0.6</v>
      </c>
      <c r="G30" s="200">
        <v>0.4</v>
      </c>
      <c r="H30" s="200">
        <v>0.7</v>
      </c>
      <c r="I30" s="200"/>
      <c r="J30" s="200">
        <v>0.30000000000000004</v>
      </c>
      <c r="K30" s="218">
        <v>479.28</v>
      </c>
      <c r="L30" s="218">
        <v>239.64</v>
      </c>
      <c r="M30" s="218">
        <v>239.64</v>
      </c>
      <c r="N30" s="218">
        <v>167.75</v>
      </c>
      <c r="O30" s="198">
        <v>71.88999999999999</v>
      </c>
      <c r="P30" s="219">
        <v>-0.9500000000000002</v>
      </c>
      <c r="Q30" s="219">
        <v>408.34</v>
      </c>
      <c r="R30" s="219">
        <v>239.64</v>
      </c>
      <c r="S30" s="219">
        <v>168.7</v>
      </c>
      <c r="T30" s="219">
        <v>362.99</v>
      </c>
      <c r="U30" s="219">
        <v>246.04</v>
      </c>
      <c r="V30" s="219">
        <v>116.95</v>
      </c>
      <c r="W30" s="229">
        <v>45.35000000000002</v>
      </c>
      <c r="X30" s="229">
        <v>0</v>
      </c>
      <c r="Y30" s="229">
        <v>45.35000000000002</v>
      </c>
    </row>
    <row r="31" spans="1:25" ht="15">
      <c r="A31" s="202"/>
      <c r="B31" s="201" t="s">
        <v>269</v>
      </c>
      <c r="C31" s="197">
        <v>490</v>
      </c>
      <c r="D31" s="197">
        <v>490</v>
      </c>
      <c r="E31" s="197">
        <v>0</v>
      </c>
      <c r="F31" s="199">
        <v>0.8</v>
      </c>
      <c r="G31" s="200">
        <v>0.19999999999999996</v>
      </c>
      <c r="H31" s="200">
        <v>0.7</v>
      </c>
      <c r="I31" s="200"/>
      <c r="J31" s="200">
        <v>0.30000000000000004</v>
      </c>
      <c r="K31" s="218">
        <v>117.6</v>
      </c>
      <c r="L31" s="218">
        <v>78.4</v>
      </c>
      <c r="M31" s="218">
        <v>39.19999999999999</v>
      </c>
      <c r="N31" s="218">
        <v>27.44</v>
      </c>
      <c r="O31" s="198">
        <v>11.759999999999987</v>
      </c>
      <c r="P31" s="219">
        <v>-0.3600000000000001</v>
      </c>
      <c r="Q31" s="219">
        <v>106.2</v>
      </c>
      <c r="R31" s="219">
        <v>78.4</v>
      </c>
      <c r="S31" s="219">
        <v>27.8</v>
      </c>
      <c r="T31" s="219">
        <v>89.16</v>
      </c>
      <c r="U31" s="219">
        <v>58.8</v>
      </c>
      <c r="V31" s="219">
        <v>30.36</v>
      </c>
      <c r="W31" s="229">
        <v>17.040000000000006</v>
      </c>
      <c r="X31" s="229">
        <v>0</v>
      </c>
      <c r="Y31" s="229">
        <v>17.040000000000006</v>
      </c>
    </row>
    <row r="32" spans="1:25" ht="15">
      <c r="A32" s="202" t="s">
        <v>440</v>
      </c>
      <c r="B32" s="196" t="s">
        <v>270</v>
      </c>
      <c r="C32" s="203">
        <v>65158</v>
      </c>
      <c r="D32" s="203">
        <v>54775</v>
      </c>
      <c r="E32" s="203">
        <v>10383</v>
      </c>
      <c r="F32" s="204"/>
      <c r="G32" s="204"/>
      <c r="H32" s="204"/>
      <c r="I32" s="204"/>
      <c r="J32" s="204"/>
      <c r="K32" s="204">
        <v>16468.56</v>
      </c>
      <c r="L32" s="204">
        <v>8294.28</v>
      </c>
      <c r="M32" s="204">
        <v>8174.28</v>
      </c>
      <c r="N32" s="204">
        <v>3101.5399999999995</v>
      </c>
      <c r="O32" s="204">
        <v>5072.74</v>
      </c>
      <c r="P32" s="204">
        <v>-214.72000000000006</v>
      </c>
      <c r="Q32" s="204">
        <v>11610.54</v>
      </c>
      <c r="R32" s="204">
        <v>8445.44</v>
      </c>
      <c r="S32" s="204">
        <v>3165.1000000000004</v>
      </c>
      <c r="T32" s="204">
        <v>10707.5</v>
      </c>
      <c r="U32" s="204">
        <v>8507.94</v>
      </c>
      <c r="V32" s="204">
        <v>2199.56</v>
      </c>
      <c r="W32" s="204">
        <v>903.0400000000002</v>
      </c>
      <c r="X32" s="204">
        <v>299.21000000000004</v>
      </c>
      <c r="Y32" s="204">
        <v>603.8300000000002</v>
      </c>
    </row>
    <row r="33" spans="1:25" ht="21">
      <c r="A33" s="202"/>
      <c r="B33" s="196" t="s">
        <v>578</v>
      </c>
      <c r="C33" s="203">
        <v>37478</v>
      </c>
      <c r="D33" s="203">
        <v>28682</v>
      </c>
      <c r="E33" s="203">
        <v>8796</v>
      </c>
      <c r="F33" s="204"/>
      <c r="G33" s="204"/>
      <c r="H33" s="204"/>
      <c r="I33" s="204"/>
      <c r="J33" s="204"/>
      <c r="K33" s="204">
        <v>9698.4</v>
      </c>
      <c r="L33" s="204">
        <v>4497.360000000001</v>
      </c>
      <c r="M33" s="204">
        <v>5201.039999999999</v>
      </c>
      <c r="N33" s="204">
        <v>906.3800000000001</v>
      </c>
      <c r="O33" s="204">
        <v>4294.66</v>
      </c>
      <c r="P33" s="204">
        <v>-124.66000000000003</v>
      </c>
      <c r="Q33" s="204">
        <v>5528.4</v>
      </c>
      <c r="R33" s="204">
        <v>4574.360000000001</v>
      </c>
      <c r="S33" s="204">
        <v>954.0400000000001</v>
      </c>
      <c r="T33" s="204">
        <v>5579.17</v>
      </c>
      <c r="U33" s="204">
        <v>4916.51</v>
      </c>
      <c r="V33" s="204">
        <v>662.6600000000001</v>
      </c>
      <c r="W33" s="204">
        <v>-50.77000000000004</v>
      </c>
      <c r="X33" s="204">
        <v>44.75999999999999</v>
      </c>
      <c r="Y33" s="204">
        <v>-95.53000000000003</v>
      </c>
    </row>
    <row r="34" spans="1:25" ht="15">
      <c r="A34" s="202"/>
      <c r="B34" s="188" t="s">
        <v>271</v>
      </c>
      <c r="C34" s="197">
        <v>18595</v>
      </c>
      <c r="D34" s="197">
        <v>9799</v>
      </c>
      <c r="E34" s="197">
        <v>8796</v>
      </c>
      <c r="F34" s="199">
        <v>0.6</v>
      </c>
      <c r="G34" s="200">
        <v>0.4</v>
      </c>
      <c r="H34" s="200"/>
      <c r="I34" s="200">
        <v>1</v>
      </c>
      <c r="J34" s="200"/>
      <c r="K34" s="218">
        <v>5166.48</v>
      </c>
      <c r="L34" s="218">
        <v>2231.4</v>
      </c>
      <c r="M34" s="218">
        <v>2935.0799999999995</v>
      </c>
      <c r="N34" s="218">
        <v>0</v>
      </c>
      <c r="O34" s="198">
        <v>2935.08</v>
      </c>
      <c r="P34" s="219">
        <v>-22.5</v>
      </c>
      <c r="Q34" s="219">
        <v>2253.9</v>
      </c>
      <c r="R34" s="219">
        <v>2231.4</v>
      </c>
      <c r="S34" s="219">
        <v>22.5</v>
      </c>
      <c r="T34" s="219">
        <v>2209.1400000000003</v>
      </c>
      <c r="U34" s="219">
        <v>2186.6400000000003</v>
      </c>
      <c r="V34" s="219">
        <v>22.5</v>
      </c>
      <c r="W34" s="229">
        <v>44.75999999999999</v>
      </c>
      <c r="X34" s="229">
        <v>44.75999999999999</v>
      </c>
      <c r="Y34" s="229">
        <v>0</v>
      </c>
    </row>
    <row r="35" spans="1:25" ht="15">
      <c r="A35" s="202"/>
      <c r="B35" s="188" t="s">
        <v>272</v>
      </c>
      <c r="C35" s="197">
        <v>419</v>
      </c>
      <c r="D35" s="197">
        <v>419</v>
      </c>
      <c r="E35" s="197">
        <v>0</v>
      </c>
      <c r="F35" s="199">
        <v>0.6</v>
      </c>
      <c r="G35" s="200">
        <v>0.4</v>
      </c>
      <c r="H35" s="200">
        <v>0.4</v>
      </c>
      <c r="I35" s="200"/>
      <c r="J35" s="200">
        <v>0.6</v>
      </c>
      <c r="K35" s="218">
        <v>100.56</v>
      </c>
      <c r="L35" s="218">
        <v>50.28</v>
      </c>
      <c r="M35" s="218">
        <v>50.28</v>
      </c>
      <c r="N35" s="218">
        <v>20.11</v>
      </c>
      <c r="O35" s="198">
        <v>30.17</v>
      </c>
      <c r="P35" s="219">
        <v>-0.6</v>
      </c>
      <c r="Q35" s="219">
        <v>70.99000000000001</v>
      </c>
      <c r="R35" s="219">
        <v>50.28</v>
      </c>
      <c r="S35" s="219">
        <v>20.71</v>
      </c>
      <c r="T35" s="219">
        <v>54.35</v>
      </c>
      <c r="U35" s="219">
        <v>53.75</v>
      </c>
      <c r="V35" s="219">
        <v>0.6</v>
      </c>
      <c r="W35" s="229">
        <v>16.64</v>
      </c>
      <c r="X35" s="229">
        <v>0</v>
      </c>
      <c r="Y35" s="229">
        <v>16.64</v>
      </c>
    </row>
    <row r="36" spans="1:25" ht="15">
      <c r="A36" s="202"/>
      <c r="B36" s="188" t="s">
        <v>579</v>
      </c>
      <c r="C36" s="197">
        <v>10836</v>
      </c>
      <c r="D36" s="197">
        <v>10836</v>
      </c>
      <c r="E36" s="197">
        <v>0</v>
      </c>
      <c r="F36" s="199">
        <v>0.6</v>
      </c>
      <c r="G36" s="200">
        <v>0.4</v>
      </c>
      <c r="H36" s="200">
        <v>0.4</v>
      </c>
      <c r="I36" s="200"/>
      <c r="J36" s="200">
        <v>0.6</v>
      </c>
      <c r="K36" s="218">
        <v>2600.64</v>
      </c>
      <c r="L36" s="218">
        <v>1300.32</v>
      </c>
      <c r="M36" s="218">
        <v>1300.32</v>
      </c>
      <c r="N36" s="218">
        <v>520.13</v>
      </c>
      <c r="O36" s="198">
        <v>780.19</v>
      </c>
      <c r="P36" s="219">
        <v>-88.48</v>
      </c>
      <c r="Q36" s="219">
        <v>1908.9299999999998</v>
      </c>
      <c r="R36" s="219">
        <v>1377.32</v>
      </c>
      <c r="S36" s="219">
        <v>531.61</v>
      </c>
      <c r="T36" s="219">
        <v>2112.91</v>
      </c>
      <c r="U36" s="219">
        <v>1699.4299999999998</v>
      </c>
      <c r="V36" s="219">
        <v>413.48</v>
      </c>
      <c r="W36" s="229">
        <v>-203.98</v>
      </c>
      <c r="X36" s="229">
        <v>0</v>
      </c>
      <c r="Y36" s="229">
        <v>-203.98</v>
      </c>
    </row>
    <row r="37" spans="1:25" ht="15">
      <c r="A37" s="202"/>
      <c r="B37" s="188" t="s">
        <v>580</v>
      </c>
      <c r="C37" s="197">
        <v>3087</v>
      </c>
      <c r="D37" s="197">
        <v>3087</v>
      </c>
      <c r="E37" s="197">
        <v>0</v>
      </c>
      <c r="F37" s="199">
        <v>0.6</v>
      </c>
      <c r="G37" s="200">
        <v>0.4</v>
      </c>
      <c r="H37" s="200">
        <v>0.4</v>
      </c>
      <c r="I37" s="200"/>
      <c r="J37" s="200">
        <v>0.6</v>
      </c>
      <c r="K37" s="218">
        <v>740.88</v>
      </c>
      <c r="L37" s="218">
        <v>370.44</v>
      </c>
      <c r="M37" s="218">
        <v>370.44</v>
      </c>
      <c r="N37" s="218">
        <v>148.18</v>
      </c>
      <c r="O37" s="198">
        <v>222.26</v>
      </c>
      <c r="P37" s="219">
        <v>-3.4</v>
      </c>
      <c r="Q37" s="219">
        <v>522.02</v>
      </c>
      <c r="R37" s="219">
        <v>370.44</v>
      </c>
      <c r="S37" s="219">
        <v>151.58</v>
      </c>
      <c r="T37" s="219">
        <v>527.43</v>
      </c>
      <c r="U37" s="219">
        <v>405.03</v>
      </c>
      <c r="V37" s="219">
        <v>122.4</v>
      </c>
      <c r="W37" s="229">
        <v>-5.409999999999968</v>
      </c>
      <c r="X37" s="229">
        <v>0</v>
      </c>
      <c r="Y37" s="229">
        <v>-5.409999999999968</v>
      </c>
    </row>
    <row r="38" spans="1:25" ht="15">
      <c r="A38" s="202"/>
      <c r="B38" s="188" t="s">
        <v>581</v>
      </c>
      <c r="C38" s="197">
        <v>2603</v>
      </c>
      <c r="D38" s="197">
        <v>2603</v>
      </c>
      <c r="E38" s="197">
        <v>0</v>
      </c>
      <c r="F38" s="199">
        <v>0.6</v>
      </c>
      <c r="G38" s="200">
        <v>0.4</v>
      </c>
      <c r="H38" s="200">
        <v>0.4</v>
      </c>
      <c r="I38" s="200"/>
      <c r="J38" s="200">
        <v>0.6</v>
      </c>
      <c r="K38" s="218">
        <v>624.72</v>
      </c>
      <c r="L38" s="218">
        <v>312.36</v>
      </c>
      <c r="M38" s="218">
        <v>312.36</v>
      </c>
      <c r="N38" s="218">
        <v>124.94</v>
      </c>
      <c r="O38" s="198">
        <v>187.42</v>
      </c>
      <c r="P38" s="219">
        <v>-1.86</v>
      </c>
      <c r="Q38" s="219">
        <v>439.16</v>
      </c>
      <c r="R38" s="219">
        <v>312.36</v>
      </c>
      <c r="S38" s="219">
        <v>126.8</v>
      </c>
      <c r="T38" s="219">
        <v>379.22</v>
      </c>
      <c r="U38" s="219">
        <v>312.36</v>
      </c>
      <c r="V38" s="219">
        <v>66.86</v>
      </c>
      <c r="W38" s="229">
        <v>59.94</v>
      </c>
      <c r="X38" s="229">
        <v>0</v>
      </c>
      <c r="Y38" s="229">
        <v>59.94</v>
      </c>
    </row>
    <row r="39" spans="1:25" ht="15">
      <c r="A39" s="202"/>
      <c r="B39" s="188" t="s">
        <v>582</v>
      </c>
      <c r="C39" s="197">
        <v>1938</v>
      </c>
      <c r="D39" s="197">
        <v>1938</v>
      </c>
      <c r="E39" s="197">
        <v>0</v>
      </c>
      <c r="F39" s="199">
        <v>0.6</v>
      </c>
      <c r="G39" s="200">
        <v>0.4</v>
      </c>
      <c r="H39" s="200">
        <v>0.4</v>
      </c>
      <c r="I39" s="200"/>
      <c r="J39" s="200">
        <v>0.6</v>
      </c>
      <c r="K39" s="218">
        <v>465.12</v>
      </c>
      <c r="L39" s="218">
        <v>232.56</v>
      </c>
      <c r="M39" s="218">
        <v>232.56</v>
      </c>
      <c r="N39" s="218">
        <v>93.02</v>
      </c>
      <c r="O39" s="198">
        <v>139.54000000000002</v>
      </c>
      <c r="P39" s="219">
        <v>-7.82</v>
      </c>
      <c r="Q39" s="219">
        <v>333.4</v>
      </c>
      <c r="R39" s="219">
        <v>232.56</v>
      </c>
      <c r="S39" s="219">
        <v>100.84</v>
      </c>
      <c r="T39" s="219">
        <v>296.12</v>
      </c>
      <c r="U39" s="219">
        <v>259.3</v>
      </c>
      <c r="V39" s="219">
        <v>36.82</v>
      </c>
      <c r="W39" s="229">
        <v>37.27999999999997</v>
      </c>
      <c r="X39" s="229">
        <v>0</v>
      </c>
      <c r="Y39" s="229">
        <v>37.27999999999997</v>
      </c>
    </row>
    <row r="40" spans="1:25" ht="15">
      <c r="A40" s="202"/>
      <c r="B40" s="201" t="s">
        <v>273</v>
      </c>
      <c r="C40" s="197">
        <v>2865</v>
      </c>
      <c r="D40" s="197">
        <v>2865</v>
      </c>
      <c r="E40" s="197">
        <v>0</v>
      </c>
      <c r="F40" s="199">
        <v>0.6</v>
      </c>
      <c r="G40" s="200">
        <v>0.4</v>
      </c>
      <c r="H40" s="200">
        <v>0.75</v>
      </c>
      <c r="I40" s="200"/>
      <c r="J40" s="200">
        <v>0.25</v>
      </c>
      <c r="K40" s="218">
        <v>687.6</v>
      </c>
      <c r="L40" s="218">
        <v>343.8</v>
      </c>
      <c r="M40" s="218">
        <v>343.8</v>
      </c>
      <c r="N40" s="218">
        <v>257.85</v>
      </c>
      <c r="O40" s="198">
        <v>85.94999999999999</v>
      </c>
      <c r="P40" s="219">
        <v>-21.62</v>
      </c>
      <c r="Q40" s="219">
        <v>623.27</v>
      </c>
      <c r="R40" s="219">
        <v>363.8</v>
      </c>
      <c r="S40" s="219">
        <v>259.47</v>
      </c>
      <c r="T40" s="219">
        <v>590.22</v>
      </c>
      <c r="U40" s="219">
        <v>376.6</v>
      </c>
      <c r="V40" s="219">
        <v>213.62</v>
      </c>
      <c r="W40" s="229">
        <v>33.05000000000007</v>
      </c>
      <c r="X40" s="229">
        <v>0</v>
      </c>
      <c r="Y40" s="229">
        <v>33.05000000000007</v>
      </c>
    </row>
    <row r="41" spans="1:25" ht="15">
      <c r="A41" s="202"/>
      <c r="B41" s="201" t="s">
        <v>274</v>
      </c>
      <c r="C41" s="197">
        <v>6352</v>
      </c>
      <c r="D41" s="197">
        <v>4765</v>
      </c>
      <c r="E41" s="197">
        <v>1587</v>
      </c>
      <c r="F41" s="199">
        <v>0.6</v>
      </c>
      <c r="G41" s="200">
        <v>0.4</v>
      </c>
      <c r="H41" s="200">
        <v>0.75</v>
      </c>
      <c r="I41" s="200"/>
      <c r="J41" s="200">
        <v>0.25</v>
      </c>
      <c r="K41" s="218">
        <v>1651.44</v>
      </c>
      <c r="L41" s="218">
        <v>762.24</v>
      </c>
      <c r="M41" s="218">
        <v>889.2</v>
      </c>
      <c r="N41" s="218">
        <v>666.9</v>
      </c>
      <c r="O41" s="198">
        <v>222.30000000000007</v>
      </c>
      <c r="P41" s="219">
        <v>-24.02</v>
      </c>
      <c r="Q41" s="219">
        <v>1453.16</v>
      </c>
      <c r="R41" s="219">
        <v>783.24</v>
      </c>
      <c r="S41" s="219">
        <v>669.92</v>
      </c>
      <c r="T41" s="219">
        <v>1268.2399999999998</v>
      </c>
      <c r="U41" s="219">
        <v>832.2199999999999</v>
      </c>
      <c r="V41" s="219">
        <v>436.02</v>
      </c>
      <c r="W41" s="229">
        <v>184.92000000000016</v>
      </c>
      <c r="X41" s="229">
        <v>254.45</v>
      </c>
      <c r="Y41" s="229">
        <v>-69.52999999999986</v>
      </c>
    </row>
    <row r="42" spans="1:25" ht="15">
      <c r="A42" s="202"/>
      <c r="B42" s="201" t="s">
        <v>275</v>
      </c>
      <c r="C42" s="197">
        <v>3835</v>
      </c>
      <c r="D42" s="197">
        <v>3835</v>
      </c>
      <c r="E42" s="197">
        <v>0</v>
      </c>
      <c r="F42" s="199">
        <v>0.8</v>
      </c>
      <c r="G42" s="200">
        <v>0.19999999999999996</v>
      </c>
      <c r="H42" s="200">
        <v>0.7</v>
      </c>
      <c r="I42" s="200"/>
      <c r="J42" s="200">
        <v>0.30000000000000004</v>
      </c>
      <c r="K42" s="218">
        <v>920.4</v>
      </c>
      <c r="L42" s="218">
        <v>613.6</v>
      </c>
      <c r="M42" s="218">
        <v>306.79999999999995</v>
      </c>
      <c r="N42" s="218">
        <v>214.76</v>
      </c>
      <c r="O42" s="198">
        <v>92.03999999999996</v>
      </c>
      <c r="P42" s="219">
        <v>-3.3499999999999996</v>
      </c>
      <c r="Q42" s="219">
        <v>831.71</v>
      </c>
      <c r="R42" s="219">
        <v>613.6</v>
      </c>
      <c r="S42" s="219">
        <v>218.11</v>
      </c>
      <c r="T42" s="219">
        <v>609.02</v>
      </c>
      <c r="U42" s="219">
        <v>488.66999999999996</v>
      </c>
      <c r="V42" s="219">
        <v>120.35</v>
      </c>
      <c r="W42" s="229">
        <v>222.69000000000005</v>
      </c>
      <c r="X42" s="229">
        <v>0</v>
      </c>
      <c r="Y42" s="229">
        <v>222.69000000000005</v>
      </c>
    </row>
    <row r="43" spans="1:25" ht="15">
      <c r="A43" s="202"/>
      <c r="B43" s="201" t="s">
        <v>276</v>
      </c>
      <c r="C43" s="197">
        <v>1907</v>
      </c>
      <c r="D43" s="197">
        <v>1907</v>
      </c>
      <c r="E43" s="197">
        <v>0</v>
      </c>
      <c r="F43" s="199">
        <v>0.6</v>
      </c>
      <c r="G43" s="200">
        <v>0.4</v>
      </c>
      <c r="H43" s="200">
        <v>0.7</v>
      </c>
      <c r="I43" s="200"/>
      <c r="J43" s="200">
        <v>0.30000000000000004</v>
      </c>
      <c r="K43" s="218">
        <v>457.68</v>
      </c>
      <c r="L43" s="218">
        <v>228.84</v>
      </c>
      <c r="M43" s="218">
        <v>228.84</v>
      </c>
      <c r="N43" s="218">
        <v>160.19</v>
      </c>
      <c r="O43" s="198">
        <v>68.65</v>
      </c>
      <c r="P43" s="219">
        <v>-1.0799999999999992</v>
      </c>
      <c r="Q43" s="219">
        <v>390.11</v>
      </c>
      <c r="R43" s="219">
        <v>228.84</v>
      </c>
      <c r="S43" s="219">
        <v>161.27</v>
      </c>
      <c r="T43" s="219">
        <v>317.92</v>
      </c>
      <c r="U43" s="219">
        <v>228.84</v>
      </c>
      <c r="V43" s="219">
        <v>89.08</v>
      </c>
      <c r="W43" s="229">
        <v>72.18999999999994</v>
      </c>
      <c r="X43" s="229">
        <v>0</v>
      </c>
      <c r="Y43" s="229">
        <v>72.18999999999994</v>
      </c>
    </row>
    <row r="44" spans="1:25" ht="15">
      <c r="A44" s="202"/>
      <c r="B44" s="201" t="s">
        <v>277</v>
      </c>
      <c r="C44" s="197">
        <v>4673</v>
      </c>
      <c r="D44" s="197">
        <v>4673</v>
      </c>
      <c r="E44" s="197">
        <v>0</v>
      </c>
      <c r="F44" s="199">
        <v>0.6</v>
      </c>
      <c r="G44" s="200">
        <v>0.4</v>
      </c>
      <c r="H44" s="200">
        <v>0.7</v>
      </c>
      <c r="I44" s="200"/>
      <c r="J44" s="200">
        <v>0.30000000000000004</v>
      </c>
      <c r="K44" s="218">
        <v>1121.52</v>
      </c>
      <c r="L44" s="218">
        <v>560.76</v>
      </c>
      <c r="M44" s="218">
        <v>560.76</v>
      </c>
      <c r="N44" s="218">
        <v>392.53</v>
      </c>
      <c r="O44" s="198">
        <v>168.23</v>
      </c>
      <c r="P44" s="219">
        <v>-32.77</v>
      </c>
      <c r="Q44" s="219">
        <v>986.06</v>
      </c>
      <c r="R44" s="219">
        <v>590.76</v>
      </c>
      <c r="S44" s="219">
        <v>395.29999999999995</v>
      </c>
      <c r="T44" s="219">
        <v>868.92</v>
      </c>
      <c r="U44" s="219">
        <v>622.15</v>
      </c>
      <c r="V44" s="219">
        <v>246.77</v>
      </c>
      <c r="W44" s="229">
        <v>117.13999999999999</v>
      </c>
      <c r="X44" s="229">
        <v>0</v>
      </c>
      <c r="Y44" s="229">
        <v>117.13999999999999</v>
      </c>
    </row>
    <row r="45" spans="1:25" ht="15">
      <c r="A45" s="202"/>
      <c r="B45" s="201" t="s">
        <v>278</v>
      </c>
      <c r="C45" s="197">
        <v>5013</v>
      </c>
      <c r="D45" s="197">
        <v>5013</v>
      </c>
      <c r="E45" s="197">
        <v>0</v>
      </c>
      <c r="F45" s="199">
        <v>0.8</v>
      </c>
      <c r="G45" s="200">
        <v>0.19999999999999996</v>
      </c>
      <c r="H45" s="200">
        <v>0.8</v>
      </c>
      <c r="I45" s="200"/>
      <c r="J45" s="200">
        <v>0.19999999999999996</v>
      </c>
      <c r="K45" s="218">
        <v>1203.12</v>
      </c>
      <c r="L45" s="218">
        <v>802.08</v>
      </c>
      <c r="M45" s="218">
        <v>401.03999999999985</v>
      </c>
      <c r="N45" s="218">
        <v>320.83</v>
      </c>
      <c r="O45" s="198">
        <v>80.20999999999987</v>
      </c>
      <c r="P45" s="219">
        <v>-5.51</v>
      </c>
      <c r="Q45" s="219">
        <v>1128.42</v>
      </c>
      <c r="R45" s="219">
        <v>805.24</v>
      </c>
      <c r="S45" s="219">
        <v>323.18</v>
      </c>
      <c r="T45" s="219">
        <v>911.15</v>
      </c>
      <c r="U45" s="219">
        <v>620.8</v>
      </c>
      <c r="V45" s="219">
        <v>290.35</v>
      </c>
      <c r="W45" s="229">
        <v>217.27</v>
      </c>
      <c r="X45" s="229">
        <v>0</v>
      </c>
      <c r="Y45" s="229">
        <v>217.27</v>
      </c>
    </row>
    <row r="46" spans="1:25" ht="15">
      <c r="A46" s="202"/>
      <c r="B46" s="201" t="s">
        <v>279</v>
      </c>
      <c r="C46" s="197">
        <v>3035</v>
      </c>
      <c r="D46" s="197">
        <v>3035</v>
      </c>
      <c r="E46" s="197">
        <v>0</v>
      </c>
      <c r="F46" s="199">
        <v>0.8</v>
      </c>
      <c r="G46" s="200">
        <v>0.19999999999999996</v>
      </c>
      <c r="H46" s="200">
        <v>0.75</v>
      </c>
      <c r="I46" s="200"/>
      <c r="J46" s="200">
        <v>0.25</v>
      </c>
      <c r="K46" s="218">
        <v>728.4</v>
      </c>
      <c r="L46" s="218">
        <v>485.6</v>
      </c>
      <c r="M46" s="218">
        <v>242.79999999999995</v>
      </c>
      <c r="N46" s="218">
        <v>182.1</v>
      </c>
      <c r="O46" s="198">
        <v>60.69999999999996</v>
      </c>
      <c r="P46" s="219">
        <v>-1.71</v>
      </c>
      <c r="Q46" s="219">
        <v>669.4100000000001</v>
      </c>
      <c r="R46" s="219">
        <v>485.6</v>
      </c>
      <c r="S46" s="219">
        <v>183.81</v>
      </c>
      <c r="T46" s="219">
        <v>562.86</v>
      </c>
      <c r="U46" s="219">
        <v>422.15</v>
      </c>
      <c r="V46" s="219">
        <v>140.71</v>
      </c>
      <c r="W46" s="229">
        <v>106.55000000000007</v>
      </c>
      <c r="X46" s="229">
        <v>0</v>
      </c>
      <c r="Y46" s="229">
        <v>106.55000000000007</v>
      </c>
    </row>
    <row r="47" spans="1:25" ht="15">
      <c r="A47" s="202" t="s">
        <v>455</v>
      </c>
      <c r="B47" s="196" t="s">
        <v>280</v>
      </c>
      <c r="C47" s="203">
        <v>73127</v>
      </c>
      <c r="D47" s="203">
        <v>65172</v>
      </c>
      <c r="E47" s="203">
        <v>7955</v>
      </c>
      <c r="F47" s="207"/>
      <c r="G47" s="207"/>
      <c r="H47" s="204"/>
      <c r="I47" s="204"/>
      <c r="J47" s="204"/>
      <c r="K47" s="204">
        <v>18186.879999999997</v>
      </c>
      <c r="L47" s="204">
        <v>9493.84</v>
      </c>
      <c r="M47" s="204">
        <v>8693.039999999999</v>
      </c>
      <c r="N47" s="204">
        <v>3462.08</v>
      </c>
      <c r="O47" s="204">
        <v>5230.960000000001</v>
      </c>
      <c r="P47" s="204">
        <v>-168.71999999999997</v>
      </c>
      <c r="Q47" s="204">
        <v>13124.640000000001</v>
      </c>
      <c r="R47" s="204">
        <v>9609.75</v>
      </c>
      <c r="S47" s="204">
        <v>3514.89</v>
      </c>
      <c r="T47" s="204">
        <v>12403.39</v>
      </c>
      <c r="U47" s="204">
        <v>9262.579999999998</v>
      </c>
      <c r="V47" s="204">
        <v>3140.81</v>
      </c>
      <c r="W47" s="198">
        <v>721.2499999999999</v>
      </c>
      <c r="X47" s="198">
        <v>251.24</v>
      </c>
      <c r="Y47" s="198">
        <v>470.0099999999999</v>
      </c>
    </row>
    <row r="48" spans="1:25" ht="21">
      <c r="A48" s="202"/>
      <c r="B48" s="196" t="s">
        <v>583</v>
      </c>
      <c r="C48" s="203">
        <v>31407</v>
      </c>
      <c r="D48" s="203">
        <v>24522</v>
      </c>
      <c r="E48" s="203">
        <v>6885</v>
      </c>
      <c r="F48" s="207"/>
      <c r="G48" s="207"/>
      <c r="H48" s="204"/>
      <c r="I48" s="204"/>
      <c r="J48" s="204"/>
      <c r="K48" s="204">
        <v>8088.48</v>
      </c>
      <c r="L48" s="204">
        <v>3768.84</v>
      </c>
      <c r="M48" s="204">
        <v>4319.639999999999</v>
      </c>
      <c r="N48" s="204">
        <v>0</v>
      </c>
      <c r="O48" s="204">
        <v>4319.64</v>
      </c>
      <c r="P48" s="204">
        <v>-102.59</v>
      </c>
      <c r="Q48" s="204">
        <v>3871.43</v>
      </c>
      <c r="R48" s="204">
        <v>3835.84</v>
      </c>
      <c r="S48" s="204">
        <v>35.59</v>
      </c>
      <c r="T48" s="204">
        <v>3869.53</v>
      </c>
      <c r="U48" s="204">
        <v>3833.9399999999996</v>
      </c>
      <c r="V48" s="204">
        <v>35.59</v>
      </c>
      <c r="W48" s="198">
        <v>1.8999999999999773</v>
      </c>
      <c r="X48" s="198">
        <v>69.88</v>
      </c>
      <c r="Y48" s="198">
        <v>-67.98000000000002</v>
      </c>
    </row>
    <row r="49" spans="1:25" ht="15">
      <c r="A49" s="202"/>
      <c r="B49" s="188" t="s">
        <v>281</v>
      </c>
      <c r="C49" s="197">
        <v>31407</v>
      </c>
      <c r="D49" s="197">
        <v>24522</v>
      </c>
      <c r="E49" s="197">
        <v>6885</v>
      </c>
      <c r="F49" s="199">
        <v>0.6</v>
      </c>
      <c r="G49" s="200">
        <v>0.4</v>
      </c>
      <c r="H49" s="200"/>
      <c r="I49" s="200">
        <v>1</v>
      </c>
      <c r="J49" s="200"/>
      <c r="K49" s="218">
        <v>8088.48</v>
      </c>
      <c r="L49" s="218">
        <v>3768.84</v>
      </c>
      <c r="M49" s="218">
        <v>4319.639999999999</v>
      </c>
      <c r="N49" s="218">
        <v>0</v>
      </c>
      <c r="O49" s="198">
        <v>4319.64</v>
      </c>
      <c r="P49" s="219">
        <v>-102.59</v>
      </c>
      <c r="Q49" s="219">
        <v>3871.43</v>
      </c>
      <c r="R49" s="219">
        <v>3835.84</v>
      </c>
      <c r="S49" s="219">
        <v>35.59</v>
      </c>
      <c r="T49" s="219">
        <v>3869.53</v>
      </c>
      <c r="U49" s="219">
        <v>3833.9399999999996</v>
      </c>
      <c r="V49" s="219">
        <v>35.59</v>
      </c>
      <c r="W49" s="229">
        <v>1.8999999999999773</v>
      </c>
      <c r="X49" s="229">
        <v>69.88</v>
      </c>
      <c r="Y49" s="229">
        <v>-67.98000000000002</v>
      </c>
    </row>
    <row r="50" spans="1:25" ht="15">
      <c r="A50" s="202"/>
      <c r="B50" s="201" t="s">
        <v>283</v>
      </c>
      <c r="C50" s="197">
        <v>6108</v>
      </c>
      <c r="D50" s="197">
        <v>6108</v>
      </c>
      <c r="E50" s="197">
        <v>0</v>
      </c>
      <c r="F50" s="199">
        <v>0.6</v>
      </c>
      <c r="G50" s="200">
        <v>0.4</v>
      </c>
      <c r="H50" s="200">
        <v>0.75</v>
      </c>
      <c r="I50" s="200"/>
      <c r="J50" s="200">
        <v>0.25</v>
      </c>
      <c r="K50" s="218">
        <v>1465.92</v>
      </c>
      <c r="L50" s="218">
        <v>732.96</v>
      </c>
      <c r="M50" s="218">
        <v>732.96</v>
      </c>
      <c r="N50" s="218">
        <v>549.72</v>
      </c>
      <c r="O50" s="198">
        <v>183.24</v>
      </c>
      <c r="P50" s="219">
        <v>-2.89</v>
      </c>
      <c r="Q50" s="219">
        <v>1285.5700000000002</v>
      </c>
      <c r="R50" s="219">
        <v>732.96</v>
      </c>
      <c r="S50" s="219">
        <v>552.61</v>
      </c>
      <c r="T50" s="219">
        <v>1224.85</v>
      </c>
      <c r="U50" s="219">
        <v>867.96</v>
      </c>
      <c r="V50" s="219">
        <v>356.89</v>
      </c>
      <c r="W50" s="229">
        <v>60.72000000000003</v>
      </c>
      <c r="X50" s="229">
        <v>0</v>
      </c>
      <c r="Y50" s="229">
        <v>60.72000000000003</v>
      </c>
    </row>
    <row r="51" spans="1:25" ht="15">
      <c r="A51" s="202"/>
      <c r="B51" s="201" t="s">
        <v>284</v>
      </c>
      <c r="C51" s="197">
        <v>2819</v>
      </c>
      <c r="D51" s="197">
        <v>2819</v>
      </c>
      <c r="E51" s="197">
        <v>0</v>
      </c>
      <c r="F51" s="199">
        <v>0.8</v>
      </c>
      <c r="G51" s="200">
        <v>0.19999999999999996</v>
      </c>
      <c r="H51" s="200">
        <v>0.8</v>
      </c>
      <c r="I51" s="200"/>
      <c r="J51" s="200">
        <v>0.19999999999999996</v>
      </c>
      <c r="K51" s="218">
        <v>676.56</v>
      </c>
      <c r="L51" s="218">
        <v>451.04</v>
      </c>
      <c r="M51" s="218">
        <v>225.51999999999992</v>
      </c>
      <c r="N51" s="218">
        <v>180.42</v>
      </c>
      <c r="O51" s="198">
        <v>45.09999999999994</v>
      </c>
      <c r="P51" s="219">
        <v>-1.1799999999999997</v>
      </c>
      <c r="Q51" s="219">
        <v>632.64</v>
      </c>
      <c r="R51" s="219">
        <v>451.04</v>
      </c>
      <c r="S51" s="219">
        <v>181.6</v>
      </c>
      <c r="T51" s="219">
        <v>562.46</v>
      </c>
      <c r="U51" s="219">
        <v>338.28</v>
      </c>
      <c r="V51" s="219">
        <v>224.18</v>
      </c>
      <c r="W51" s="229">
        <v>70.18000000000006</v>
      </c>
      <c r="X51" s="229">
        <v>0</v>
      </c>
      <c r="Y51" s="229">
        <v>70.18000000000006</v>
      </c>
    </row>
    <row r="52" spans="1:25" ht="15">
      <c r="A52" s="202"/>
      <c r="B52" s="201" t="s">
        <v>285</v>
      </c>
      <c r="C52" s="197">
        <v>7185</v>
      </c>
      <c r="D52" s="197">
        <v>7185</v>
      </c>
      <c r="E52" s="197">
        <v>0</v>
      </c>
      <c r="F52" s="199">
        <v>0.8</v>
      </c>
      <c r="G52" s="200">
        <v>0.19999999999999996</v>
      </c>
      <c r="H52" s="200">
        <v>0.8</v>
      </c>
      <c r="I52" s="200"/>
      <c r="J52" s="200">
        <v>0.19999999999999996</v>
      </c>
      <c r="K52" s="218">
        <v>1724.4</v>
      </c>
      <c r="L52" s="218">
        <v>1149.6</v>
      </c>
      <c r="M52" s="218">
        <v>574.8000000000002</v>
      </c>
      <c r="N52" s="218">
        <v>459.84</v>
      </c>
      <c r="O52" s="198">
        <v>114.9600000000002</v>
      </c>
      <c r="P52" s="219">
        <v>-4.54</v>
      </c>
      <c r="Q52" s="219">
        <v>1613.9799999999998</v>
      </c>
      <c r="R52" s="219">
        <v>1150.9199999999998</v>
      </c>
      <c r="S52" s="219">
        <v>463.06</v>
      </c>
      <c r="T52" s="219">
        <v>1482.46</v>
      </c>
      <c r="U52" s="219">
        <v>870.24</v>
      </c>
      <c r="V52" s="219">
        <v>612.22</v>
      </c>
      <c r="W52" s="229">
        <v>131.51999999999975</v>
      </c>
      <c r="X52" s="229">
        <v>0</v>
      </c>
      <c r="Y52" s="229">
        <v>131.51999999999975</v>
      </c>
    </row>
    <row r="53" spans="1:25" ht="15">
      <c r="A53" s="202"/>
      <c r="B53" s="201" t="s">
        <v>286</v>
      </c>
      <c r="C53" s="197">
        <v>10303</v>
      </c>
      <c r="D53" s="197">
        <v>9233</v>
      </c>
      <c r="E53" s="197">
        <v>1070</v>
      </c>
      <c r="F53" s="199">
        <v>0.6</v>
      </c>
      <c r="G53" s="200">
        <v>0.4</v>
      </c>
      <c r="H53" s="200">
        <v>0.8</v>
      </c>
      <c r="I53" s="200"/>
      <c r="J53" s="200">
        <v>0.19999999999999996</v>
      </c>
      <c r="K53" s="218">
        <v>2558.32</v>
      </c>
      <c r="L53" s="218">
        <v>1236.36</v>
      </c>
      <c r="M53" s="218">
        <v>1321.9600000000003</v>
      </c>
      <c r="N53" s="218">
        <v>1057.57</v>
      </c>
      <c r="O53" s="198">
        <v>264.3900000000003</v>
      </c>
      <c r="P53" s="219">
        <v>-13.809999999999999</v>
      </c>
      <c r="Q53" s="219">
        <v>2307.74</v>
      </c>
      <c r="R53" s="219">
        <v>1246.11</v>
      </c>
      <c r="S53" s="219">
        <v>1061.6299999999999</v>
      </c>
      <c r="T53" s="219">
        <v>2099.56</v>
      </c>
      <c r="U53" s="219">
        <v>1285.5</v>
      </c>
      <c r="V53" s="219">
        <v>814.06</v>
      </c>
      <c r="W53" s="229">
        <v>208.17999999999995</v>
      </c>
      <c r="X53" s="229">
        <v>181.36</v>
      </c>
      <c r="Y53" s="229">
        <v>26.819999999999936</v>
      </c>
    </row>
    <row r="54" spans="1:25" ht="15">
      <c r="A54" s="202"/>
      <c r="B54" s="201" t="s">
        <v>287</v>
      </c>
      <c r="C54" s="197">
        <v>7344</v>
      </c>
      <c r="D54" s="197">
        <v>7344</v>
      </c>
      <c r="E54" s="197">
        <v>0</v>
      </c>
      <c r="F54" s="199">
        <v>0.6</v>
      </c>
      <c r="G54" s="200">
        <v>0.4</v>
      </c>
      <c r="H54" s="200">
        <v>0.8</v>
      </c>
      <c r="I54" s="200"/>
      <c r="J54" s="200">
        <v>0.19999999999999996</v>
      </c>
      <c r="K54" s="218">
        <v>1762.56</v>
      </c>
      <c r="L54" s="218">
        <v>881.28</v>
      </c>
      <c r="M54" s="218">
        <v>881.28</v>
      </c>
      <c r="N54" s="218">
        <v>705.02</v>
      </c>
      <c r="O54" s="198">
        <v>176.26</v>
      </c>
      <c r="P54" s="219">
        <v>-13.5</v>
      </c>
      <c r="Q54" s="219">
        <v>1599.8</v>
      </c>
      <c r="R54" s="219">
        <v>892.02</v>
      </c>
      <c r="S54" s="219">
        <v>707.78</v>
      </c>
      <c r="T54" s="219">
        <v>1480.33</v>
      </c>
      <c r="U54" s="219">
        <v>946.57</v>
      </c>
      <c r="V54" s="219">
        <v>533.76</v>
      </c>
      <c r="W54" s="229">
        <v>119.47000000000003</v>
      </c>
      <c r="X54" s="229">
        <v>0</v>
      </c>
      <c r="Y54" s="229">
        <v>119.47000000000003</v>
      </c>
    </row>
    <row r="55" spans="1:25" ht="15">
      <c r="A55" s="202"/>
      <c r="B55" s="201" t="s">
        <v>288</v>
      </c>
      <c r="C55" s="197">
        <v>2763</v>
      </c>
      <c r="D55" s="197">
        <v>2763</v>
      </c>
      <c r="E55" s="197">
        <v>0</v>
      </c>
      <c r="F55" s="199">
        <v>0.8</v>
      </c>
      <c r="G55" s="200">
        <v>0.19999999999999996</v>
      </c>
      <c r="H55" s="200">
        <v>0.8</v>
      </c>
      <c r="I55" s="200"/>
      <c r="J55" s="200">
        <v>0.19999999999999996</v>
      </c>
      <c r="K55" s="218">
        <v>663.12</v>
      </c>
      <c r="L55" s="218">
        <v>442.08</v>
      </c>
      <c r="M55" s="218">
        <v>221.04000000000002</v>
      </c>
      <c r="N55" s="218">
        <v>176.83</v>
      </c>
      <c r="O55" s="198">
        <v>44.21000000000001</v>
      </c>
      <c r="P55" s="219">
        <v>-11.45</v>
      </c>
      <c r="Q55" s="219">
        <v>630.36</v>
      </c>
      <c r="R55" s="219">
        <v>452.47999999999996</v>
      </c>
      <c r="S55" s="219">
        <v>177.88000000000002</v>
      </c>
      <c r="T55" s="219">
        <v>589.8399999999999</v>
      </c>
      <c r="U55" s="219">
        <v>394.79</v>
      </c>
      <c r="V55" s="219">
        <v>195.05</v>
      </c>
      <c r="W55" s="229">
        <v>40.51999999999998</v>
      </c>
      <c r="X55" s="229">
        <v>0</v>
      </c>
      <c r="Y55" s="229">
        <v>40.51999999999998</v>
      </c>
    </row>
    <row r="56" spans="1:25" ht="15">
      <c r="A56" s="202"/>
      <c r="B56" s="201" t="s">
        <v>289</v>
      </c>
      <c r="C56" s="197">
        <v>3349</v>
      </c>
      <c r="D56" s="197">
        <v>3349</v>
      </c>
      <c r="E56" s="197">
        <v>0</v>
      </c>
      <c r="F56" s="199">
        <v>0.8</v>
      </c>
      <c r="G56" s="200">
        <v>0.19999999999999996</v>
      </c>
      <c r="H56" s="200">
        <v>0.8</v>
      </c>
      <c r="I56" s="200"/>
      <c r="J56" s="200">
        <v>0.19999999999999996</v>
      </c>
      <c r="K56" s="218">
        <v>803.76</v>
      </c>
      <c r="L56" s="218">
        <v>535.84</v>
      </c>
      <c r="M56" s="218">
        <v>267.91999999999996</v>
      </c>
      <c r="N56" s="218">
        <v>214.34</v>
      </c>
      <c r="O56" s="198">
        <v>53.579999999999956</v>
      </c>
      <c r="P56" s="219">
        <v>-11.26</v>
      </c>
      <c r="Q56" s="219">
        <v>761.44</v>
      </c>
      <c r="R56" s="219">
        <v>545.7900000000001</v>
      </c>
      <c r="S56" s="219">
        <v>215.65</v>
      </c>
      <c r="T56" s="219">
        <v>694.7</v>
      </c>
      <c r="U56" s="219">
        <v>462.39</v>
      </c>
      <c r="V56" s="219">
        <v>232.31</v>
      </c>
      <c r="W56" s="229">
        <v>66.74000000000012</v>
      </c>
      <c r="X56" s="229">
        <v>0</v>
      </c>
      <c r="Y56" s="229">
        <v>66.74000000000012</v>
      </c>
    </row>
    <row r="57" spans="1:25" ht="15">
      <c r="A57" s="202"/>
      <c r="B57" s="201" t="s">
        <v>290</v>
      </c>
      <c r="C57" s="197">
        <v>730</v>
      </c>
      <c r="D57" s="197">
        <v>730</v>
      </c>
      <c r="E57" s="197">
        <v>0</v>
      </c>
      <c r="F57" s="199">
        <v>0.8</v>
      </c>
      <c r="G57" s="200">
        <v>0.19999999999999996</v>
      </c>
      <c r="H57" s="200">
        <v>0.8</v>
      </c>
      <c r="I57" s="200"/>
      <c r="J57" s="200">
        <v>0.19999999999999996</v>
      </c>
      <c r="K57" s="218">
        <v>175.2</v>
      </c>
      <c r="L57" s="218">
        <v>116.8</v>
      </c>
      <c r="M57" s="218">
        <v>58.39999999999999</v>
      </c>
      <c r="N57" s="218">
        <v>46.72</v>
      </c>
      <c r="O57" s="198">
        <v>11.679999999999993</v>
      </c>
      <c r="P57" s="219">
        <v>-2.17</v>
      </c>
      <c r="Q57" s="219">
        <v>165.69</v>
      </c>
      <c r="R57" s="219">
        <v>118.61</v>
      </c>
      <c r="S57" s="219">
        <v>47.08</v>
      </c>
      <c r="T57" s="219">
        <v>150.95</v>
      </c>
      <c r="U57" s="219">
        <v>98.59</v>
      </c>
      <c r="V57" s="219">
        <v>52.36</v>
      </c>
      <c r="W57" s="229">
        <v>14.73999999999998</v>
      </c>
      <c r="X57" s="229">
        <v>0</v>
      </c>
      <c r="Y57" s="229">
        <v>14.73999999999998</v>
      </c>
    </row>
    <row r="58" spans="1:25" ht="15">
      <c r="A58" s="202"/>
      <c r="B58" s="201" t="s">
        <v>291</v>
      </c>
      <c r="C58" s="197">
        <v>1119</v>
      </c>
      <c r="D58" s="197">
        <v>1119</v>
      </c>
      <c r="E58" s="197">
        <v>0</v>
      </c>
      <c r="F58" s="199">
        <v>0.8</v>
      </c>
      <c r="G58" s="200">
        <v>0.19999999999999996</v>
      </c>
      <c r="H58" s="200">
        <v>0.8</v>
      </c>
      <c r="I58" s="200"/>
      <c r="J58" s="200">
        <v>0.19999999999999996</v>
      </c>
      <c r="K58" s="218">
        <v>268.56</v>
      </c>
      <c r="L58" s="218">
        <v>179.04</v>
      </c>
      <c r="M58" s="218">
        <v>89.52000000000001</v>
      </c>
      <c r="N58" s="218">
        <v>71.62</v>
      </c>
      <c r="O58" s="198">
        <v>17.900000000000006</v>
      </c>
      <c r="P58" s="219">
        <v>-5.33</v>
      </c>
      <c r="Q58" s="219">
        <v>255.99</v>
      </c>
      <c r="R58" s="219">
        <v>183.98</v>
      </c>
      <c r="S58" s="219">
        <v>72.01</v>
      </c>
      <c r="T58" s="219">
        <v>248.70999999999998</v>
      </c>
      <c r="U58" s="219">
        <v>164.32</v>
      </c>
      <c r="V58" s="219">
        <v>84.39</v>
      </c>
      <c r="W58" s="229">
        <v>7.280000000000001</v>
      </c>
      <c r="X58" s="229">
        <v>0</v>
      </c>
      <c r="Y58" s="229">
        <v>7.280000000000001</v>
      </c>
    </row>
    <row r="59" spans="1:25" ht="15">
      <c r="A59" s="202" t="s">
        <v>27</v>
      </c>
      <c r="B59" s="196" t="s">
        <v>292</v>
      </c>
      <c r="C59" s="197">
        <v>36043</v>
      </c>
      <c r="D59" s="197">
        <v>34211</v>
      </c>
      <c r="E59" s="197">
        <v>1832</v>
      </c>
      <c r="F59" s="207"/>
      <c r="G59" s="207"/>
      <c r="H59" s="198"/>
      <c r="I59" s="198"/>
      <c r="J59" s="198"/>
      <c r="K59" s="198">
        <v>8796.880000000001</v>
      </c>
      <c r="L59" s="198">
        <v>4479.84</v>
      </c>
      <c r="M59" s="198">
        <v>4317.04</v>
      </c>
      <c r="N59" s="198">
        <v>1776.9399999999998</v>
      </c>
      <c r="O59" s="198">
        <v>2540.1000000000004</v>
      </c>
      <c r="P59" s="204">
        <v>-66.39999999999999</v>
      </c>
      <c r="Q59" s="204">
        <v>6323.18</v>
      </c>
      <c r="R59" s="204">
        <v>4510.860000000001</v>
      </c>
      <c r="S59" s="204">
        <v>1812.3200000000002</v>
      </c>
      <c r="T59" s="204">
        <v>5735.09</v>
      </c>
      <c r="U59" s="204">
        <v>4525.71</v>
      </c>
      <c r="V59" s="204">
        <v>1209.3799999999999</v>
      </c>
      <c r="W59" s="198">
        <v>588.09</v>
      </c>
      <c r="X59" s="198">
        <v>5.819999999999993</v>
      </c>
      <c r="Y59" s="198">
        <v>582.27</v>
      </c>
    </row>
    <row r="60" spans="1:25" ht="21">
      <c r="A60" s="202"/>
      <c r="B60" s="201" t="s">
        <v>584</v>
      </c>
      <c r="C60" s="197">
        <v>14521</v>
      </c>
      <c r="D60" s="197">
        <v>12689</v>
      </c>
      <c r="E60" s="197">
        <v>1832</v>
      </c>
      <c r="F60" s="207"/>
      <c r="G60" s="207"/>
      <c r="H60" s="198"/>
      <c r="I60" s="198"/>
      <c r="J60" s="198"/>
      <c r="K60" s="198">
        <v>3631.6</v>
      </c>
      <c r="L60" s="198">
        <v>1742.52</v>
      </c>
      <c r="M60" s="198">
        <v>1889.08</v>
      </c>
      <c r="N60" s="198">
        <v>46.419999999999995</v>
      </c>
      <c r="O60" s="198">
        <v>1842.66</v>
      </c>
      <c r="P60" s="198">
        <v>-44.37</v>
      </c>
      <c r="Q60" s="198">
        <v>1833.3100000000002</v>
      </c>
      <c r="R60" s="198">
        <v>1765.52</v>
      </c>
      <c r="S60" s="198">
        <v>67.78999999999999</v>
      </c>
      <c r="T60" s="198">
        <v>1791.0700000000002</v>
      </c>
      <c r="U60" s="198">
        <v>1759.7</v>
      </c>
      <c r="V60" s="198">
        <v>31.37</v>
      </c>
      <c r="W60" s="198">
        <v>42.23999999999998</v>
      </c>
      <c r="X60" s="198">
        <v>5.819999999999993</v>
      </c>
      <c r="Y60" s="198">
        <v>36.41999999999999</v>
      </c>
    </row>
    <row r="61" spans="1:25" ht="15">
      <c r="A61" s="202"/>
      <c r="B61" s="188" t="s">
        <v>293</v>
      </c>
      <c r="C61" s="197">
        <v>13554</v>
      </c>
      <c r="D61" s="197">
        <v>11722</v>
      </c>
      <c r="E61" s="197">
        <v>1832</v>
      </c>
      <c r="F61" s="199">
        <v>0.6</v>
      </c>
      <c r="G61" s="200">
        <v>0.4</v>
      </c>
      <c r="H61" s="200"/>
      <c r="I61" s="200">
        <v>1</v>
      </c>
      <c r="J61" s="200"/>
      <c r="K61" s="218">
        <v>3399.52</v>
      </c>
      <c r="L61" s="218">
        <v>1626.48</v>
      </c>
      <c r="M61" s="218">
        <v>1773.04</v>
      </c>
      <c r="N61" s="218">
        <v>0</v>
      </c>
      <c r="O61" s="198">
        <v>1773.04</v>
      </c>
      <c r="P61" s="219">
        <v>-19.64</v>
      </c>
      <c r="Q61" s="219">
        <v>1646.12</v>
      </c>
      <c r="R61" s="219">
        <v>1626.48</v>
      </c>
      <c r="S61" s="219">
        <v>19.64</v>
      </c>
      <c r="T61" s="219">
        <v>1640.3000000000002</v>
      </c>
      <c r="U61" s="219">
        <v>1620.66</v>
      </c>
      <c r="V61" s="219">
        <v>19.64</v>
      </c>
      <c r="W61" s="229">
        <v>5.819999999999993</v>
      </c>
      <c r="X61" s="229">
        <v>5.819999999999993</v>
      </c>
      <c r="Y61" s="229">
        <v>0</v>
      </c>
    </row>
    <row r="62" spans="1:25" ht="15">
      <c r="A62" s="202"/>
      <c r="B62" s="188" t="s">
        <v>294</v>
      </c>
      <c r="C62" s="197">
        <v>687</v>
      </c>
      <c r="D62" s="197">
        <v>687</v>
      </c>
      <c r="E62" s="197">
        <v>0</v>
      </c>
      <c r="F62" s="199">
        <v>0.6</v>
      </c>
      <c r="G62" s="200">
        <v>0.4</v>
      </c>
      <c r="H62" s="200">
        <v>0.4</v>
      </c>
      <c r="I62" s="220"/>
      <c r="J62" s="200">
        <v>0.6</v>
      </c>
      <c r="K62" s="218">
        <v>164.88</v>
      </c>
      <c r="L62" s="218">
        <v>82.44</v>
      </c>
      <c r="M62" s="218">
        <v>82.44</v>
      </c>
      <c r="N62" s="218">
        <v>32.98</v>
      </c>
      <c r="O62" s="198">
        <v>49.46</v>
      </c>
      <c r="P62" s="219">
        <v>-24.36</v>
      </c>
      <c r="Q62" s="219">
        <v>139.78</v>
      </c>
      <c r="R62" s="219">
        <v>105.44</v>
      </c>
      <c r="S62" s="219">
        <v>34.339999999999996</v>
      </c>
      <c r="T62" s="219">
        <v>116.8</v>
      </c>
      <c r="U62" s="219">
        <v>105.44</v>
      </c>
      <c r="V62" s="219">
        <v>11.36</v>
      </c>
      <c r="W62" s="229">
        <v>22.97999999999999</v>
      </c>
      <c r="X62" s="229">
        <v>0</v>
      </c>
      <c r="Y62" s="229">
        <v>22.97999999999999</v>
      </c>
    </row>
    <row r="63" spans="1:25" ht="15">
      <c r="A63" s="202"/>
      <c r="B63" s="188" t="s">
        <v>295</v>
      </c>
      <c r="C63" s="197">
        <v>280</v>
      </c>
      <c r="D63" s="197">
        <v>280</v>
      </c>
      <c r="E63" s="197">
        <v>0</v>
      </c>
      <c r="F63" s="199">
        <v>0.6</v>
      </c>
      <c r="G63" s="200">
        <v>0.4</v>
      </c>
      <c r="H63" s="200">
        <v>0.4</v>
      </c>
      <c r="I63" s="200"/>
      <c r="J63" s="200">
        <v>0.6</v>
      </c>
      <c r="K63" s="218">
        <v>67.2</v>
      </c>
      <c r="L63" s="218">
        <v>33.6</v>
      </c>
      <c r="M63" s="218">
        <v>33.6</v>
      </c>
      <c r="N63" s="218">
        <v>13.44</v>
      </c>
      <c r="O63" s="198">
        <v>20.160000000000004</v>
      </c>
      <c r="P63" s="219">
        <v>-0.37</v>
      </c>
      <c r="Q63" s="219">
        <v>47.41</v>
      </c>
      <c r="R63" s="219">
        <v>33.6</v>
      </c>
      <c r="S63" s="219">
        <v>13.809999999999999</v>
      </c>
      <c r="T63" s="219">
        <v>33.97</v>
      </c>
      <c r="U63" s="219">
        <v>33.6</v>
      </c>
      <c r="V63" s="219">
        <v>0.37</v>
      </c>
      <c r="W63" s="229">
        <v>13.439999999999998</v>
      </c>
      <c r="X63" s="229">
        <v>0</v>
      </c>
      <c r="Y63" s="229">
        <v>13.439999999999998</v>
      </c>
    </row>
    <row r="64" spans="1:25" ht="15">
      <c r="A64" s="202"/>
      <c r="B64" s="201" t="s">
        <v>297</v>
      </c>
      <c r="C64" s="197">
        <v>5227</v>
      </c>
      <c r="D64" s="197">
        <v>5227</v>
      </c>
      <c r="E64" s="197">
        <v>0</v>
      </c>
      <c r="F64" s="199">
        <v>0.6</v>
      </c>
      <c r="G64" s="200">
        <v>0.4</v>
      </c>
      <c r="H64" s="200">
        <v>0.7</v>
      </c>
      <c r="I64" s="200"/>
      <c r="J64" s="200">
        <v>0.30000000000000004</v>
      </c>
      <c r="K64" s="218">
        <v>1254.48</v>
      </c>
      <c r="L64" s="218">
        <v>627.24</v>
      </c>
      <c r="M64" s="218">
        <v>627.24</v>
      </c>
      <c r="N64" s="218">
        <v>439.07</v>
      </c>
      <c r="O64" s="198">
        <v>188.17</v>
      </c>
      <c r="P64" s="219">
        <v>-4.72</v>
      </c>
      <c r="Q64" s="219">
        <v>1071.03</v>
      </c>
      <c r="R64" s="219">
        <v>627.24</v>
      </c>
      <c r="S64" s="219">
        <v>443.79</v>
      </c>
      <c r="T64" s="219">
        <v>836.69</v>
      </c>
      <c r="U64" s="219">
        <v>666.97</v>
      </c>
      <c r="V64" s="219">
        <v>169.72</v>
      </c>
      <c r="W64" s="229">
        <v>234.33999999999992</v>
      </c>
      <c r="X64" s="229">
        <v>0</v>
      </c>
      <c r="Y64" s="229">
        <v>234.33999999999992</v>
      </c>
    </row>
    <row r="65" spans="1:25" ht="15">
      <c r="A65" s="202"/>
      <c r="B65" s="201" t="s">
        <v>298</v>
      </c>
      <c r="C65" s="197">
        <v>3867</v>
      </c>
      <c r="D65" s="197">
        <v>3867</v>
      </c>
      <c r="E65" s="197">
        <v>0</v>
      </c>
      <c r="F65" s="199">
        <v>0.8</v>
      </c>
      <c r="G65" s="200">
        <v>0.19999999999999996</v>
      </c>
      <c r="H65" s="200">
        <v>0.8</v>
      </c>
      <c r="I65" s="200"/>
      <c r="J65" s="200">
        <v>0.19999999999999996</v>
      </c>
      <c r="K65" s="218">
        <v>928.08</v>
      </c>
      <c r="L65" s="218">
        <v>618.72</v>
      </c>
      <c r="M65" s="218">
        <v>309.36</v>
      </c>
      <c r="N65" s="218">
        <v>247.49</v>
      </c>
      <c r="O65" s="198">
        <v>61.87</v>
      </c>
      <c r="P65" s="219">
        <v>-9.61</v>
      </c>
      <c r="Q65" s="219">
        <v>875.82</v>
      </c>
      <c r="R65" s="219">
        <v>626.74</v>
      </c>
      <c r="S65" s="219">
        <v>249.08</v>
      </c>
      <c r="T65" s="219">
        <v>822.3799999999999</v>
      </c>
      <c r="U65" s="219">
        <v>512.79</v>
      </c>
      <c r="V65" s="219">
        <v>309.59</v>
      </c>
      <c r="W65" s="229">
        <v>53.440000000000055</v>
      </c>
      <c r="X65" s="229">
        <v>0</v>
      </c>
      <c r="Y65" s="229">
        <v>53.440000000000055</v>
      </c>
    </row>
    <row r="66" spans="1:25" ht="15">
      <c r="A66" s="202"/>
      <c r="B66" s="201" t="s">
        <v>299</v>
      </c>
      <c r="C66" s="197">
        <v>3421</v>
      </c>
      <c r="D66" s="197">
        <v>3421</v>
      </c>
      <c r="E66" s="197">
        <v>0</v>
      </c>
      <c r="F66" s="199">
        <v>0.6</v>
      </c>
      <c r="G66" s="200">
        <v>0.4</v>
      </c>
      <c r="H66" s="200">
        <v>0.7</v>
      </c>
      <c r="I66" s="200"/>
      <c r="J66" s="200">
        <v>0.30000000000000004</v>
      </c>
      <c r="K66" s="218">
        <v>821.04</v>
      </c>
      <c r="L66" s="218">
        <v>410.52</v>
      </c>
      <c r="M66" s="218">
        <v>410.52</v>
      </c>
      <c r="N66" s="218">
        <v>287.36</v>
      </c>
      <c r="O66" s="198">
        <v>123.15999999999997</v>
      </c>
      <c r="P66" s="219">
        <v>-2.09</v>
      </c>
      <c r="Q66" s="219">
        <v>699.97</v>
      </c>
      <c r="R66" s="219">
        <v>410.52</v>
      </c>
      <c r="S66" s="219">
        <v>289.45</v>
      </c>
      <c r="T66" s="219">
        <v>582.61</v>
      </c>
      <c r="U66" s="219">
        <v>410.52</v>
      </c>
      <c r="V66" s="219">
        <v>172.09</v>
      </c>
      <c r="W66" s="229">
        <v>117.36000000000001</v>
      </c>
      <c r="X66" s="229">
        <v>0</v>
      </c>
      <c r="Y66" s="229">
        <v>117.36000000000001</v>
      </c>
    </row>
    <row r="67" spans="1:25" ht="15">
      <c r="A67" s="202"/>
      <c r="B67" s="201" t="s">
        <v>28</v>
      </c>
      <c r="C67" s="197">
        <v>2729</v>
      </c>
      <c r="D67" s="197">
        <v>2729</v>
      </c>
      <c r="E67" s="197">
        <v>0</v>
      </c>
      <c r="F67" s="199">
        <v>0.6</v>
      </c>
      <c r="G67" s="200">
        <v>0.4</v>
      </c>
      <c r="H67" s="200">
        <v>0.7</v>
      </c>
      <c r="I67" s="200"/>
      <c r="J67" s="200">
        <v>0.30000000000000004</v>
      </c>
      <c r="K67" s="218">
        <v>654.96</v>
      </c>
      <c r="L67" s="218">
        <v>327.48</v>
      </c>
      <c r="M67" s="218">
        <v>327.48</v>
      </c>
      <c r="N67" s="218">
        <v>229.24</v>
      </c>
      <c r="O67" s="198">
        <v>98.24</v>
      </c>
      <c r="P67" s="219">
        <v>-1.52</v>
      </c>
      <c r="Q67" s="219">
        <v>558.24</v>
      </c>
      <c r="R67" s="219">
        <v>327.48</v>
      </c>
      <c r="S67" s="219">
        <v>230.76000000000002</v>
      </c>
      <c r="T67" s="219">
        <v>533.11</v>
      </c>
      <c r="U67" s="219">
        <v>344.59</v>
      </c>
      <c r="V67" s="219">
        <v>188.52</v>
      </c>
      <c r="W67" s="229">
        <v>25.129999999999995</v>
      </c>
      <c r="X67" s="229">
        <v>0</v>
      </c>
      <c r="Y67" s="229">
        <v>25.129999999999995</v>
      </c>
    </row>
    <row r="68" spans="1:25" ht="15">
      <c r="A68" s="202"/>
      <c r="B68" s="201" t="s">
        <v>300</v>
      </c>
      <c r="C68" s="197">
        <v>2724</v>
      </c>
      <c r="D68" s="197">
        <v>2724</v>
      </c>
      <c r="E68" s="197">
        <v>0</v>
      </c>
      <c r="F68" s="199">
        <v>0.6</v>
      </c>
      <c r="G68" s="200">
        <v>0.4</v>
      </c>
      <c r="H68" s="200">
        <v>0.7</v>
      </c>
      <c r="I68" s="200"/>
      <c r="J68" s="200">
        <v>0.30000000000000004</v>
      </c>
      <c r="K68" s="218">
        <v>653.76</v>
      </c>
      <c r="L68" s="218">
        <v>326.88</v>
      </c>
      <c r="M68" s="218">
        <v>326.88</v>
      </c>
      <c r="N68" s="218">
        <v>228.82</v>
      </c>
      <c r="O68" s="198">
        <v>98.06</v>
      </c>
      <c r="P68" s="219">
        <v>-1.78</v>
      </c>
      <c r="Q68" s="219">
        <v>557.48</v>
      </c>
      <c r="R68" s="219">
        <v>326.88</v>
      </c>
      <c r="S68" s="219">
        <v>230.6</v>
      </c>
      <c r="T68" s="219">
        <v>473.66</v>
      </c>
      <c r="U68" s="219">
        <v>326.88</v>
      </c>
      <c r="V68" s="219">
        <v>146.78</v>
      </c>
      <c r="W68" s="229">
        <v>83.82000000000005</v>
      </c>
      <c r="X68" s="229">
        <v>0</v>
      </c>
      <c r="Y68" s="229">
        <v>83.82000000000005</v>
      </c>
    </row>
    <row r="69" spans="1:25" ht="15">
      <c r="A69" s="202"/>
      <c r="B69" s="201" t="s">
        <v>301</v>
      </c>
      <c r="C69" s="197">
        <v>3554</v>
      </c>
      <c r="D69" s="197">
        <v>3554</v>
      </c>
      <c r="E69" s="197">
        <v>0</v>
      </c>
      <c r="F69" s="199">
        <v>0.6</v>
      </c>
      <c r="G69" s="200">
        <v>0.4</v>
      </c>
      <c r="H69" s="200">
        <v>0.7</v>
      </c>
      <c r="I69" s="200"/>
      <c r="J69" s="200">
        <v>0.30000000000000004</v>
      </c>
      <c r="K69" s="218">
        <v>852.96</v>
      </c>
      <c r="L69" s="218">
        <v>426.48</v>
      </c>
      <c r="M69" s="218">
        <v>426.48</v>
      </c>
      <c r="N69" s="218">
        <v>298.54</v>
      </c>
      <c r="O69" s="198">
        <v>127.94</v>
      </c>
      <c r="P69" s="219">
        <v>-2.3100000000000005</v>
      </c>
      <c r="Q69" s="219">
        <v>727.33</v>
      </c>
      <c r="R69" s="219">
        <v>426.48</v>
      </c>
      <c r="S69" s="219">
        <v>300.85</v>
      </c>
      <c r="T69" s="219">
        <v>695.57</v>
      </c>
      <c r="U69" s="219">
        <v>504.26</v>
      </c>
      <c r="V69" s="219">
        <v>191.31</v>
      </c>
      <c r="W69" s="229">
        <v>31.75999999999999</v>
      </c>
      <c r="X69" s="229">
        <v>0</v>
      </c>
      <c r="Y69" s="229">
        <v>31.75999999999999</v>
      </c>
    </row>
    <row r="70" spans="1:25" ht="15">
      <c r="A70" s="202" t="s">
        <v>477</v>
      </c>
      <c r="B70" s="196" t="s">
        <v>302</v>
      </c>
      <c r="C70" s="203">
        <v>41420</v>
      </c>
      <c r="D70" s="203">
        <v>36960</v>
      </c>
      <c r="E70" s="203">
        <v>4460</v>
      </c>
      <c r="F70" s="207"/>
      <c r="G70" s="207"/>
      <c r="H70" s="204"/>
      <c r="I70" s="204"/>
      <c r="J70" s="204"/>
      <c r="K70" s="204">
        <v>10297.6</v>
      </c>
      <c r="L70" s="204">
        <v>5203.880000000001</v>
      </c>
      <c r="M70" s="204">
        <v>5093.72</v>
      </c>
      <c r="N70" s="204">
        <v>1909.9</v>
      </c>
      <c r="O70" s="204">
        <v>3183.82</v>
      </c>
      <c r="P70" s="204">
        <v>-39.61</v>
      </c>
      <c r="Q70" s="204">
        <v>7153.390000000001</v>
      </c>
      <c r="R70" s="204">
        <v>5205.880000000001</v>
      </c>
      <c r="S70" s="204">
        <v>1947.5100000000002</v>
      </c>
      <c r="T70" s="204">
        <v>6417.470000000001</v>
      </c>
      <c r="U70" s="204">
        <v>5040.860000000001</v>
      </c>
      <c r="V70" s="204">
        <v>1376.61</v>
      </c>
      <c r="W70" s="198">
        <v>735.92</v>
      </c>
      <c r="X70" s="198">
        <v>156.41999999999993</v>
      </c>
      <c r="Y70" s="198">
        <v>579.5</v>
      </c>
    </row>
    <row r="71" spans="1:25" ht="21">
      <c r="A71" s="202"/>
      <c r="B71" s="201" t="s">
        <v>585</v>
      </c>
      <c r="C71" s="197">
        <v>18601</v>
      </c>
      <c r="D71" s="197">
        <v>16189</v>
      </c>
      <c r="E71" s="197">
        <v>2412</v>
      </c>
      <c r="F71" s="207"/>
      <c r="G71" s="207"/>
      <c r="H71" s="198"/>
      <c r="I71" s="198"/>
      <c r="J71" s="198"/>
      <c r="K71" s="198">
        <v>4657.2</v>
      </c>
      <c r="L71" s="198">
        <v>2232.12</v>
      </c>
      <c r="M71" s="198">
        <v>2425.08</v>
      </c>
      <c r="N71" s="198">
        <v>0</v>
      </c>
      <c r="O71" s="198">
        <v>2425.08</v>
      </c>
      <c r="P71" s="198">
        <v>-25.63</v>
      </c>
      <c r="Q71" s="198">
        <v>2257.75</v>
      </c>
      <c r="R71" s="198">
        <v>2234.12</v>
      </c>
      <c r="S71" s="198">
        <v>23.63</v>
      </c>
      <c r="T71" s="198">
        <v>2326.4500000000003</v>
      </c>
      <c r="U71" s="198">
        <v>2302.82</v>
      </c>
      <c r="V71" s="198">
        <v>23.63</v>
      </c>
      <c r="W71" s="198">
        <v>-68.70000000000005</v>
      </c>
      <c r="X71" s="198">
        <v>26.75999999999999</v>
      </c>
      <c r="Y71" s="198">
        <v>-95.46000000000004</v>
      </c>
    </row>
    <row r="72" spans="1:25" ht="15">
      <c r="A72" s="202"/>
      <c r="B72" s="188" t="s">
        <v>303</v>
      </c>
      <c r="C72" s="197">
        <v>18601</v>
      </c>
      <c r="D72" s="197">
        <v>16189</v>
      </c>
      <c r="E72" s="197">
        <v>2412</v>
      </c>
      <c r="F72" s="199">
        <v>0.6</v>
      </c>
      <c r="G72" s="200">
        <v>0.4</v>
      </c>
      <c r="H72" s="200"/>
      <c r="I72" s="200">
        <v>1</v>
      </c>
      <c r="J72" s="200"/>
      <c r="K72" s="218">
        <v>4657.2</v>
      </c>
      <c r="L72" s="218">
        <v>2232.12</v>
      </c>
      <c r="M72" s="218">
        <v>2425.08</v>
      </c>
      <c r="N72" s="218">
        <v>0</v>
      </c>
      <c r="O72" s="198">
        <v>2425.08</v>
      </c>
      <c r="P72" s="219">
        <v>-25.63</v>
      </c>
      <c r="Q72" s="219">
        <v>2257.75</v>
      </c>
      <c r="R72" s="219">
        <v>2234.12</v>
      </c>
      <c r="S72" s="219">
        <v>23.63</v>
      </c>
      <c r="T72" s="219">
        <v>2326.4500000000003</v>
      </c>
      <c r="U72" s="219">
        <v>2302.82</v>
      </c>
      <c r="V72" s="219">
        <v>23.63</v>
      </c>
      <c r="W72" s="229">
        <v>-68.70000000000005</v>
      </c>
      <c r="X72" s="229">
        <v>26.75999999999999</v>
      </c>
      <c r="Y72" s="229">
        <v>-95.46000000000004</v>
      </c>
    </row>
    <row r="73" spans="1:25" ht="15">
      <c r="A73" s="202"/>
      <c r="B73" s="201" t="s">
        <v>308</v>
      </c>
      <c r="C73" s="197">
        <v>762</v>
      </c>
      <c r="D73" s="197">
        <v>682</v>
      </c>
      <c r="E73" s="197">
        <v>80</v>
      </c>
      <c r="F73" s="199">
        <v>0.8</v>
      </c>
      <c r="G73" s="200">
        <v>0.19999999999999996</v>
      </c>
      <c r="H73" s="200">
        <v>0.7</v>
      </c>
      <c r="I73" s="200"/>
      <c r="J73" s="200">
        <v>0.30000000000000004</v>
      </c>
      <c r="K73" s="218">
        <v>189.28</v>
      </c>
      <c r="L73" s="218">
        <v>121.92</v>
      </c>
      <c r="M73" s="218">
        <v>67.36</v>
      </c>
      <c r="N73" s="218">
        <v>47.15</v>
      </c>
      <c r="O73" s="198">
        <v>20.21</v>
      </c>
      <c r="P73" s="219">
        <v>-0.52</v>
      </c>
      <c r="Q73" s="219">
        <v>169.59</v>
      </c>
      <c r="R73" s="219">
        <v>121.92</v>
      </c>
      <c r="S73" s="219">
        <v>47.67</v>
      </c>
      <c r="T73" s="219">
        <v>134.02</v>
      </c>
      <c r="U73" s="219">
        <v>89.5</v>
      </c>
      <c r="V73" s="219">
        <v>44.52</v>
      </c>
      <c r="W73" s="229">
        <v>35.57</v>
      </c>
      <c r="X73" s="229">
        <v>11.100000000000001</v>
      </c>
      <c r="Y73" s="229">
        <v>24.47</v>
      </c>
    </row>
    <row r="74" spans="1:25" ht="15">
      <c r="A74" s="202"/>
      <c r="B74" s="201" t="s">
        <v>309</v>
      </c>
      <c r="C74" s="197">
        <v>2466</v>
      </c>
      <c r="D74" s="197">
        <v>2466</v>
      </c>
      <c r="E74" s="197">
        <v>0</v>
      </c>
      <c r="F74" s="199">
        <v>0.6</v>
      </c>
      <c r="G74" s="200">
        <v>0.4</v>
      </c>
      <c r="H74" s="200">
        <v>0.7</v>
      </c>
      <c r="I74" s="200"/>
      <c r="J74" s="200">
        <v>0.30000000000000004</v>
      </c>
      <c r="K74" s="218">
        <v>591.84</v>
      </c>
      <c r="L74" s="218">
        <v>295.92</v>
      </c>
      <c r="M74" s="218">
        <v>295.92</v>
      </c>
      <c r="N74" s="218">
        <v>207.14</v>
      </c>
      <c r="O74" s="198">
        <v>88.78000000000003</v>
      </c>
      <c r="P74" s="219">
        <v>-1.62</v>
      </c>
      <c r="Q74" s="219">
        <v>504.68</v>
      </c>
      <c r="R74" s="219">
        <v>295.92</v>
      </c>
      <c r="S74" s="219">
        <v>208.76</v>
      </c>
      <c r="T74" s="219">
        <v>443.75</v>
      </c>
      <c r="U74" s="219">
        <v>309.13</v>
      </c>
      <c r="V74" s="219">
        <v>134.62</v>
      </c>
      <c r="W74" s="229">
        <v>60.93000000000001</v>
      </c>
      <c r="X74" s="229">
        <v>0</v>
      </c>
      <c r="Y74" s="229">
        <v>60.93000000000001</v>
      </c>
    </row>
    <row r="75" spans="1:25" ht="15">
      <c r="A75" s="202"/>
      <c r="B75" s="201" t="s">
        <v>310</v>
      </c>
      <c r="C75" s="197">
        <v>2581</v>
      </c>
      <c r="D75" s="197">
        <v>2581</v>
      </c>
      <c r="E75" s="197">
        <v>0</v>
      </c>
      <c r="F75" s="199">
        <v>0.6</v>
      </c>
      <c r="G75" s="200">
        <v>0.4</v>
      </c>
      <c r="H75" s="200">
        <v>0.7</v>
      </c>
      <c r="I75" s="200"/>
      <c r="J75" s="200">
        <v>0.30000000000000004</v>
      </c>
      <c r="K75" s="218">
        <v>619.44</v>
      </c>
      <c r="L75" s="218">
        <v>309.72</v>
      </c>
      <c r="M75" s="218">
        <v>309.72</v>
      </c>
      <c r="N75" s="218">
        <v>216.8</v>
      </c>
      <c r="O75" s="198">
        <v>92.92000000000002</v>
      </c>
      <c r="P75" s="219">
        <v>-1.6</v>
      </c>
      <c r="Q75" s="219">
        <v>528.12</v>
      </c>
      <c r="R75" s="219">
        <v>309.72</v>
      </c>
      <c r="S75" s="219">
        <v>218.4</v>
      </c>
      <c r="T75" s="219">
        <v>441.32000000000005</v>
      </c>
      <c r="U75" s="219">
        <v>309.72</v>
      </c>
      <c r="V75" s="219">
        <v>131.6</v>
      </c>
      <c r="W75" s="229">
        <v>86.79999999999995</v>
      </c>
      <c r="X75" s="229">
        <v>0</v>
      </c>
      <c r="Y75" s="229">
        <v>86.79999999999995</v>
      </c>
    </row>
    <row r="76" spans="1:25" ht="15">
      <c r="A76" s="202"/>
      <c r="B76" s="201" t="s">
        <v>311</v>
      </c>
      <c r="C76" s="197">
        <v>5075</v>
      </c>
      <c r="D76" s="197">
        <v>4536</v>
      </c>
      <c r="E76" s="197">
        <v>539</v>
      </c>
      <c r="F76" s="199">
        <v>0.8</v>
      </c>
      <c r="G76" s="200">
        <v>0.19999999999999996</v>
      </c>
      <c r="H76" s="200">
        <v>0.7</v>
      </c>
      <c r="I76" s="200"/>
      <c r="J76" s="200">
        <v>0.30000000000000004</v>
      </c>
      <c r="K76" s="218">
        <v>1261.12</v>
      </c>
      <c r="L76" s="218">
        <v>812</v>
      </c>
      <c r="M76" s="218">
        <v>449.1199999999999</v>
      </c>
      <c r="N76" s="232">
        <v>314.39</v>
      </c>
      <c r="O76" s="198">
        <v>134.7299999999999</v>
      </c>
      <c r="P76" s="219">
        <v>-3.38</v>
      </c>
      <c r="Q76" s="219">
        <v>1129.77</v>
      </c>
      <c r="R76" s="219">
        <v>812</v>
      </c>
      <c r="S76" s="219">
        <v>317.77</v>
      </c>
      <c r="T76" s="219">
        <v>898.2600000000001</v>
      </c>
      <c r="U76" s="219">
        <v>603.8800000000001</v>
      </c>
      <c r="V76" s="219">
        <v>294.38</v>
      </c>
      <c r="W76" s="229">
        <v>231.50999999999988</v>
      </c>
      <c r="X76" s="229">
        <v>53.110000000000014</v>
      </c>
      <c r="Y76" s="229">
        <v>178.39999999999986</v>
      </c>
    </row>
    <row r="77" spans="1:25" ht="15">
      <c r="A77" s="202"/>
      <c r="B77" s="201" t="s">
        <v>312</v>
      </c>
      <c r="C77" s="197">
        <v>1500</v>
      </c>
      <c r="D77" s="197">
        <v>1500</v>
      </c>
      <c r="E77" s="197">
        <v>0</v>
      </c>
      <c r="F77" s="199">
        <v>0.6</v>
      </c>
      <c r="G77" s="200">
        <v>0.4</v>
      </c>
      <c r="H77" s="200">
        <v>0.7</v>
      </c>
      <c r="I77" s="200"/>
      <c r="J77" s="200">
        <v>0.30000000000000004</v>
      </c>
      <c r="K77" s="218">
        <v>360</v>
      </c>
      <c r="L77" s="218">
        <v>180</v>
      </c>
      <c r="M77" s="218">
        <v>180</v>
      </c>
      <c r="N77" s="218">
        <v>126</v>
      </c>
      <c r="O77" s="198">
        <v>54</v>
      </c>
      <c r="P77" s="219">
        <v>-0.93</v>
      </c>
      <c r="Q77" s="219">
        <v>306.93</v>
      </c>
      <c r="R77" s="219">
        <v>180</v>
      </c>
      <c r="S77" s="219">
        <v>126.93</v>
      </c>
      <c r="T77" s="219">
        <v>256.93</v>
      </c>
      <c r="U77" s="219">
        <v>180</v>
      </c>
      <c r="V77" s="219">
        <v>76.93</v>
      </c>
      <c r="W77" s="229">
        <v>50</v>
      </c>
      <c r="X77" s="229">
        <v>0</v>
      </c>
      <c r="Y77" s="229">
        <v>50</v>
      </c>
    </row>
    <row r="78" spans="1:25" ht="15">
      <c r="A78" s="202"/>
      <c r="B78" s="201" t="s">
        <v>313</v>
      </c>
      <c r="C78" s="197">
        <v>6947</v>
      </c>
      <c r="D78" s="197">
        <v>5518</v>
      </c>
      <c r="E78" s="197">
        <v>1429</v>
      </c>
      <c r="F78" s="199">
        <v>0.6</v>
      </c>
      <c r="G78" s="200">
        <v>0.4</v>
      </c>
      <c r="H78" s="200">
        <v>0.7</v>
      </c>
      <c r="I78" s="200"/>
      <c r="J78" s="200">
        <v>0.30000000000000004</v>
      </c>
      <c r="K78" s="218">
        <v>1781.6</v>
      </c>
      <c r="L78" s="218">
        <v>833.64</v>
      </c>
      <c r="M78" s="218">
        <v>947.9599999999999</v>
      </c>
      <c r="N78" s="218">
        <v>663.57</v>
      </c>
      <c r="O78" s="198">
        <v>284.3899999999999</v>
      </c>
      <c r="P78" s="219">
        <v>-4.65</v>
      </c>
      <c r="Q78" s="219">
        <v>1501.86</v>
      </c>
      <c r="R78" s="219">
        <v>833.64</v>
      </c>
      <c r="S78" s="219">
        <v>668.22</v>
      </c>
      <c r="T78" s="219">
        <v>1267.9</v>
      </c>
      <c r="U78" s="219">
        <v>827.25</v>
      </c>
      <c r="V78" s="219">
        <v>440.65</v>
      </c>
      <c r="W78" s="229">
        <v>233.96000000000004</v>
      </c>
      <c r="X78" s="229">
        <v>65.44999999999993</v>
      </c>
      <c r="Y78" s="229">
        <v>168.5100000000001</v>
      </c>
    </row>
    <row r="79" spans="1:25" ht="15">
      <c r="A79" s="202"/>
      <c r="B79" s="201" t="s">
        <v>314</v>
      </c>
      <c r="C79" s="197">
        <v>3488</v>
      </c>
      <c r="D79" s="197">
        <v>3488</v>
      </c>
      <c r="E79" s="197">
        <v>0</v>
      </c>
      <c r="F79" s="199">
        <v>0.6</v>
      </c>
      <c r="G79" s="200">
        <v>0.4</v>
      </c>
      <c r="H79" s="200">
        <v>0.8</v>
      </c>
      <c r="I79" s="200"/>
      <c r="J79" s="200">
        <v>0.19999999999999996</v>
      </c>
      <c r="K79" s="218">
        <v>837.12</v>
      </c>
      <c r="L79" s="218">
        <v>418.56</v>
      </c>
      <c r="M79" s="218">
        <v>418.56</v>
      </c>
      <c r="N79" s="218">
        <v>334.85</v>
      </c>
      <c r="O79" s="198">
        <v>83.70999999999998</v>
      </c>
      <c r="P79" s="219">
        <v>-1.28</v>
      </c>
      <c r="Q79" s="219">
        <v>754.69</v>
      </c>
      <c r="R79" s="219">
        <v>418.56</v>
      </c>
      <c r="S79" s="219">
        <v>336.13</v>
      </c>
      <c r="T79" s="219">
        <v>648.84</v>
      </c>
      <c r="U79" s="219">
        <v>418.56</v>
      </c>
      <c r="V79" s="219">
        <v>230.28</v>
      </c>
      <c r="W79" s="229">
        <v>105.85000000000014</v>
      </c>
      <c r="X79" s="229">
        <v>0</v>
      </c>
      <c r="Y79" s="229">
        <v>105.85000000000014</v>
      </c>
    </row>
    <row r="80" spans="1:25" ht="15">
      <c r="A80" s="202" t="s">
        <v>488</v>
      </c>
      <c r="B80" s="196" t="s">
        <v>315</v>
      </c>
      <c r="C80" s="203">
        <v>12251</v>
      </c>
      <c r="D80" s="203">
        <v>9414</v>
      </c>
      <c r="E80" s="203">
        <v>2837</v>
      </c>
      <c r="F80" s="207"/>
      <c r="G80" s="207"/>
      <c r="H80" s="204"/>
      <c r="I80" s="204"/>
      <c r="J80" s="204"/>
      <c r="K80" s="204">
        <v>3167.2</v>
      </c>
      <c r="L80" s="204">
        <v>1716.24</v>
      </c>
      <c r="M80" s="204">
        <v>1450.96</v>
      </c>
      <c r="N80" s="204">
        <v>702.5000000000001</v>
      </c>
      <c r="O80" s="204">
        <v>748.4599999999998</v>
      </c>
      <c r="P80" s="204">
        <v>-22.18</v>
      </c>
      <c r="Q80" s="204">
        <v>2440.92</v>
      </c>
      <c r="R80" s="204">
        <v>1731.9499999999998</v>
      </c>
      <c r="S80" s="204">
        <v>708.9699999999999</v>
      </c>
      <c r="T80" s="204">
        <v>2290.7599999999998</v>
      </c>
      <c r="U80" s="204">
        <v>1541.29</v>
      </c>
      <c r="V80" s="204">
        <v>749.47</v>
      </c>
      <c r="W80" s="198">
        <v>150.1600000000002</v>
      </c>
      <c r="X80" s="198">
        <v>14.270000000000039</v>
      </c>
      <c r="Y80" s="198">
        <v>135.89000000000016</v>
      </c>
    </row>
    <row r="81" spans="1:25" ht="21">
      <c r="A81" s="202"/>
      <c r="B81" s="201" t="s">
        <v>586</v>
      </c>
      <c r="C81" s="197">
        <v>6098</v>
      </c>
      <c r="D81" s="197">
        <v>3261</v>
      </c>
      <c r="E81" s="197">
        <v>2837</v>
      </c>
      <c r="F81" s="207"/>
      <c r="G81" s="207"/>
      <c r="H81" s="198"/>
      <c r="I81" s="198"/>
      <c r="J81" s="198"/>
      <c r="K81" s="198">
        <v>1690.48</v>
      </c>
      <c r="L81" s="198">
        <v>731.76</v>
      </c>
      <c r="M81" s="198">
        <v>958.72</v>
      </c>
      <c r="N81" s="198">
        <v>308.71000000000004</v>
      </c>
      <c r="O81" s="198">
        <v>650.01</v>
      </c>
      <c r="P81" s="198">
        <v>-7.17</v>
      </c>
      <c r="Q81" s="198">
        <v>1047.6399999999999</v>
      </c>
      <c r="R81" s="198">
        <v>734.6299999999999</v>
      </c>
      <c r="S81" s="198">
        <v>313.01</v>
      </c>
      <c r="T81" s="198">
        <v>1038.1599999999999</v>
      </c>
      <c r="U81" s="198">
        <v>724.86</v>
      </c>
      <c r="V81" s="198">
        <v>313.3</v>
      </c>
      <c r="W81" s="198">
        <v>9.480000000000032</v>
      </c>
      <c r="X81" s="198">
        <v>14.270000000000039</v>
      </c>
      <c r="Y81" s="198">
        <v>-4.790000000000006</v>
      </c>
    </row>
    <row r="82" spans="1:25" ht="15">
      <c r="A82" s="202"/>
      <c r="B82" s="188" t="s">
        <v>316</v>
      </c>
      <c r="C82" s="197">
        <v>2221</v>
      </c>
      <c r="D82" s="197">
        <v>0</v>
      </c>
      <c r="E82" s="197">
        <v>2221</v>
      </c>
      <c r="F82" s="199">
        <v>0.6</v>
      </c>
      <c r="G82" s="200">
        <v>0.4</v>
      </c>
      <c r="H82" s="200"/>
      <c r="I82" s="200">
        <v>1</v>
      </c>
      <c r="J82" s="200"/>
      <c r="K82" s="218">
        <v>710.72</v>
      </c>
      <c r="L82" s="218">
        <v>266.52</v>
      </c>
      <c r="M82" s="218">
        <v>444.20000000000005</v>
      </c>
      <c r="N82" s="218">
        <v>0</v>
      </c>
      <c r="O82" s="198">
        <v>444.2</v>
      </c>
      <c r="P82" s="219">
        <v>-2.75</v>
      </c>
      <c r="Q82" s="219">
        <v>269.27</v>
      </c>
      <c r="R82" s="219">
        <v>266.52</v>
      </c>
      <c r="S82" s="219">
        <v>2.75</v>
      </c>
      <c r="T82" s="219">
        <v>247.66</v>
      </c>
      <c r="U82" s="219">
        <v>244.91</v>
      </c>
      <c r="V82" s="219">
        <v>2.75</v>
      </c>
      <c r="W82" s="229">
        <v>21.610000000000042</v>
      </c>
      <c r="X82" s="229">
        <v>21.610000000000042</v>
      </c>
      <c r="Y82" s="229">
        <v>0</v>
      </c>
    </row>
    <row r="83" spans="1:25" ht="15">
      <c r="A83" s="202"/>
      <c r="B83" s="188" t="s">
        <v>317</v>
      </c>
      <c r="C83" s="197">
        <v>3262</v>
      </c>
      <c r="D83" s="197">
        <v>2646</v>
      </c>
      <c r="E83" s="197">
        <v>616</v>
      </c>
      <c r="F83" s="199">
        <v>0.6</v>
      </c>
      <c r="G83" s="200">
        <v>0.4</v>
      </c>
      <c r="H83" s="200">
        <v>0.6</v>
      </c>
      <c r="I83" s="200"/>
      <c r="J83" s="200">
        <v>0.4</v>
      </c>
      <c r="K83" s="218">
        <v>832.16</v>
      </c>
      <c r="L83" s="218">
        <v>391.44</v>
      </c>
      <c r="M83" s="218">
        <v>440.72</v>
      </c>
      <c r="N83" s="218">
        <v>264.43</v>
      </c>
      <c r="O83" s="198">
        <v>176.28999999999996</v>
      </c>
      <c r="P83" s="219">
        <v>-2.76</v>
      </c>
      <c r="Q83" s="219">
        <v>658.63</v>
      </c>
      <c r="R83" s="219">
        <v>392.84</v>
      </c>
      <c r="S83" s="219">
        <v>265.79</v>
      </c>
      <c r="T83" s="219">
        <v>666.58</v>
      </c>
      <c r="U83" s="219">
        <v>397.22</v>
      </c>
      <c r="V83" s="219">
        <v>269.36</v>
      </c>
      <c r="W83" s="229">
        <v>-7.950000000000017</v>
      </c>
      <c r="X83" s="229">
        <v>-7.340000000000003</v>
      </c>
      <c r="Y83" s="229">
        <v>-0.6100000000000136</v>
      </c>
    </row>
    <row r="84" spans="1:25" ht="15">
      <c r="A84" s="202"/>
      <c r="B84" s="188" t="s">
        <v>318</v>
      </c>
      <c r="C84" s="197">
        <v>615</v>
      </c>
      <c r="D84" s="197">
        <v>615</v>
      </c>
      <c r="E84" s="197">
        <v>0</v>
      </c>
      <c r="F84" s="199">
        <v>0.6</v>
      </c>
      <c r="G84" s="200">
        <v>0.4</v>
      </c>
      <c r="H84" s="200">
        <v>0.6</v>
      </c>
      <c r="I84" s="200"/>
      <c r="J84" s="200">
        <v>0.4</v>
      </c>
      <c r="K84" s="218">
        <v>147.6</v>
      </c>
      <c r="L84" s="218">
        <v>73.8</v>
      </c>
      <c r="M84" s="218">
        <v>73.8</v>
      </c>
      <c r="N84" s="218">
        <v>44.28</v>
      </c>
      <c r="O84" s="198">
        <v>29.519999999999996</v>
      </c>
      <c r="P84" s="219">
        <v>-1.66</v>
      </c>
      <c r="Q84" s="219">
        <v>119.74</v>
      </c>
      <c r="R84" s="219">
        <v>75.27</v>
      </c>
      <c r="S84" s="219">
        <v>44.47</v>
      </c>
      <c r="T84" s="219">
        <v>123.91999999999999</v>
      </c>
      <c r="U84" s="219">
        <v>82.72999999999999</v>
      </c>
      <c r="V84" s="219">
        <v>41.19</v>
      </c>
      <c r="W84" s="229">
        <v>-4.179999999999993</v>
      </c>
      <c r="X84" s="229">
        <v>0</v>
      </c>
      <c r="Y84" s="229">
        <v>-4.179999999999993</v>
      </c>
    </row>
    <row r="85" spans="1:25" ht="15">
      <c r="A85" s="202"/>
      <c r="B85" s="201" t="s">
        <v>319</v>
      </c>
      <c r="C85" s="197">
        <v>3970</v>
      </c>
      <c r="D85" s="197">
        <v>3970</v>
      </c>
      <c r="E85" s="197">
        <v>0</v>
      </c>
      <c r="F85" s="199">
        <v>0.8</v>
      </c>
      <c r="G85" s="200">
        <v>0.19999999999999996</v>
      </c>
      <c r="H85" s="200">
        <v>0.8</v>
      </c>
      <c r="I85" s="200"/>
      <c r="J85" s="200">
        <v>0.19999999999999996</v>
      </c>
      <c r="K85" s="218">
        <v>952.8</v>
      </c>
      <c r="L85" s="218">
        <v>635.2</v>
      </c>
      <c r="M85" s="218">
        <v>317.5999999999999</v>
      </c>
      <c r="N85" s="218">
        <v>254.08</v>
      </c>
      <c r="O85" s="198">
        <v>63.5199999999999</v>
      </c>
      <c r="P85" s="219">
        <v>-11.05</v>
      </c>
      <c r="Q85" s="219">
        <v>900.3300000000002</v>
      </c>
      <c r="R85" s="219">
        <v>644.7800000000001</v>
      </c>
      <c r="S85" s="219">
        <v>255.55</v>
      </c>
      <c r="T85" s="219">
        <v>827.09</v>
      </c>
      <c r="U85" s="219">
        <v>534.62</v>
      </c>
      <c r="V85" s="219">
        <v>292.47</v>
      </c>
      <c r="W85" s="229">
        <v>73.24000000000012</v>
      </c>
      <c r="X85" s="229">
        <v>0</v>
      </c>
      <c r="Y85" s="229">
        <v>73.24000000000012</v>
      </c>
    </row>
    <row r="86" spans="1:25" ht="15">
      <c r="A86" s="202"/>
      <c r="B86" s="201" t="s">
        <v>320</v>
      </c>
      <c r="C86" s="197">
        <v>2183</v>
      </c>
      <c r="D86" s="197">
        <v>2183</v>
      </c>
      <c r="E86" s="197">
        <v>0</v>
      </c>
      <c r="F86" s="199">
        <v>0.8</v>
      </c>
      <c r="G86" s="200">
        <v>0.19999999999999996</v>
      </c>
      <c r="H86" s="200">
        <v>0.8</v>
      </c>
      <c r="I86" s="200"/>
      <c r="J86" s="200">
        <v>0.19999999999999996</v>
      </c>
      <c r="K86" s="218">
        <v>523.92</v>
      </c>
      <c r="L86" s="218">
        <v>349.28</v>
      </c>
      <c r="M86" s="218">
        <v>174.64</v>
      </c>
      <c r="N86" s="218">
        <v>139.71</v>
      </c>
      <c r="O86" s="198">
        <v>34.92999999999998</v>
      </c>
      <c r="P86" s="219">
        <v>-3.96</v>
      </c>
      <c r="Q86" s="219">
        <v>492.94999999999993</v>
      </c>
      <c r="R86" s="219">
        <v>352.54</v>
      </c>
      <c r="S86" s="219">
        <v>140.41</v>
      </c>
      <c r="T86" s="219">
        <v>425.50999999999993</v>
      </c>
      <c r="U86" s="219">
        <v>281.80999999999995</v>
      </c>
      <c r="V86" s="219">
        <v>143.7</v>
      </c>
      <c r="W86" s="229">
        <v>67.44000000000005</v>
      </c>
      <c r="X86" s="229">
        <v>0</v>
      </c>
      <c r="Y86" s="229">
        <v>67.44000000000005</v>
      </c>
    </row>
    <row r="87" spans="1:25" ht="15">
      <c r="A87" s="202" t="s">
        <v>495</v>
      </c>
      <c r="B87" s="196" t="s">
        <v>321</v>
      </c>
      <c r="C87" s="203">
        <v>28750</v>
      </c>
      <c r="D87" s="203">
        <v>25022</v>
      </c>
      <c r="E87" s="203">
        <v>3728</v>
      </c>
      <c r="F87" s="207"/>
      <c r="G87" s="207"/>
      <c r="H87" s="204"/>
      <c r="I87" s="204"/>
      <c r="J87" s="204"/>
      <c r="K87" s="204">
        <v>7198.24</v>
      </c>
      <c r="L87" s="204">
        <v>3859.040000000001</v>
      </c>
      <c r="M87" s="204">
        <v>3339.2</v>
      </c>
      <c r="N87" s="204">
        <v>1422.39</v>
      </c>
      <c r="O87" s="204">
        <v>1916.81</v>
      </c>
      <c r="P87" s="204">
        <v>-33.08999999999999</v>
      </c>
      <c r="Q87" s="204">
        <v>5314.52</v>
      </c>
      <c r="R87" s="204">
        <v>3865.4700000000007</v>
      </c>
      <c r="S87" s="204">
        <v>1449.05</v>
      </c>
      <c r="T87" s="204">
        <v>4692.45</v>
      </c>
      <c r="U87" s="204">
        <v>3572.7899999999995</v>
      </c>
      <c r="V87" s="204">
        <v>1119.66</v>
      </c>
      <c r="W87" s="198">
        <v>622.0699999999999</v>
      </c>
      <c r="X87" s="198">
        <v>216.22</v>
      </c>
      <c r="Y87" s="198">
        <v>405.85</v>
      </c>
    </row>
    <row r="88" spans="1:25" ht="21">
      <c r="A88" s="202"/>
      <c r="B88" s="201" t="s">
        <v>587</v>
      </c>
      <c r="C88" s="197">
        <v>15168</v>
      </c>
      <c r="D88" s="197">
        <v>12632</v>
      </c>
      <c r="E88" s="197">
        <v>2536</v>
      </c>
      <c r="F88" s="207"/>
      <c r="G88" s="207"/>
      <c r="H88" s="198"/>
      <c r="I88" s="198"/>
      <c r="J88" s="198"/>
      <c r="K88" s="198">
        <v>3843.2</v>
      </c>
      <c r="L88" s="198">
        <v>1820.16</v>
      </c>
      <c r="M88" s="198">
        <v>2023.04</v>
      </c>
      <c r="N88" s="198">
        <v>461.22</v>
      </c>
      <c r="O88" s="198">
        <v>1561.8199999999997</v>
      </c>
      <c r="P88" s="198">
        <v>-19.66999999999999</v>
      </c>
      <c r="Q88" s="198">
        <v>2301.05</v>
      </c>
      <c r="R88" s="198">
        <v>1820.16</v>
      </c>
      <c r="S88" s="198">
        <v>480.89</v>
      </c>
      <c r="T88" s="198">
        <v>2123.6899999999996</v>
      </c>
      <c r="U88" s="198">
        <v>1873.02</v>
      </c>
      <c r="V88" s="198">
        <v>250.67</v>
      </c>
      <c r="W88" s="198">
        <v>177.3600000000001</v>
      </c>
      <c r="X88" s="198">
        <v>14.279999999999973</v>
      </c>
      <c r="Y88" s="198">
        <v>163.08000000000013</v>
      </c>
    </row>
    <row r="89" spans="1:25" ht="15">
      <c r="A89" s="202"/>
      <c r="B89" s="188" t="s">
        <v>322</v>
      </c>
      <c r="C89" s="197">
        <v>7481</v>
      </c>
      <c r="D89" s="197">
        <v>4945</v>
      </c>
      <c r="E89" s="197">
        <v>2536</v>
      </c>
      <c r="F89" s="199">
        <v>0.6</v>
      </c>
      <c r="G89" s="200">
        <v>0.4</v>
      </c>
      <c r="H89" s="200"/>
      <c r="I89" s="200">
        <v>1</v>
      </c>
      <c r="J89" s="200"/>
      <c r="K89" s="218">
        <v>1998.32</v>
      </c>
      <c r="L89" s="218">
        <v>897.72</v>
      </c>
      <c r="M89" s="218">
        <v>1100.6</v>
      </c>
      <c r="N89" s="218">
        <v>0</v>
      </c>
      <c r="O89" s="198">
        <v>1100.6</v>
      </c>
      <c r="P89" s="219">
        <v>-11.769999999999989</v>
      </c>
      <c r="Q89" s="219">
        <v>909.49</v>
      </c>
      <c r="R89" s="219">
        <v>897.72</v>
      </c>
      <c r="S89" s="219">
        <v>11.769999999999989</v>
      </c>
      <c r="T89" s="219">
        <v>929.5</v>
      </c>
      <c r="U89" s="219">
        <v>917.73</v>
      </c>
      <c r="V89" s="219">
        <v>11.769999999999989</v>
      </c>
      <c r="W89" s="229">
        <v>-20.00999999999999</v>
      </c>
      <c r="X89" s="229">
        <v>14.279999999999973</v>
      </c>
      <c r="Y89" s="229">
        <v>-34.289999999999964</v>
      </c>
    </row>
    <row r="90" spans="1:25" ht="15">
      <c r="A90" s="202"/>
      <c r="B90" s="188" t="s">
        <v>323</v>
      </c>
      <c r="C90" s="197">
        <v>1768</v>
      </c>
      <c r="D90" s="197">
        <v>1768</v>
      </c>
      <c r="E90" s="197">
        <v>0</v>
      </c>
      <c r="F90" s="199">
        <v>0.6</v>
      </c>
      <c r="G90" s="200">
        <v>0.4</v>
      </c>
      <c r="H90" s="200">
        <v>0.5</v>
      </c>
      <c r="I90" s="200"/>
      <c r="J90" s="200">
        <v>0.5</v>
      </c>
      <c r="K90" s="218">
        <v>424.32</v>
      </c>
      <c r="L90" s="218">
        <v>212.16</v>
      </c>
      <c r="M90" s="218">
        <v>212.16</v>
      </c>
      <c r="N90" s="218">
        <v>106.08</v>
      </c>
      <c r="O90" s="198">
        <v>106.08</v>
      </c>
      <c r="P90" s="219">
        <v>-2.21</v>
      </c>
      <c r="Q90" s="219">
        <v>320.45</v>
      </c>
      <c r="R90" s="219">
        <v>212.16</v>
      </c>
      <c r="S90" s="219">
        <v>108.29</v>
      </c>
      <c r="T90" s="219">
        <v>246.37</v>
      </c>
      <c r="U90" s="219">
        <v>212.16</v>
      </c>
      <c r="V90" s="219">
        <v>34.21</v>
      </c>
      <c r="W90" s="229">
        <v>74.08000000000001</v>
      </c>
      <c r="X90" s="229">
        <v>0</v>
      </c>
      <c r="Y90" s="229">
        <v>74.08000000000001</v>
      </c>
    </row>
    <row r="91" spans="1:25" ht="15">
      <c r="A91" s="202"/>
      <c r="B91" s="188" t="s">
        <v>324</v>
      </c>
      <c r="C91" s="197">
        <v>5919</v>
      </c>
      <c r="D91" s="197">
        <v>5919</v>
      </c>
      <c r="E91" s="197">
        <v>0</v>
      </c>
      <c r="F91" s="199">
        <v>0.6</v>
      </c>
      <c r="G91" s="200">
        <v>0.4</v>
      </c>
      <c r="H91" s="200">
        <v>0.5</v>
      </c>
      <c r="I91" s="200"/>
      <c r="J91" s="200">
        <v>0.5</v>
      </c>
      <c r="K91" s="218">
        <v>1420.56</v>
      </c>
      <c r="L91" s="218">
        <v>710.28</v>
      </c>
      <c r="M91" s="218">
        <v>710.28</v>
      </c>
      <c r="N91" s="218">
        <v>355.14</v>
      </c>
      <c r="O91" s="198">
        <v>355.14</v>
      </c>
      <c r="P91" s="219">
        <v>-5.69</v>
      </c>
      <c r="Q91" s="219">
        <v>1071.11</v>
      </c>
      <c r="R91" s="219">
        <v>710.28</v>
      </c>
      <c r="S91" s="219">
        <v>360.83</v>
      </c>
      <c r="T91" s="219">
        <v>947.82</v>
      </c>
      <c r="U91" s="219">
        <v>743.13</v>
      </c>
      <c r="V91" s="219">
        <v>204.69</v>
      </c>
      <c r="W91" s="229">
        <v>123.29000000000008</v>
      </c>
      <c r="X91" s="229">
        <v>0</v>
      </c>
      <c r="Y91" s="229">
        <v>123.29000000000008</v>
      </c>
    </row>
    <row r="92" spans="1:25" ht="15">
      <c r="A92" s="202"/>
      <c r="B92" s="201" t="s">
        <v>326</v>
      </c>
      <c r="C92" s="197">
        <v>3297</v>
      </c>
      <c r="D92" s="197">
        <v>2451</v>
      </c>
      <c r="E92" s="197">
        <v>846</v>
      </c>
      <c r="F92" s="199">
        <v>0.8</v>
      </c>
      <c r="G92" s="200">
        <v>0.19999999999999996</v>
      </c>
      <c r="H92" s="200">
        <v>0.7</v>
      </c>
      <c r="I92" s="200"/>
      <c r="J92" s="200">
        <v>0.30000000000000004</v>
      </c>
      <c r="K92" s="218">
        <v>858.96</v>
      </c>
      <c r="L92" s="218">
        <v>527.52</v>
      </c>
      <c r="M92" s="218">
        <v>331.44000000000005</v>
      </c>
      <c r="N92" s="218">
        <v>232.01</v>
      </c>
      <c r="O92" s="198">
        <v>99.43000000000006</v>
      </c>
      <c r="P92" s="219">
        <v>-2.100000000000005</v>
      </c>
      <c r="Q92" s="219">
        <v>761.63</v>
      </c>
      <c r="R92" s="219">
        <v>527.52</v>
      </c>
      <c r="S92" s="219">
        <v>234.11</v>
      </c>
      <c r="T92" s="219">
        <v>594.11</v>
      </c>
      <c r="U92" s="219">
        <v>405.01</v>
      </c>
      <c r="V92" s="219">
        <v>189.1</v>
      </c>
      <c r="W92" s="229">
        <v>167.52000000000007</v>
      </c>
      <c r="X92" s="229">
        <v>145.01000000000002</v>
      </c>
      <c r="Y92" s="229">
        <v>22.510000000000048</v>
      </c>
    </row>
    <row r="93" spans="1:25" ht="15">
      <c r="A93" s="202"/>
      <c r="B93" s="201" t="s">
        <v>327</v>
      </c>
      <c r="C93" s="197">
        <v>2293</v>
      </c>
      <c r="D93" s="197">
        <v>2293</v>
      </c>
      <c r="E93" s="197">
        <v>0</v>
      </c>
      <c r="F93" s="199">
        <v>0.8</v>
      </c>
      <c r="G93" s="200">
        <v>0.19999999999999996</v>
      </c>
      <c r="H93" s="200">
        <v>0.7</v>
      </c>
      <c r="I93" s="200"/>
      <c r="J93" s="200">
        <v>0.30000000000000004</v>
      </c>
      <c r="K93" s="218">
        <v>550.32</v>
      </c>
      <c r="L93" s="218">
        <v>366.88</v>
      </c>
      <c r="M93" s="218">
        <v>183.44000000000005</v>
      </c>
      <c r="N93" s="218">
        <v>128.41</v>
      </c>
      <c r="O93" s="198">
        <v>55.03000000000006</v>
      </c>
      <c r="P93" s="219">
        <v>-1.4399999999999977</v>
      </c>
      <c r="Q93" s="219">
        <v>496.73</v>
      </c>
      <c r="R93" s="219">
        <v>366.88</v>
      </c>
      <c r="S93" s="219">
        <v>129.85</v>
      </c>
      <c r="T93" s="219">
        <v>394.6</v>
      </c>
      <c r="U93" s="219">
        <v>275.16</v>
      </c>
      <c r="V93" s="219">
        <v>119.44</v>
      </c>
      <c r="W93" s="229">
        <v>102.12999999999994</v>
      </c>
      <c r="X93" s="229">
        <v>0</v>
      </c>
      <c r="Y93" s="229">
        <v>102.12999999999994</v>
      </c>
    </row>
    <row r="94" spans="1:25" ht="15">
      <c r="A94" s="202"/>
      <c r="B94" s="201" t="s">
        <v>328</v>
      </c>
      <c r="C94" s="197">
        <v>3356</v>
      </c>
      <c r="D94" s="197">
        <v>3356</v>
      </c>
      <c r="E94" s="197">
        <v>0</v>
      </c>
      <c r="F94" s="199">
        <v>0.6</v>
      </c>
      <c r="G94" s="200">
        <v>0.4</v>
      </c>
      <c r="H94" s="200">
        <v>0.7</v>
      </c>
      <c r="I94" s="200"/>
      <c r="J94" s="200">
        <v>0.30000000000000004</v>
      </c>
      <c r="K94" s="218">
        <v>805.44</v>
      </c>
      <c r="L94" s="218">
        <v>402.72</v>
      </c>
      <c r="M94" s="218">
        <v>402.72</v>
      </c>
      <c r="N94" s="218">
        <v>281.9</v>
      </c>
      <c r="O94" s="198">
        <v>120.82000000000005</v>
      </c>
      <c r="P94" s="219">
        <v>-1.58</v>
      </c>
      <c r="Q94" s="219">
        <v>686.2</v>
      </c>
      <c r="R94" s="219">
        <v>402.72</v>
      </c>
      <c r="S94" s="219">
        <v>283.47999999999996</v>
      </c>
      <c r="T94" s="219">
        <v>618.5600000000001</v>
      </c>
      <c r="U94" s="219">
        <v>422.98</v>
      </c>
      <c r="V94" s="219">
        <v>195.58</v>
      </c>
      <c r="W94" s="229">
        <v>67.63999999999999</v>
      </c>
      <c r="X94" s="229">
        <v>0</v>
      </c>
      <c r="Y94" s="229">
        <v>67.63999999999999</v>
      </c>
    </row>
    <row r="95" spans="1:25" ht="15">
      <c r="A95" s="202"/>
      <c r="B95" s="201" t="s">
        <v>329</v>
      </c>
      <c r="C95" s="197">
        <v>4636</v>
      </c>
      <c r="D95" s="197">
        <v>4290</v>
      </c>
      <c r="E95" s="197">
        <v>346</v>
      </c>
      <c r="F95" s="199">
        <v>0.8</v>
      </c>
      <c r="G95" s="200">
        <v>0.19999999999999996</v>
      </c>
      <c r="H95" s="200">
        <v>0.8</v>
      </c>
      <c r="I95" s="200"/>
      <c r="J95" s="200">
        <v>0.19999999999999996</v>
      </c>
      <c r="K95" s="218">
        <v>1140.32</v>
      </c>
      <c r="L95" s="218">
        <v>741.76</v>
      </c>
      <c r="M95" s="218">
        <v>398.55999999999995</v>
      </c>
      <c r="N95" s="218">
        <v>318.85</v>
      </c>
      <c r="O95" s="198">
        <v>79.70999999999992</v>
      </c>
      <c r="P95" s="219">
        <v>-8.3</v>
      </c>
      <c r="Q95" s="219">
        <v>1068.9099999999999</v>
      </c>
      <c r="R95" s="219">
        <v>748.19</v>
      </c>
      <c r="S95" s="219">
        <v>320.72</v>
      </c>
      <c r="T95" s="219">
        <v>961.4899999999999</v>
      </c>
      <c r="U95" s="219">
        <v>596.6199999999999</v>
      </c>
      <c r="V95" s="219">
        <v>364.87</v>
      </c>
      <c r="W95" s="229">
        <v>107.4199999999999</v>
      </c>
      <c r="X95" s="229">
        <v>56.93000000000001</v>
      </c>
      <c r="Y95" s="229">
        <v>50.489999999999895</v>
      </c>
    </row>
    <row r="96" spans="1:25" ht="15">
      <c r="A96" s="202" t="s">
        <v>504</v>
      </c>
      <c r="B96" s="196" t="s">
        <v>330</v>
      </c>
      <c r="C96" s="203">
        <v>62467</v>
      </c>
      <c r="D96" s="203">
        <v>58758</v>
      </c>
      <c r="E96" s="203">
        <v>3709</v>
      </c>
      <c r="F96" s="207"/>
      <c r="G96" s="207"/>
      <c r="H96" s="204"/>
      <c r="I96" s="204"/>
      <c r="J96" s="204"/>
      <c r="K96" s="204">
        <v>15288.8</v>
      </c>
      <c r="L96" s="204">
        <v>8590.76</v>
      </c>
      <c r="M96" s="204">
        <v>6698.040000000001</v>
      </c>
      <c r="N96" s="204">
        <v>3212.01</v>
      </c>
      <c r="O96" s="204">
        <v>3486.0299999999993</v>
      </c>
      <c r="P96" s="204">
        <v>-130.07000000000002</v>
      </c>
      <c r="Q96" s="204">
        <v>11932.84</v>
      </c>
      <c r="R96" s="204">
        <v>8673.300000000001</v>
      </c>
      <c r="S96" s="204">
        <v>3259.5400000000004</v>
      </c>
      <c r="T96" s="204">
        <v>10610.61</v>
      </c>
      <c r="U96" s="204">
        <v>8028.080000000001</v>
      </c>
      <c r="V96" s="204">
        <v>2582.5299999999997</v>
      </c>
      <c r="W96" s="198">
        <v>1322.2300000000002</v>
      </c>
      <c r="X96" s="198">
        <v>122.93000000000005</v>
      </c>
      <c r="Y96" s="198">
        <v>1199.3000000000002</v>
      </c>
    </row>
    <row r="97" spans="1:25" ht="21">
      <c r="A97" s="202"/>
      <c r="B97" s="201" t="s">
        <v>588</v>
      </c>
      <c r="C97" s="197">
        <v>25843</v>
      </c>
      <c r="D97" s="197">
        <v>22666</v>
      </c>
      <c r="E97" s="197">
        <v>3177</v>
      </c>
      <c r="F97" s="207"/>
      <c r="G97" s="207"/>
      <c r="H97" s="198"/>
      <c r="I97" s="198"/>
      <c r="J97" s="198"/>
      <c r="K97" s="198">
        <v>6456.48</v>
      </c>
      <c r="L97" s="198">
        <v>3101.16</v>
      </c>
      <c r="M97" s="198">
        <v>3355.3200000000006</v>
      </c>
      <c r="N97" s="198">
        <v>743.45</v>
      </c>
      <c r="O97" s="198">
        <v>2611.87</v>
      </c>
      <c r="P97" s="198">
        <v>-63.42</v>
      </c>
      <c r="Q97" s="198">
        <v>3908.03</v>
      </c>
      <c r="R97" s="198">
        <v>3135.16</v>
      </c>
      <c r="S97" s="198">
        <v>772.87</v>
      </c>
      <c r="T97" s="198">
        <v>3424.6200000000003</v>
      </c>
      <c r="U97" s="198">
        <v>3138.2</v>
      </c>
      <c r="V97" s="198">
        <v>286.41999999999996</v>
      </c>
      <c r="W97" s="198">
        <v>483.4099999999999</v>
      </c>
      <c r="X97" s="198">
        <v>31.880000000000052</v>
      </c>
      <c r="Y97" s="198">
        <v>451.52999999999986</v>
      </c>
    </row>
    <row r="98" spans="1:25" ht="15">
      <c r="A98" s="202"/>
      <c r="B98" s="188" t="s">
        <v>331</v>
      </c>
      <c r="C98" s="197">
        <v>12411</v>
      </c>
      <c r="D98" s="197">
        <v>9234</v>
      </c>
      <c r="E98" s="197">
        <v>3177</v>
      </c>
      <c r="F98" s="199">
        <v>0.6</v>
      </c>
      <c r="G98" s="200">
        <v>0.4</v>
      </c>
      <c r="H98" s="200"/>
      <c r="I98" s="200">
        <v>1</v>
      </c>
      <c r="J98" s="200"/>
      <c r="K98" s="218">
        <v>3232.8</v>
      </c>
      <c r="L98" s="218">
        <v>1489.32</v>
      </c>
      <c r="M98" s="218">
        <v>1743.4800000000002</v>
      </c>
      <c r="N98" s="218">
        <v>0</v>
      </c>
      <c r="O98" s="198">
        <v>1743.48</v>
      </c>
      <c r="P98" s="219">
        <v>-18.17</v>
      </c>
      <c r="Q98" s="219">
        <v>1507.49</v>
      </c>
      <c r="R98" s="219">
        <v>1489.32</v>
      </c>
      <c r="S98" s="219">
        <v>18.17</v>
      </c>
      <c r="T98" s="219">
        <v>1475.61</v>
      </c>
      <c r="U98" s="219">
        <v>1457.4399999999998</v>
      </c>
      <c r="V98" s="219">
        <v>18.17</v>
      </c>
      <c r="W98" s="229">
        <v>31.880000000000052</v>
      </c>
      <c r="X98" s="229">
        <v>31.880000000000052</v>
      </c>
      <c r="Y98" s="229">
        <v>0</v>
      </c>
    </row>
    <row r="99" spans="1:25" ht="15">
      <c r="A99" s="202"/>
      <c r="B99" s="188" t="s">
        <v>332</v>
      </c>
      <c r="C99" s="197">
        <v>8226</v>
      </c>
      <c r="D99" s="197">
        <v>8226</v>
      </c>
      <c r="E99" s="197">
        <v>0</v>
      </c>
      <c r="F99" s="199">
        <v>0.6</v>
      </c>
      <c r="G99" s="200">
        <v>0.4</v>
      </c>
      <c r="H99" s="200">
        <v>0.5</v>
      </c>
      <c r="I99" s="200"/>
      <c r="J99" s="200">
        <v>0.5</v>
      </c>
      <c r="K99" s="218">
        <v>1974.24</v>
      </c>
      <c r="L99" s="218">
        <v>987.12</v>
      </c>
      <c r="M99" s="218">
        <v>987.12</v>
      </c>
      <c r="N99" s="218">
        <v>493.56</v>
      </c>
      <c r="O99" s="198">
        <v>493.56</v>
      </c>
      <c r="P99" s="219">
        <v>-40.41</v>
      </c>
      <c r="Q99" s="219">
        <v>1521.09</v>
      </c>
      <c r="R99" s="219">
        <v>1021.12</v>
      </c>
      <c r="S99" s="219">
        <v>499.97</v>
      </c>
      <c r="T99" s="219">
        <v>1245.2700000000002</v>
      </c>
      <c r="U99" s="219">
        <v>1051.8600000000001</v>
      </c>
      <c r="V99" s="219">
        <v>193.41</v>
      </c>
      <c r="W99" s="229">
        <v>275.81999999999994</v>
      </c>
      <c r="X99" s="229">
        <v>0</v>
      </c>
      <c r="Y99" s="229">
        <v>275.81999999999994</v>
      </c>
    </row>
    <row r="100" spans="1:25" ht="15">
      <c r="A100" s="202"/>
      <c r="B100" s="188" t="s">
        <v>333</v>
      </c>
      <c r="C100" s="197">
        <v>5206</v>
      </c>
      <c r="D100" s="197">
        <v>5206</v>
      </c>
      <c r="E100" s="197">
        <v>0</v>
      </c>
      <c r="F100" s="199">
        <v>0.6</v>
      </c>
      <c r="G100" s="200">
        <v>0.4</v>
      </c>
      <c r="H100" s="200">
        <v>0.4</v>
      </c>
      <c r="I100" s="200"/>
      <c r="J100" s="200">
        <v>0.6</v>
      </c>
      <c r="K100" s="218">
        <v>1249.44</v>
      </c>
      <c r="L100" s="218">
        <v>624.72</v>
      </c>
      <c r="M100" s="218">
        <v>624.72</v>
      </c>
      <c r="N100" s="218">
        <v>249.89</v>
      </c>
      <c r="O100" s="198">
        <v>374.83000000000004</v>
      </c>
      <c r="P100" s="219">
        <v>-4.84</v>
      </c>
      <c r="Q100" s="219">
        <v>879.45</v>
      </c>
      <c r="R100" s="219">
        <v>624.72</v>
      </c>
      <c r="S100" s="219">
        <v>254.73</v>
      </c>
      <c r="T100" s="219">
        <v>703.7400000000001</v>
      </c>
      <c r="U100" s="219">
        <v>628.9000000000001</v>
      </c>
      <c r="V100" s="219">
        <v>74.84</v>
      </c>
      <c r="W100" s="229">
        <v>175.70999999999992</v>
      </c>
      <c r="X100" s="229">
        <v>0</v>
      </c>
      <c r="Y100" s="229">
        <v>175.70999999999992</v>
      </c>
    </row>
    <row r="101" spans="1:25" ht="15">
      <c r="A101" s="202"/>
      <c r="B101" s="201" t="s">
        <v>334</v>
      </c>
      <c r="C101" s="197">
        <v>2209</v>
      </c>
      <c r="D101" s="197">
        <v>2209</v>
      </c>
      <c r="E101" s="197">
        <v>0</v>
      </c>
      <c r="F101" s="199">
        <v>0.6</v>
      </c>
      <c r="G101" s="200">
        <v>0.4</v>
      </c>
      <c r="H101" s="200">
        <v>0.7</v>
      </c>
      <c r="I101" s="200"/>
      <c r="J101" s="200">
        <v>0.30000000000000004</v>
      </c>
      <c r="K101" s="218">
        <v>530.16</v>
      </c>
      <c r="L101" s="218">
        <v>265.08</v>
      </c>
      <c r="M101" s="218">
        <v>265.08</v>
      </c>
      <c r="N101" s="218">
        <v>185.56</v>
      </c>
      <c r="O101" s="198">
        <v>79.51999999999998</v>
      </c>
      <c r="P101" s="219">
        <v>-1.1400000000000023</v>
      </c>
      <c r="Q101" s="219">
        <v>451.78</v>
      </c>
      <c r="R101" s="219">
        <v>265.08</v>
      </c>
      <c r="S101" s="219">
        <v>186.7</v>
      </c>
      <c r="T101" s="219">
        <v>387.85</v>
      </c>
      <c r="U101" s="219">
        <v>293.71</v>
      </c>
      <c r="V101" s="219">
        <v>94.14</v>
      </c>
      <c r="W101" s="229">
        <v>63.93000000000001</v>
      </c>
      <c r="X101" s="229">
        <v>0</v>
      </c>
      <c r="Y101" s="229">
        <v>63.93000000000001</v>
      </c>
    </row>
    <row r="102" spans="1:25" ht="15">
      <c r="A102" s="202"/>
      <c r="B102" s="201" t="s">
        <v>335</v>
      </c>
      <c r="C102" s="197">
        <v>6066</v>
      </c>
      <c r="D102" s="197">
        <v>6066</v>
      </c>
      <c r="E102" s="197">
        <v>0</v>
      </c>
      <c r="F102" s="199">
        <v>0.6</v>
      </c>
      <c r="G102" s="200">
        <v>0.4</v>
      </c>
      <c r="H102" s="200">
        <v>0.7</v>
      </c>
      <c r="I102" s="200"/>
      <c r="J102" s="200">
        <v>0.30000000000000004</v>
      </c>
      <c r="K102" s="218">
        <v>1455.84</v>
      </c>
      <c r="L102" s="218">
        <v>727.92</v>
      </c>
      <c r="M102" s="218">
        <v>727.92</v>
      </c>
      <c r="N102" s="218">
        <v>509.54</v>
      </c>
      <c r="O102" s="198">
        <v>218.37999999999994</v>
      </c>
      <c r="P102" s="219">
        <v>-3.89</v>
      </c>
      <c r="Q102" s="219">
        <v>1241.35</v>
      </c>
      <c r="R102" s="219">
        <v>727.92</v>
      </c>
      <c r="S102" s="219">
        <v>513.4300000000001</v>
      </c>
      <c r="T102" s="219">
        <v>1096.7599999999998</v>
      </c>
      <c r="U102" s="219">
        <v>775.8699999999999</v>
      </c>
      <c r="V102" s="219">
        <v>320.89</v>
      </c>
      <c r="W102" s="229">
        <v>144.59000000000015</v>
      </c>
      <c r="X102" s="229">
        <v>0</v>
      </c>
      <c r="Y102" s="229">
        <v>144.59000000000015</v>
      </c>
    </row>
    <row r="103" spans="1:25" ht="15">
      <c r="A103" s="202"/>
      <c r="B103" s="201" t="s">
        <v>336</v>
      </c>
      <c r="C103" s="197">
        <v>5139</v>
      </c>
      <c r="D103" s="197">
        <v>5139</v>
      </c>
      <c r="E103" s="197">
        <v>0</v>
      </c>
      <c r="F103" s="199">
        <v>0.8</v>
      </c>
      <c r="G103" s="200">
        <v>0.19999999999999996</v>
      </c>
      <c r="H103" s="200">
        <v>0.8</v>
      </c>
      <c r="I103" s="200"/>
      <c r="J103" s="200">
        <v>0.19999999999999996</v>
      </c>
      <c r="K103" s="218">
        <v>1233.36</v>
      </c>
      <c r="L103" s="218">
        <v>822.24</v>
      </c>
      <c r="M103" s="218">
        <v>411.1199999999999</v>
      </c>
      <c r="N103" s="218">
        <v>328.9</v>
      </c>
      <c r="O103" s="198">
        <v>82.21999999999991</v>
      </c>
      <c r="P103" s="219">
        <v>-21.29</v>
      </c>
      <c r="Q103" s="219">
        <v>1172.4299999999998</v>
      </c>
      <c r="R103" s="219">
        <v>841.67</v>
      </c>
      <c r="S103" s="219">
        <v>330.76</v>
      </c>
      <c r="T103" s="219">
        <v>1070.6599999999999</v>
      </c>
      <c r="U103" s="219">
        <v>734.8</v>
      </c>
      <c r="V103" s="219">
        <v>335.86</v>
      </c>
      <c r="W103" s="229">
        <v>101.76999999999998</v>
      </c>
      <c r="X103" s="229">
        <v>0</v>
      </c>
      <c r="Y103" s="229">
        <v>101.76999999999998</v>
      </c>
    </row>
    <row r="104" spans="1:25" ht="15">
      <c r="A104" s="202"/>
      <c r="B104" s="201" t="s">
        <v>337</v>
      </c>
      <c r="C104" s="197">
        <v>1569</v>
      </c>
      <c r="D104" s="197">
        <v>1569</v>
      </c>
      <c r="E104" s="197">
        <v>0</v>
      </c>
      <c r="F104" s="199">
        <v>0.8</v>
      </c>
      <c r="G104" s="200">
        <v>0.19999999999999996</v>
      </c>
      <c r="H104" s="200">
        <v>0.8</v>
      </c>
      <c r="I104" s="200"/>
      <c r="J104" s="200">
        <v>0.19999999999999996</v>
      </c>
      <c r="K104" s="218">
        <v>376.56</v>
      </c>
      <c r="L104" s="218">
        <v>251.04</v>
      </c>
      <c r="M104" s="218">
        <v>125.52000000000001</v>
      </c>
      <c r="N104" s="218">
        <v>100.42</v>
      </c>
      <c r="O104" s="198">
        <v>25.10000000000001</v>
      </c>
      <c r="P104" s="219">
        <v>-6.05</v>
      </c>
      <c r="Q104" s="219">
        <v>357.51</v>
      </c>
      <c r="R104" s="219">
        <v>256.51</v>
      </c>
      <c r="S104" s="219">
        <v>101</v>
      </c>
      <c r="T104" s="219">
        <v>328.14</v>
      </c>
      <c r="U104" s="219">
        <v>221.56</v>
      </c>
      <c r="V104" s="219">
        <v>106.58</v>
      </c>
      <c r="W104" s="229">
        <v>29.370000000000005</v>
      </c>
      <c r="X104" s="229">
        <v>0</v>
      </c>
      <c r="Y104" s="229">
        <v>29.370000000000005</v>
      </c>
    </row>
    <row r="105" spans="1:25" ht="15">
      <c r="A105" s="202"/>
      <c r="B105" s="201" t="s">
        <v>338</v>
      </c>
      <c r="C105" s="197">
        <v>4921</v>
      </c>
      <c r="D105" s="197">
        <v>4921</v>
      </c>
      <c r="E105" s="197">
        <v>0</v>
      </c>
      <c r="F105" s="199">
        <v>0.8</v>
      </c>
      <c r="G105" s="200">
        <v>0.19999999999999996</v>
      </c>
      <c r="H105" s="200">
        <v>0.8</v>
      </c>
      <c r="I105" s="200"/>
      <c r="J105" s="200">
        <v>0.19999999999999996</v>
      </c>
      <c r="K105" s="218">
        <v>1181.04</v>
      </c>
      <c r="L105" s="218">
        <v>787.36</v>
      </c>
      <c r="M105" s="218">
        <v>393.67999999999995</v>
      </c>
      <c r="N105" s="218">
        <v>314.94</v>
      </c>
      <c r="O105" s="198">
        <v>78.73999999999995</v>
      </c>
      <c r="P105" s="219">
        <v>-16.29</v>
      </c>
      <c r="Q105" s="219">
        <v>1118.5900000000001</v>
      </c>
      <c r="R105" s="219">
        <v>801.93</v>
      </c>
      <c r="S105" s="219">
        <v>316.66</v>
      </c>
      <c r="T105" s="219">
        <v>1006.85</v>
      </c>
      <c r="U105" s="219">
        <v>679.13</v>
      </c>
      <c r="V105" s="219">
        <v>327.72</v>
      </c>
      <c r="W105" s="229">
        <v>111.74000000000012</v>
      </c>
      <c r="X105" s="229">
        <v>0</v>
      </c>
      <c r="Y105" s="229">
        <v>111.74000000000012</v>
      </c>
    </row>
    <row r="106" spans="1:25" ht="15">
      <c r="A106" s="202"/>
      <c r="B106" s="201" t="s">
        <v>339</v>
      </c>
      <c r="C106" s="197">
        <v>4506</v>
      </c>
      <c r="D106" s="197">
        <v>4506</v>
      </c>
      <c r="E106" s="197">
        <v>0</v>
      </c>
      <c r="F106" s="199">
        <v>0.8</v>
      </c>
      <c r="G106" s="200">
        <v>0.19999999999999996</v>
      </c>
      <c r="H106" s="200">
        <v>0.7</v>
      </c>
      <c r="I106" s="200"/>
      <c r="J106" s="200">
        <v>0.30000000000000004</v>
      </c>
      <c r="K106" s="218">
        <v>1081.44</v>
      </c>
      <c r="L106" s="218">
        <v>720.96</v>
      </c>
      <c r="M106" s="218">
        <v>360.48</v>
      </c>
      <c r="N106" s="218">
        <v>252.34</v>
      </c>
      <c r="O106" s="198">
        <v>108.14000000000001</v>
      </c>
      <c r="P106" s="219">
        <v>-3.04</v>
      </c>
      <c r="Q106" s="219">
        <v>976.34</v>
      </c>
      <c r="R106" s="219">
        <v>720.96</v>
      </c>
      <c r="S106" s="219">
        <v>255.38</v>
      </c>
      <c r="T106" s="219">
        <v>835.9</v>
      </c>
      <c r="U106" s="219">
        <v>583.86</v>
      </c>
      <c r="V106" s="219">
        <v>252.04</v>
      </c>
      <c r="W106" s="229">
        <v>140.44000000000005</v>
      </c>
      <c r="X106" s="229">
        <v>0</v>
      </c>
      <c r="Y106" s="229">
        <v>140.44000000000005</v>
      </c>
    </row>
    <row r="107" spans="1:25" ht="15">
      <c r="A107" s="202"/>
      <c r="B107" s="201" t="s">
        <v>168</v>
      </c>
      <c r="C107" s="197">
        <v>2448</v>
      </c>
      <c r="D107" s="197">
        <v>1916</v>
      </c>
      <c r="E107" s="197">
        <v>532</v>
      </c>
      <c r="F107" s="199">
        <v>0.8</v>
      </c>
      <c r="G107" s="200">
        <v>0.19999999999999996</v>
      </c>
      <c r="H107" s="200">
        <v>0.8</v>
      </c>
      <c r="I107" s="200"/>
      <c r="J107" s="200">
        <v>0.19999999999999996</v>
      </c>
      <c r="K107" s="218">
        <v>630.08</v>
      </c>
      <c r="L107" s="218">
        <v>391.68</v>
      </c>
      <c r="M107" s="218">
        <v>238.40000000000003</v>
      </c>
      <c r="N107" s="218">
        <v>190.72</v>
      </c>
      <c r="O107" s="198">
        <v>47.680000000000035</v>
      </c>
      <c r="P107" s="219">
        <v>-7.19</v>
      </c>
      <c r="Q107" s="219">
        <v>589.5899999999999</v>
      </c>
      <c r="R107" s="219">
        <v>397.7</v>
      </c>
      <c r="S107" s="219">
        <v>191.89</v>
      </c>
      <c r="T107" s="219">
        <v>585.87</v>
      </c>
      <c r="U107" s="219">
        <v>328.7</v>
      </c>
      <c r="V107" s="219">
        <v>257.17</v>
      </c>
      <c r="W107" s="229">
        <v>3.720000000000013</v>
      </c>
      <c r="X107" s="229">
        <v>91.05</v>
      </c>
      <c r="Y107" s="229">
        <v>-87.32999999999998</v>
      </c>
    </row>
    <row r="108" spans="1:25" ht="15">
      <c r="A108" s="202"/>
      <c r="B108" s="201" t="s">
        <v>340</v>
      </c>
      <c r="C108" s="197">
        <v>981</v>
      </c>
      <c r="D108" s="197">
        <v>981</v>
      </c>
      <c r="E108" s="197">
        <v>0</v>
      </c>
      <c r="F108" s="199">
        <v>0.6</v>
      </c>
      <c r="G108" s="200">
        <v>0.4</v>
      </c>
      <c r="H108" s="200">
        <v>0.8</v>
      </c>
      <c r="I108" s="200"/>
      <c r="J108" s="200">
        <v>0.19999999999999996</v>
      </c>
      <c r="K108" s="218">
        <v>235.44</v>
      </c>
      <c r="L108" s="218">
        <v>117.72</v>
      </c>
      <c r="M108" s="218">
        <v>117.72</v>
      </c>
      <c r="N108" s="218">
        <v>94.18</v>
      </c>
      <c r="O108" s="198">
        <v>23.539999999999992</v>
      </c>
      <c r="P108" s="219">
        <v>-3.4</v>
      </c>
      <c r="Q108" s="219">
        <v>215.3</v>
      </c>
      <c r="R108" s="219">
        <v>120.77</v>
      </c>
      <c r="S108" s="219">
        <v>94.53</v>
      </c>
      <c r="T108" s="219">
        <v>198.61</v>
      </c>
      <c r="U108" s="219">
        <v>136.26</v>
      </c>
      <c r="V108" s="219">
        <v>62.35</v>
      </c>
      <c r="W108" s="229">
        <v>16.689999999999998</v>
      </c>
      <c r="X108" s="229">
        <v>0</v>
      </c>
      <c r="Y108" s="229">
        <v>16.689999999999998</v>
      </c>
    </row>
    <row r="109" spans="1:25" ht="15">
      <c r="A109" s="202"/>
      <c r="B109" s="201" t="s">
        <v>341</v>
      </c>
      <c r="C109" s="197">
        <v>8785</v>
      </c>
      <c r="D109" s="197">
        <v>8785</v>
      </c>
      <c r="E109" s="197">
        <v>0</v>
      </c>
      <c r="F109" s="199">
        <v>0.8</v>
      </c>
      <c r="G109" s="200">
        <v>0.19999999999999996</v>
      </c>
      <c r="H109" s="200">
        <v>0.7</v>
      </c>
      <c r="I109" s="200"/>
      <c r="J109" s="200">
        <v>0.30000000000000004</v>
      </c>
      <c r="K109" s="218">
        <v>2108.4</v>
      </c>
      <c r="L109" s="218">
        <v>1405.6</v>
      </c>
      <c r="M109" s="218">
        <v>702.8000000000002</v>
      </c>
      <c r="N109" s="218">
        <v>491.96</v>
      </c>
      <c r="O109" s="198">
        <v>210.8400000000002</v>
      </c>
      <c r="P109" s="219">
        <v>-4.36</v>
      </c>
      <c r="Q109" s="219">
        <v>1901.9199999999998</v>
      </c>
      <c r="R109" s="219">
        <v>1405.6</v>
      </c>
      <c r="S109" s="219">
        <v>496.32</v>
      </c>
      <c r="T109" s="219">
        <v>1675.35</v>
      </c>
      <c r="U109" s="219">
        <v>1135.99</v>
      </c>
      <c r="V109" s="219">
        <v>539.36</v>
      </c>
      <c r="W109" s="229">
        <v>226.56999999999994</v>
      </c>
      <c r="X109" s="229">
        <v>0</v>
      </c>
      <c r="Y109" s="229">
        <v>226.56999999999994</v>
      </c>
    </row>
    <row r="110" spans="1:25" ht="15">
      <c r="A110" s="202" t="s">
        <v>518</v>
      </c>
      <c r="B110" s="196" t="s">
        <v>342</v>
      </c>
      <c r="C110" s="203">
        <v>36450</v>
      </c>
      <c r="D110" s="203">
        <v>31904</v>
      </c>
      <c r="E110" s="203">
        <v>4546</v>
      </c>
      <c r="F110" s="207"/>
      <c r="G110" s="207"/>
      <c r="H110" s="204"/>
      <c r="I110" s="204"/>
      <c r="J110" s="204"/>
      <c r="K110" s="204">
        <v>9111.68</v>
      </c>
      <c r="L110" s="204">
        <v>4700.68</v>
      </c>
      <c r="M110" s="204">
        <v>4411</v>
      </c>
      <c r="N110" s="204">
        <v>1726.36</v>
      </c>
      <c r="O110" s="204">
        <v>2684.640000000001</v>
      </c>
      <c r="P110" s="204">
        <v>-67.97</v>
      </c>
      <c r="Q110" s="204">
        <v>6495.009999999999</v>
      </c>
      <c r="R110" s="204">
        <v>4730.04</v>
      </c>
      <c r="S110" s="204">
        <v>1764.9699999999998</v>
      </c>
      <c r="T110" s="204">
        <v>5676.75</v>
      </c>
      <c r="U110" s="204">
        <v>4772.14</v>
      </c>
      <c r="V110" s="204">
        <v>904.6099999999999</v>
      </c>
      <c r="W110" s="198">
        <v>818.2600000000001</v>
      </c>
      <c r="X110" s="198">
        <v>-8.110000000000014</v>
      </c>
      <c r="Y110" s="198">
        <v>826.37</v>
      </c>
    </row>
    <row r="111" spans="1:25" ht="21">
      <c r="A111" s="202"/>
      <c r="B111" s="201" t="s">
        <v>589</v>
      </c>
      <c r="C111" s="197">
        <v>17632</v>
      </c>
      <c r="D111" s="197">
        <v>13086</v>
      </c>
      <c r="E111" s="197">
        <v>4546</v>
      </c>
      <c r="F111" s="207"/>
      <c r="G111" s="207"/>
      <c r="H111" s="198"/>
      <c r="I111" s="198"/>
      <c r="J111" s="198"/>
      <c r="K111" s="198">
        <v>4595.360000000001</v>
      </c>
      <c r="L111" s="198">
        <v>2115.84</v>
      </c>
      <c r="M111" s="198">
        <v>2479.52</v>
      </c>
      <c r="N111" s="198">
        <v>294.48</v>
      </c>
      <c r="O111" s="198">
        <v>2185.04</v>
      </c>
      <c r="P111" s="198">
        <v>-28.53</v>
      </c>
      <c r="Q111" s="198">
        <v>2438.85</v>
      </c>
      <c r="R111" s="198">
        <v>2115.84</v>
      </c>
      <c r="S111" s="198">
        <v>323.01</v>
      </c>
      <c r="T111" s="198">
        <v>2180.22</v>
      </c>
      <c r="U111" s="198">
        <v>2151.69</v>
      </c>
      <c r="V111" s="198">
        <v>28.53</v>
      </c>
      <c r="W111" s="198">
        <v>258.63000000000005</v>
      </c>
      <c r="X111" s="198">
        <v>-8.110000000000014</v>
      </c>
      <c r="Y111" s="198">
        <v>266.74000000000007</v>
      </c>
    </row>
    <row r="112" spans="1:25" ht="15">
      <c r="A112" s="202"/>
      <c r="B112" s="188" t="s">
        <v>343</v>
      </c>
      <c r="C112" s="197">
        <v>11497</v>
      </c>
      <c r="D112" s="197">
        <v>6951</v>
      </c>
      <c r="E112" s="197">
        <v>4546</v>
      </c>
      <c r="F112" s="199">
        <v>0.6</v>
      </c>
      <c r="G112" s="200">
        <v>0.4</v>
      </c>
      <c r="H112" s="200"/>
      <c r="I112" s="200">
        <v>1</v>
      </c>
      <c r="J112" s="200"/>
      <c r="K112" s="218">
        <v>3122.96</v>
      </c>
      <c r="L112" s="218">
        <v>1379.64</v>
      </c>
      <c r="M112" s="218">
        <v>1743.32</v>
      </c>
      <c r="N112" s="218">
        <v>0</v>
      </c>
      <c r="O112" s="198">
        <v>1743.32</v>
      </c>
      <c r="P112" s="219">
        <v>-20.19</v>
      </c>
      <c r="Q112" s="219">
        <v>1399.8300000000002</v>
      </c>
      <c r="R112" s="219">
        <v>1379.64</v>
      </c>
      <c r="S112" s="219">
        <v>20.19</v>
      </c>
      <c r="T112" s="219">
        <v>1407.94</v>
      </c>
      <c r="U112" s="219">
        <v>1387.75</v>
      </c>
      <c r="V112" s="219">
        <v>20.19</v>
      </c>
      <c r="W112" s="229">
        <v>-8.110000000000014</v>
      </c>
      <c r="X112" s="229">
        <v>-8.110000000000014</v>
      </c>
      <c r="Y112" s="229">
        <v>0</v>
      </c>
    </row>
    <row r="113" spans="1:25" ht="15">
      <c r="A113" s="202"/>
      <c r="B113" s="188" t="s">
        <v>344</v>
      </c>
      <c r="C113" s="197">
        <v>3581</v>
      </c>
      <c r="D113" s="197">
        <v>3581</v>
      </c>
      <c r="E113" s="197">
        <v>0</v>
      </c>
      <c r="F113" s="199">
        <v>0.6</v>
      </c>
      <c r="G113" s="200">
        <v>0.4</v>
      </c>
      <c r="H113" s="200">
        <v>0.4</v>
      </c>
      <c r="I113" s="200"/>
      <c r="J113" s="200">
        <v>0.6</v>
      </c>
      <c r="K113" s="218">
        <v>859.44</v>
      </c>
      <c r="L113" s="218">
        <v>429.72</v>
      </c>
      <c r="M113" s="218">
        <v>429.72</v>
      </c>
      <c r="N113" s="218">
        <v>171.89</v>
      </c>
      <c r="O113" s="198">
        <v>257.83000000000004</v>
      </c>
      <c r="P113" s="219">
        <v>-5.02</v>
      </c>
      <c r="Q113" s="219">
        <v>606.63</v>
      </c>
      <c r="R113" s="219">
        <v>429.72</v>
      </c>
      <c r="S113" s="219">
        <v>176.91</v>
      </c>
      <c r="T113" s="219">
        <v>446.57</v>
      </c>
      <c r="U113" s="219">
        <v>441.55</v>
      </c>
      <c r="V113" s="219">
        <v>5.02</v>
      </c>
      <c r="W113" s="229">
        <v>160.06</v>
      </c>
      <c r="X113" s="229">
        <v>0</v>
      </c>
      <c r="Y113" s="229">
        <v>160.06</v>
      </c>
    </row>
    <row r="114" spans="1:25" ht="15">
      <c r="A114" s="202"/>
      <c r="B114" s="188" t="s">
        <v>345</v>
      </c>
      <c r="C114" s="197">
        <v>2554</v>
      </c>
      <c r="D114" s="197">
        <v>2554</v>
      </c>
      <c r="E114" s="197">
        <v>0</v>
      </c>
      <c r="F114" s="199">
        <v>0.6</v>
      </c>
      <c r="G114" s="200">
        <v>0.4</v>
      </c>
      <c r="H114" s="200">
        <v>0.4</v>
      </c>
      <c r="I114" s="200"/>
      <c r="J114" s="200">
        <v>0.6</v>
      </c>
      <c r="K114" s="218">
        <v>612.96</v>
      </c>
      <c r="L114" s="218">
        <v>306.48</v>
      </c>
      <c r="M114" s="218">
        <v>306.48</v>
      </c>
      <c r="N114" s="218">
        <v>122.59</v>
      </c>
      <c r="O114" s="198">
        <v>183.89</v>
      </c>
      <c r="P114" s="219">
        <v>-3.32</v>
      </c>
      <c r="Q114" s="219">
        <v>432.39</v>
      </c>
      <c r="R114" s="219">
        <v>306.48</v>
      </c>
      <c r="S114" s="219">
        <v>125.91</v>
      </c>
      <c r="T114" s="219">
        <v>325.71</v>
      </c>
      <c r="U114" s="219">
        <v>322.39</v>
      </c>
      <c r="V114" s="219">
        <v>3.32</v>
      </c>
      <c r="W114" s="229">
        <v>106.68000000000006</v>
      </c>
      <c r="X114" s="229">
        <v>0</v>
      </c>
      <c r="Y114" s="229">
        <v>106.68000000000006</v>
      </c>
    </row>
    <row r="115" spans="1:25" ht="15">
      <c r="A115" s="202"/>
      <c r="B115" s="201" t="s">
        <v>346</v>
      </c>
      <c r="C115" s="197">
        <v>2344</v>
      </c>
      <c r="D115" s="197">
        <v>2344</v>
      </c>
      <c r="E115" s="197">
        <v>0</v>
      </c>
      <c r="F115" s="199">
        <v>0.6</v>
      </c>
      <c r="G115" s="200">
        <v>0.4</v>
      </c>
      <c r="H115" s="200">
        <v>0.7</v>
      </c>
      <c r="I115" s="200"/>
      <c r="J115" s="200">
        <v>0.30000000000000004</v>
      </c>
      <c r="K115" s="218">
        <v>562.56</v>
      </c>
      <c r="L115" s="218">
        <v>281.28</v>
      </c>
      <c r="M115" s="218">
        <v>281.28</v>
      </c>
      <c r="N115" s="218">
        <v>196.9</v>
      </c>
      <c r="O115" s="198">
        <v>84.37999999999997</v>
      </c>
      <c r="P115" s="219">
        <v>-2.71</v>
      </c>
      <c r="Q115" s="219">
        <v>480.89</v>
      </c>
      <c r="R115" s="219">
        <v>281.28</v>
      </c>
      <c r="S115" s="219">
        <v>199.61</v>
      </c>
      <c r="T115" s="219">
        <v>335.47999999999996</v>
      </c>
      <c r="U115" s="219">
        <v>307.77</v>
      </c>
      <c r="V115" s="219">
        <v>27.71</v>
      </c>
      <c r="W115" s="229">
        <v>145.40999999999997</v>
      </c>
      <c r="X115" s="229">
        <v>0</v>
      </c>
      <c r="Y115" s="229">
        <v>145.40999999999997</v>
      </c>
    </row>
    <row r="116" spans="1:25" ht="15">
      <c r="A116" s="202"/>
      <c r="B116" s="201" t="s">
        <v>347</v>
      </c>
      <c r="C116" s="197">
        <v>2939</v>
      </c>
      <c r="D116" s="197">
        <v>2939</v>
      </c>
      <c r="E116" s="197">
        <v>0</v>
      </c>
      <c r="F116" s="199">
        <v>0.6</v>
      </c>
      <c r="G116" s="200">
        <v>0.4</v>
      </c>
      <c r="H116" s="200">
        <v>0.7</v>
      </c>
      <c r="I116" s="200"/>
      <c r="J116" s="200">
        <v>0.30000000000000004</v>
      </c>
      <c r="K116" s="218">
        <v>705.36</v>
      </c>
      <c r="L116" s="218">
        <v>352.68</v>
      </c>
      <c r="M116" s="218">
        <v>352.68</v>
      </c>
      <c r="N116" s="218">
        <v>246.88</v>
      </c>
      <c r="O116" s="198">
        <v>105.80000000000001</v>
      </c>
      <c r="P116" s="219">
        <v>-1.46</v>
      </c>
      <c r="Q116" s="219">
        <v>601.02</v>
      </c>
      <c r="R116" s="219">
        <v>352.68</v>
      </c>
      <c r="S116" s="219">
        <v>248.34</v>
      </c>
      <c r="T116" s="219">
        <v>537.86</v>
      </c>
      <c r="U116" s="219">
        <v>417.4</v>
      </c>
      <c r="V116" s="219">
        <v>120.46</v>
      </c>
      <c r="W116" s="229">
        <v>63.15999999999997</v>
      </c>
      <c r="X116" s="229">
        <v>0</v>
      </c>
      <c r="Y116" s="229">
        <v>63.15999999999997</v>
      </c>
    </row>
    <row r="117" spans="1:25" ht="15">
      <c r="A117" s="202"/>
      <c r="B117" s="201" t="s">
        <v>348</v>
      </c>
      <c r="C117" s="197">
        <v>2068</v>
      </c>
      <c r="D117" s="197">
        <v>2068</v>
      </c>
      <c r="E117" s="197">
        <v>0</v>
      </c>
      <c r="F117" s="199">
        <v>0.8</v>
      </c>
      <c r="G117" s="200">
        <v>0.19999999999999996</v>
      </c>
      <c r="H117" s="200">
        <v>0.7</v>
      </c>
      <c r="I117" s="200"/>
      <c r="J117" s="200">
        <v>0.30000000000000004</v>
      </c>
      <c r="K117" s="218">
        <v>496.32</v>
      </c>
      <c r="L117" s="218">
        <v>330.88</v>
      </c>
      <c r="M117" s="218">
        <v>165.44</v>
      </c>
      <c r="N117" s="218">
        <v>115.81</v>
      </c>
      <c r="O117" s="198">
        <v>49.63</v>
      </c>
      <c r="P117" s="219">
        <v>-1.0600000000000032</v>
      </c>
      <c r="Q117" s="219">
        <v>447.75</v>
      </c>
      <c r="R117" s="219">
        <v>330.88</v>
      </c>
      <c r="S117" s="219">
        <v>116.87</v>
      </c>
      <c r="T117" s="219">
        <v>372.51</v>
      </c>
      <c r="U117" s="219">
        <v>285.45</v>
      </c>
      <c r="V117" s="219">
        <v>87.06</v>
      </c>
      <c r="W117" s="229">
        <v>75.24000000000001</v>
      </c>
      <c r="X117" s="229">
        <v>0</v>
      </c>
      <c r="Y117" s="229">
        <v>75.24000000000001</v>
      </c>
    </row>
    <row r="118" spans="1:25" ht="15">
      <c r="A118" s="202"/>
      <c r="B118" s="201" t="s">
        <v>349</v>
      </c>
      <c r="C118" s="197">
        <v>2587</v>
      </c>
      <c r="D118" s="197">
        <v>2587</v>
      </c>
      <c r="E118" s="197">
        <v>0</v>
      </c>
      <c r="F118" s="199">
        <v>0.6</v>
      </c>
      <c r="G118" s="200">
        <v>0.4</v>
      </c>
      <c r="H118" s="200">
        <v>0.8</v>
      </c>
      <c r="I118" s="200"/>
      <c r="J118" s="200">
        <v>0.19999999999999996</v>
      </c>
      <c r="K118" s="218">
        <v>620.88</v>
      </c>
      <c r="L118" s="218">
        <v>310.44</v>
      </c>
      <c r="M118" s="218">
        <v>310.44</v>
      </c>
      <c r="N118" s="218">
        <v>248.35</v>
      </c>
      <c r="O118" s="198">
        <v>62.09</v>
      </c>
      <c r="P118" s="219">
        <v>-10.01</v>
      </c>
      <c r="Q118" s="219">
        <v>568.8</v>
      </c>
      <c r="R118" s="219">
        <v>319.64</v>
      </c>
      <c r="S118" s="219">
        <v>249.16</v>
      </c>
      <c r="T118" s="219">
        <v>517.19</v>
      </c>
      <c r="U118" s="219">
        <v>366.38</v>
      </c>
      <c r="V118" s="219">
        <v>150.81</v>
      </c>
      <c r="W118" s="229">
        <v>51.610000000000014</v>
      </c>
      <c r="X118" s="229">
        <v>0</v>
      </c>
      <c r="Y118" s="229">
        <v>51.610000000000014</v>
      </c>
    </row>
    <row r="119" spans="1:25" ht="15">
      <c r="A119" s="202"/>
      <c r="B119" s="201" t="s">
        <v>350</v>
      </c>
      <c r="C119" s="197">
        <v>1549</v>
      </c>
      <c r="D119" s="197">
        <v>1549</v>
      </c>
      <c r="E119" s="197">
        <v>0</v>
      </c>
      <c r="F119" s="199">
        <v>0.6</v>
      </c>
      <c r="G119" s="200">
        <v>0.4</v>
      </c>
      <c r="H119" s="200">
        <v>0.7</v>
      </c>
      <c r="I119" s="200"/>
      <c r="J119" s="200">
        <v>0.30000000000000004</v>
      </c>
      <c r="K119" s="218">
        <v>371.76</v>
      </c>
      <c r="L119" s="218">
        <v>185.88</v>
      </c>
      <c r="M119" s="218">
        <v>185.88</v>
      </c>
      <c r="N119" s="218">
        <v>130.12</v>
      </c>
      <c r="O119" s="198">
        <v>55.75999999999999</v>
      </c>
      <c r="P119" s="219">
        <v>-1.2499999999999956</v>
      </c>
      <c r="Q119" s="219">
        <v>317.25</v>
      </c>
      <c r="R119" s="219">
        <v>185.88</v>
      </c>
      <c r="S119" s="219">
        <v>131.37</v>
      </c>
      <c r="T119" s="219">
        <v>272.96999999999997</v>
      </c>
      <c r="U119" s="219">
        <v>227.72</v>
      </c>
      <c r="V119" s="219">
        <v>45.24999999999999</v>
      </c>
      <c r="W119" s="229">
        <v>44.27999999999997</v>
      </c>
      <c r="X119" s="229">
        <v>0</v>
      </c>
      <c r="Y119" s="229">
        <v>44.27999999999997</v>
      </c>
    </row>
    <row r="120" spans="1:25" ht="15">
      <c r="A120" s="202"/>
      <c r="B120" s="201" t="s">
        <v>351</v>
      </c>
      <c r="C120" s="197">
        <v>1232</v>
      </c>
      <c r="D120" s="197">
        <v>1232</v>
      </c>
      <c r="E120" s="197">
        <v>0</v>
      </c>
      <c r="F120" s="199">
        <v>0.6</v>
      </c>
      <c r="G120" s="200">
        <v>0.4</v>
      </c>
      <c r="H120" s="200">
        <v>0.7</v>
      </c>
      <c r="I120" s="200"/>
      <c r="J120" s="200">
        <v>0.30000000000000004</v>
      </c>
      <c r="K120" s="218">
        <v>295.68</v>
      </c>
      <c r="L120" s="218">
        <v>147.84</v>
      </c>
      <c r="M120" s="218">
        <v>147.84</v>
      </c>
      <c r="N120" s="218">
        <v>103.49</v>
      </c>
      <c r="O120" s="198">
        <v>44.35000000000001</v>
      </c>
      <c r="P120" s="219">
        <v>-0.7899999999999996</v>
      </c>
      <c r="Q120" s="219">
        <v>252.12</v>
      </c>
      <c r="R120" s="219">
        <v>147.84</v>
      </c>
      <c r="S120" s="219">
        <v>104.28</v>
      </c>
      <c r="T120" s="219">
        <v>190.09</v>
      </c>
      <c r="U120" s="219">
        <v>161.3</v>
      </c>
      <c r="V120" s="219">
        <v>28.79</v>
      </c>
      <c r="W120" s="229">
        <v>62.02999999999997</v>
      </c>
      <c r="X120" s="229">
        <v>0</v>
      </c>
      <c r="Y120" s="229">
        <v>62.02999999999997</v>
      </c>
    </row>
    <row r="121" spans="1:25" ht="15">
      <c r="A121" s="202"/>
      <c r="B121" s="201" t="s">
        <v>352</v>
      </c>
      <c r="C121" s="197">
        <v>2445</v>
      </c>
      <c r="D121" s="197">
        <v>2445</v>
      </c>
      <c r="E121" s="197">
        <v>0</v>
      </c>
      <c r="F121" s="199">
        <v>0.8</v>
      </c>
      <c r="G121" s="200">
        <v>0.19999999999999996</v>
      </c>
      <c r="H121" s="200">
        <v>0.8</v>
      </c>
      <c r="I121" s="200"/>
      <c r="J121" s="200">
        <v>0.19999999999999996</v>
      </c>
      <c r="K121" s="218">
        <v>586.8</v>
      </c>
      <c r="L121" s="218">
        <v>391.2</v>
      </c>
      <c r="M121" s="218">
        <v>195.59999999999997</v>
      </c>
      <c r="N121" s="218">
        <v>156.48</v>
      </c>
      <c r="O121" s="198">
        <v>39.119999999999976</v>
      </c>
      <c r="P121" s="219">
        <v>-8.01</v>
      </c>
      <c r="Q121" s="219">
        <v>555.6899999999999</v>
      </c>
      <c r="R121" s="219">
        <v>398.54</v>
      </c>
      <c r="S121" s="219">
        <v>157.14999999999998</v>
      </c>
      <c r="T121" s="219">
        <v>490.7199999999999</v>
      </c>
      <c r="U121" s="219">
        <v>338.04999999999995</v>
      </c>
      <c r="V121" s="219">
        <v>152.67</v>
      </c>
      <c r="W121" s="229">
        <v>64.97000000000003</v>
      </c>
      <c r="X121" s="229">
        <v>0</v>
      </c>
      <c r="Y121" s="229">
        <v>64.97000000000003</v>
      </c>
    </row>
    <row r="122" spans="1:25" ht="15">
      <c r="A122" s="202"/>
      <c r="B122" s="201" t="s">
        <v>353</v>
      </c>
      <c r="C122" s="197">
        <v>1016</v>
      </c>
      <c r="D122" s="197">
        <v>1016</v>
      </c>
      <c r="E122" s="197">
        <v>0</v>
      </c>
      <c r="F122" s="199">
        <v>0.8</v>
      </c>
      <c r="G122" s="200">
        <v>0.19999999999999996</v>
      </c>
      <c r="H122" s="200">
        <v>0.8</v>
      </c>
      <c r="I122" s="200"/>
      <c r="J122" s="200">
        <v>0.19999999999999996</v>
      </c>
      <c r="K122" s="218">
        <v>243.84</v>
      </c>
      <c r="L122" s="218">
        <v>162.56</v>
      </c>
      <c r="M122" s="218">
        <v>81.28</v>
      </c>
      <c r="N122" s="218">
        <v>65.02</v>
      </c>
      <c r="O122" s="198">
        <v>16.260000000000005</v>
      </c>
      <c r="P122" s="219">
        <v>-4.1</v>
      </c>
      <c r="Q122" s="219">
        <v>231.68</v>
      </c>
      <c r="R122" s="219">
        <v>166.34</v>
      </c>
      <c r="S122" s="219">
        <v>65.33999999999999</v>
      </c>
      <c r="T122" s="219">
        <v>215.2</v>
      </c>
      <c r="U122" s="219">
        <v>144.88</v>
      </c>
      <c r="V122" s="219">
        <v>70.32</v>
      </c>
      <c r="W122" s="229">
        <v>16.480000000000018</v>
      </c>
      <c r="X122" s="229">
        <v>0</v>
      </c>
      <c r="Y122" s="229">
        <v>16.480000000000018</v>
      </c>
    </row>
    <row r="123" spans="1:25" ht="15">
      <c r="A123" s="202"/>
      <c r="B123" s="201" t="s">
        <v>354</v>
      </c>
      <c r="C123" s="197">
        <v>2638</v>
      </c>
      <c r="D123" s="197">
        <v>2638</v>
      </c>
      <c r="E123" s="197">
        <v>0</v>
      </c>
      <c r="F123" s="199">
        <v>0.8</v>
      </c>
      <c r="G123" s="200">
        <v>0.19999999999999996</v>
      </c>
      <c r="H123" s="200">
        <v>0.8</v>
      </c>
      <c r="I123" s="200"/>
      <c r="J123" s="200">
        <v>0.19999999999999996</v>
      </c>
      <c r="K123" s="218">
        <v>633.12</v>
      </c>
      <c r="L123" s="218">
        <v>422.08</v>
      </c>
      <c r="M123" s="218">
        <v>211.04000000000002</v>
      </c>
      <c r="N123" s="218">
        <v>168.83</v>
      </c>
      <c r="O123" s="198">
        <v>42.21000000000001</v>
      </c>
      <c r="P123" s="219">
        <v>-10.05</v>
      </c>
      <c r="Q123" s="219">
        <v>600.96</v>
      </c>
      <c r="R123" s="219">
        <v>431.12</v>
      </c>
      <c r="S123" s="219">
        <v>169.84</v>
      </c>
      <c r="T123" s="219">
        <v>564.51</v>
      </c>
      <c r="U123" s="219">
        <v>371.5</v>
      </c>
      <c r="V123" s="219">
        <v>193.01</v>
      </c>
      <c r="W123" s="229">
        <v>36.450000000000045</v>
      </c>
      <c r="X123" s="229">
        <v>0</v>
      </c>
      <c r="Y123" s="229">
        <v>36.450000000000045</v>
      </c>
    </row>
    <row r="124" spans="1:25" ht="15">
      <c r="A124" s="202" t="s">
        <v>532</v>
      </c>
      <c r="B124" s="196" t="s">
        <v>355</v>
      </c>
      <c r="C124" s="203">
        <v>35842</v>
      </c>
      <c r="D124" s="203">
        <v>29396</v>
      </c>
      <c r="E124" s="203">
        <v>6446</v>
      </c>
      <c r="F124" s="207"/>
      <c r="G124" s="207"/>
      <c r="H124" s="204"/>
      <c r="I124" s="204"/>
      <c r="J124" s="204"/>
      <c r="K124" s="204">
        <v>9117.76</v>
      </c>
      <c r="L124" s="204">
        <v>4814.88</v>
      </c>
      <c r="M124" s="204">
        <v>4302.88</v>
      </c>
      <c r="N124" s="204">
        <v>1306.3600000000001</v>
      </c>
      <c r="O124" s="204">
        <v>2996.52</v>
      </c>
      <c r="P124" s="204">
        <v>-136.67</v>
      </c>
      <c r="Q124" s="204">
        <v>6257.91</v>
      </c>
      <c r="R124" s="204">
        <v>4918.8099999999995</v>
      </c>
      <c r="S124" s="204">
        <v>1339.1</v>
      </c>
      <c r="T124" s="204">
        <v>5947.05</v>
      </c>
      <c r="U124" s="204">
        <v>4591.31</v>
      </c>
      <c r="V124" s="204">
        <v>1355.74</v>
      </c>
      <c r="W124" s="198">
        <v>310.8600000000002</v>
      </c>
      <c r="X124" s="198">
        <v>107.89000000000004</v>
      </c>
      <c r="Y124" s="198">
        <v>202.97000000000014</v>
      </c>
    </row>
    <row r="125" spans="1:25" ht="21">
      <c r="A125" s="202"/>
      <c r="B125" s="196" t="s">
        <v>590</v>
      </c>
      <c r="C125" s="203">
        <v>19030</v>
      </c>
      <c r="D125" s="203">
        <v>15218</v>
      </c>
      <c r="E125" s="203">
        <v>3812</v>
      </c>
      <c r="F125" s="207"/>
      <c r="G125" s="207"/>
      <c r="H125" s="204"/>
      <c r="I125" s="204"/>
      <c r="J125" s="204"/>
      <c r="K125" s="204">
        <v>4872.16</v>
      </c>
      <c r="L125" s="204">
        <v>2283.6</v>
      </c>
      <c r="M125" s="204">
        <v>2588.56</v>
      </c>
      <c r="N125" s="204">
        <v>0</v>
      </c>
      <c r="O125" s="204">
        <v>2588.56</v>
      </c>
      <c r="P125" s="204">
        <v>-94.96</v>
      </c>
      <c r="Q125" s="204">
        <v>2378.56</v>
      </c>
      <c r="R125" s="204">
        <v>2352.6</v>
      </c>
      <c r="S125" s="204">
        <v>25.96</v>
      </c>
      <c r="T125" s="204">
        <v>2383.76</v>
      </c>
      <c r="U125" s="204">
        <v>2357.8</v>
      </c>
      <c r="V125" s="204">
        <v>25.96</v>
      </c>
      <c r="W125" s="198">
        <v>-5.199999999999875</v>
      </c>
      <c r="X125" s="198">
        <v>29.87000000000006</v>
      </c>
      <c r="Y125" s="198">
        <v>-35.069999999999936</v>
      </c>
    </row>
    <row r="126" spans="1:25" ht="15">
      <c r="A126" s="202"/>
      <c r="B126" s="188" t="s">
        <v>356</v>
      </c>
      <c r="C126" s="197">
        <v>19030</v>
      </c>
      <c r="D126" s="197">
        <v>15218</v>
      </c>
      <c r="E126" s="197">
        <v>3812</v>
      </c>
      <c r="F126" s="199">
        <v>0.6</v>
      </c>
      <c r="G126" s="200">
        <v>0.4</v>
      </c>
      <c r="H126" s="200"/>
      <c r="I126" s="200">
        <v>1</v>
      </c>
      <c r="J126" s="200"/>
      <c r="K126" s="218">
        <v>4872.16</v>
      </c>
      <c r="L126" s="218">
        <v>2283.6</v>
      </c>
      <c r="M126" s="218">
        <v>2588.56</v>
      </c>
      <c r="N126" s="218">
        <v>0</v>
      </c>
      <c r="O126" s="198">
        <v>2588.56</v>
      </c>
      <c r="P126" s="219">
        <v>-94.96</v>
      </c>
      <c r="Q126" s="219">
        <v>2378.56</v>
      </c>
      <c r="R126" s="219">
        <v>2352.6</v>
      </c>
      <c r="S126" s="219">
        <v>25.96</v>
      </c>
      <c r="T126" s="219">
        <v>2383.76</v>
      </c>
      <c r="U126" s="219">
        <v>2357.8</v>
      </c>
      <c r="V126" s="219">
        <v>25.96</v>
      </c>
      <c r="W126" s="229">
        <v>-5.199999999999875</v>
      </c>
      <c r="X126" s="229">
        <v>29.87000000000006</v>
      </c>
      <c r="Y126" s="229">
        <v>-35.069999999999936</v>
      </c>
    </row>
    <row r="127" spans="1:25" ht="15">
      <c r="A127" s="202"/>
      <c r="B127" s="201" t="s">
        <v>359</v>
      </c>
      <c r="C127" s="197">
        <v>3966</v>
      </c>
      <c r="D127" s="197">
        <v>3966</v>
      </c>
      <c r="E127" s="197">
        <v>0</v>
      </c>
      <c r="F127" s="199">
        <v>0.6</v>
      </c>
      <c r="G127" s="200">
        <v>0.4</v>
      </c>
      <c r="H127" s="200">
        <v>0.8</v>
      </c>
      <c r="I127" s="200"/>
      <c r="J127" s="200">
        <v>0.19999999999999996</v>
      </c>
      <c r="K127" s="218">
        <v>951.84</v>
      </c>
      <c r="L127" s="218">
        <v>475.92</v>
      </c>
      <c r="M127" s="218">
        <v>475.92</v>
      </c>
      <c r="N127" s="218">
        <v>380.74</v>
      </c>
      <c r="O127" s="198">
        <v>95.18</v>
      </c>
      <c r="P127" s="219">
        <v>-7.49</v>
      </c>
      <c r="Q127" s="219">
        <v>864.15</v>
      </c>
      <c r="R127" s="219">
        <v>481.95</v>
      </c>
      <c r="S127" s="219">
        <v>382.2</v>
      </c>
      <c r="T127" s="219">
        <v>804.05</v>
      </c>
      <c r="U127" s="219">
        <v>512.59</v>
      </c>
      <c r="V127" s="219">
        <v>291.46</v>
      </c>
      <c r="W127" s="229">
        <v>60.10000000000002</v>
      </c>
      <c r="X127" s="229">
        <v>0</v>
      </c>
      <c r="Y127" s="229">
        <v>60.10000000000002</v>
      </c>
    </row>
    <row r="128" spans="1:25" ht="15">
      <c r="A128" s="202"/>
      <c r="B128" s="231" t="s">
        <v>360</v>
      </c>
      <c r="C128" s="197">
        <v>5503</v>
      </c>
      <c r="D128" s="197">
        <v>2869</v>
      </c>
      <c r="E128" s="197">
        <v>2634</v>
      </c>
      <c r="F128" s="199">
        <v>0.8</v>
      </c>
      <c r="G128" s="200">
        <v>0.19999999999999996</v>
      </c>
      <c r="H128" s="200">
        <v>0.7</v>
      </c>
      <c r="I128" s="200"/>
      <c r="J128" s="200">
        <v>0.30000000000000004</v>
      </c>
      <c r="K128" s="218">
        <v>1531.44</v>
      </c>
      <c r="L128" s="218">
        <v>880.48</v>
      </c>
      <c r="M128" s="218">
        <v>650.96</v>
      </c>
      <c r="N128" s="218">
        <v>455.67</v>
      </c>
      <c r="O128" s="198">
        <v>195.29000000000002</v>
      </c>
      <c r="P128" s="219">
        <v>-2.38</v>
      </c>
      <c r="Q128" s="219">
        <v>1338.53</v>
      </c>
      <c r="R128" s="219">
        <v>880.48</v>
      </c>
      <c r="S128" s="219">
        <v>458.05</v>
      </c>
      <c r="T128" s="219">
        <v>1249.46</v>
      </c>
      <c r="U128" s="219">
        <v>664.08</v>
      </c>
      <c r="V128" s="219">
        <v>585.38</v>
      </c>
      <c r="W128" s="229">
        <v>89.07000000000005</v>
      </c>
      <c r="X128" s="229">
        <v>78.01999999999998</v>
      </c>
      <c r="Y128" s="229">
        <v>11.050000000000068</v>
      </c>
    </row>
    <row r="129" spans="1:25" ht="15">
      <c r="A129" s="202"/>
      <c r="B129" s="201" t="s">
        <v>361</v>
      </c>
      <c r="C129" s="197">
        <v>3287</v>
      </c>
      <c r="D129" s="197">
        <v>3287</v>
      </c>
      <c r="E129" s="197">
        <v>0</v>
      </c>
      <c r="F129" s="199">
        <v>0.8</v>
      </c>
      <c r="G129" s="200">
        <v>0.19999999999999996</v>
      </c>
      <c r="H129" s="200">
        <v>0.8</v>
      </c>
      <c r="I129" s="200"/>
      <c r="J129" s="200">
        <v>0.19999999999999996</v>
      </c>
      <c r="K129" s="218">
        <v>788.88</v>
      </c>
      <c r="L129" s="218">
        <v>525.92</v>
      </c>
      <c r="M129" s="218">
        <v>262.96000000000004</v>
      </c>
      <c r="N129" s="218">
        <v>210.37</v>
      </c>
      <c r="O129" s="198">
        <v>52.59000000000003</v>
      </c>
      <c r="P129" s="219">
        <v>-14.28</v>
      </c>
      <c r="Q129" s="219">
        <v>750.57</v>
      </c>
      <c r="R129" s="219">
        <v>538.41</v>
      </c>
      <c r="S129" s="219">
        <v>212.16</v>
      </c>
      <c r="T129" s="219">
        <v>691.17</v>
      </c>
      <c r="U129" s="219">
        <v>470.38</v>
      </c>
      <c r="V129" s="219">
        <v>220.79</v>
      </c>
      <c r="W129" s="229">
        <v>59.39999999999998</v>
      </c>
      <c r="X129" s="229">
        <v>0</v>
      </c>
      <c r="Y129" s="229">
        <v>59.39999999999998</v>
      </c>
    </row>
    <row r="130" spans="1:25" ht="15">
      <c r="A130" s="202"/>
      <c r="B130" s="201" t="s">
        <v>362</v>
      </c>
      <c r="C130" s="197">
        <v>4056</v>
      </c>
      <c r="D130" s="197">
        <v>4056</v>
      </c>
      <c r="E130" s="197">
        <v>0</v>
      </c>
      <c r="F130" s="199">
        <v>0.8</v>
      </c>
      <c r="G130" s="200">
        <v>0.19999999999999996</v>
      </c>
      <c r="H130" s="200">
        <v>0.8</v>
      </c>
      <c r="I130" s="200"/>
      <c r="J130" s="200">
        <v>0.19999999999999996</v>
      </c>
      <c r="K130" s="218">
        <v>973.44</v>
      </c>
      <c r="L130" s="218">
        <v>648.96</v>
      </c>
      <c r="M130" s="218">
        <v>324.48</v>
      </c>
      <c r="N130" s="218">
        <v>259.58</v>
      </c>
      <c r="O130" s="198">
        <v>64.90000000000003</v>
      </c>
      <c r="P130" s="219">
        <v>-17.56</v>
      </c>
      <c r="Q130" s="219">
        <v>926.0999999999999</v>
      </c>
      <c r="R130" s="219">
        <v>665.37</v>
      </c>
      <c r="S130" s="219">
        <v>260.72999999999996</v>
      </c>
      <c r="T130" s="219">
        <v>818.61</v>
      </c>
      <c r="U130" s="219">
        <v>586.46</v>
      </c>
      <c r="V130" s="219">
        <v>232.15</v>
      </c>
      <c r="W130" s="229">
        <v>107.49</v>
      </c>
      <c r="X130" s="229">
        <v>0</v>
      </c>
      <c r="Y130" s="229">
        <v>107.49</v>
      </c>
    </row>
    <row r="131" spans="1:25" ht="15">
      <c r="A131" s="202" t="s">
        <v>539</v>
      </c>
      <c r="B131" s="196" t="s">
        <v>363</v>
      </c>
      <c r="C131" s="203">
        <v>39025</v>
      </c>
      <c r="D131" s="203">
        <v>34766</v>
      </c>
      <c r="E131" s="203">
        <v>4259</v>
      </c>
      <c r="F131" s="207"/>
      <c r="G131" s="207"/>
      <c r="H131" s="204"/>
      <c r="I131" s="204"/>
      <c r="J131" s="204"/>
      <c r="K131" s="204">
        <v>9706.719999999998</v>
      </c>
      <c r="L131" s="204">
        <v>5341.399999999999</v>
      </c>
      <c r="M131" s="204">
        <v>4365.32</v>
      </c>
      <c r="N131" s="204">
        <v>2075.02</v>
      </c>
      <c r="O131" s="204">
        <v>2290.2999999999997</v>
      </c>
      <c r="P131" s="204">
        <v>-94.07999999999997</v>
      </c>
      <c r="Q131" s="204">
        <v>7510.499999999999</v>
      </c>
      <c r="R131" s="204">
        <v>5409.27</v>
      </c>
      <c r="S131" s="204">
        <v>2101.23</v>
      </c>
      <c r="T131" s="204">
        <v>7011.96</v>
      </c>
      <c r="U131" s="204">
        <v>5089.75</v>
      </c>
      <c r="V131" s="204">
        <v>1922.2100000000003</v>
      </c>
      <c r="W131" s="198">
        <v>498.54</v>
      </c>
      <c r="X131" s="198">
        <v>5.900000000000034</v>
      </c>
      <c r="Y131" s="198">
        <v>492.6399999999999</v>
      </c>
    </row>
    <row r="132" spans="1:25" ht="21">
      <c r="A132" s="202"/>
      <c r="B132" s="196" t="s">
        <v>591</v>
      </c>
      <c r="C132" s="203">
        <v>13531</v>
      </c>
      <c r="D132" s="203">
        <v>9272</v>
      </c>
      <c r="E132" s="203">
        <v>4259</v>
      </c>
      <c r="F132" s="207"/>
      <c r="G132" s="207"/>
      <c r="H132" s="204"/>
      <c r="I132" s="204"/>
      <c r="J132" s="204"/>
      <c r="K132" s="204">
        <v>3588.1600000000003</v>
      </c>
      <c r="L132" s="204">
        <v>1623.72</v>
      </c>
      <c r="M132" s="204">
        <v>1964.4400000000003</v>
      </c>
      <c r="N132" s="204">
        <v>154.3</v>
      </c>
      <c r="O132" s="204">
        <v>1810.14</v>
      </c>
      <c r="P132" s="204">
        <v>-22.320000000000007</v>
      </c>
      <c r="Q132" s="204">
        <v>1800.34</v>
      </c>
      <c r="R132" s="204">
        <v>1628.69</v>
      </c>
      <c r="S132" s="204">
        <v>171.65</v>
      </c>
      <c r="T132" s="204">
        <v>1822.4</v>
      </c>
      <c r="U132" s="204">
        <v>1648.0500000000002</v>
      </c>
      <c r="V132" s="204">
        <v>174.35</v>
      </c>
      <c r="W132" s="198">
        <v>-22.059999999999945</v>
      </c>
      <c r="X132" s="198">
        <v>5.900000000000034</v>
      </c>
      <c r="Y132" s="198">
        <v>-27.95999999999998</v>
      </c>
    </row>
    <row r="133" spans="1:25" ht="15">
      <c r="A133" s="202"/>
      <c r="B133" s="188" t="s">
        <v>364</v>
      </c>
      <c r="C133" s="197">
        <v>11388</v>
      </c>
      <c r="D133" s="197">
        <v>7129</v>
      </c>
      <c r="E133" s="197">
        <v>4259</v>
      </c>
      <c r="F133" s="199">
        <v>0.6</v>
      </c>
      <c r="G133" s="200">
        <v>0.4</v>
      </c>
      <c r="H133" s="200"/>
      <c r="I133" s="200">
        <v>1</v>
      </c>
      <c r="J133" s="200"/>
      <c r="K133" s="218">
        <v>3073.84</v>
      </c>
      <c r="L133" s="218">
        <v>1366.56</v>
      </c>
      <c r="M133" s="218">
        <v>1707.2800000000002</v>
      </c>
      <c r="N133" s="218">
        <v>0</v>
      </c>
      <c r="O133" s="198">
        <v>1707.28</v>
      </c>
      <c r="P133" s="219">
        <v>-16.430000000000007</v>
      </c>
      <c r="Q133" s="219">
        <v>1382.99</v>
      </c>
      <c r="R133" s="219">
        <v>1366.56</v>
      </c>
      <c r="S133" s="219">
        <v>16.430000000000007</v>
      </c>
      <c r="T133" s="219">
        <v>1377.09</v>
      </c>
      <c r="U133" s="219">
        <v>1360.66</v>
      </c>
      <c r="V133" s="219">
        <v>16.430000000000007</v>
      </c>
      <c r="W133" s="229">
        <v>5.900000000000034</v>
      </c>
      <c r="X133" s="229">
        <v>5.900000000000034</v>
      </c>
      <c r="Y133" s="229">
        <v>0</v>
      </c>
    </row>
    <row r="134" spans="1:25" ht="15">
      <c r="A134" s="202"/>
      <c r="B134" s="188" t="s">
        <v>365</v>
      </c>
      <c r="C134" s="197">
        <v>2143</v>
      </c>
      <c r="D134" s="197">
        <v>2143</v>
      </c>
      <c r="E134" s="197">
        <v>0</v>
      </c>
      <c r="F134" s="199">
        <v>0.6</v>
      </c>
      <c r="G134" s="200">
        <v>0.4</v>
      </c>
      <c r="H134" s="200">
        <v>0.6</v>
      </c>
      <c r="I134" s="200"/>
      <c r="J134" s="200">
        <v>0.4</v>
      </c>
      <c r="K134" s="218">
        <v>514.32</v>
      </c>
      <c r="L134" s="218">
        <v>257.16</v>
      </c>
      <c r="M134" s="218">
        <v>257.16</v>
      </c>
      <c r="N134" s="218">
        <v>154.3</v>
      </c>
      <c r="O134" s="198">
        <v>102.86000000000001</v>
      </c>
      <c r="P134" s="219">
        <v>-5.89</v>
      </c>
      <c r="Q134" s="219">
        <v>417.35</v>
      </c>
      <c r="R134" s="219">
        <v>262.13000000000005</v>
      </c>
      <c r="S134" s="219">
        <v>155.22</v>
      </c>
      <c r="T134" s="219">
        <v>445.31000000000006</v>
      </c>
      <c r="U134" s="219">
        <v>287.39000000000004</v>
      </c>
      <c r="V134" s="219">
        <v>157.92</v>
      </c>
      <c r="W134" s="229">
        <v>-27.95999999999998</v>
      </c>
      <c r="X134" s="229">
        <v>0</v>
      </c>
      <c r="Y134" s="229">
        <v>-27.95999999999998</v>
      </c>
    </row>
    <row r="135" spans="1:25" ht="15">
      <c r="A135" s="202"/>
      <c r="B135" s="201" t="s">
        <v>366</v>
      </c>
      <c r="C135" s="197">
        <v>2971</v>
      </c>
      <c r="D135" s="197">
        <v>2971</v>
      </c>
      <c r="E135" s="197">
        <v>0</v>
      </c>
      <c r="F135" s="199">
        <v>0.8</v>
      </c>
      <c r="G135" s="200">
        <v>0.19999999999999996</v>
      </c>
      <c r="H135" s="200">
        <v>0.8</v>
      </c>
      <c r="I135" s="200"/>
      <c r="J135" s="200">
        <v>0.19999999999999996</v>
      </c>
      <c r="K135" s="218">
        <v>713.04</v>
      </c>
      <c r="L135" s="218">
        <v>475.36</v>
      </c>
      <c r="M135" s="218">
        <v>237.67999999999995</v>
      </c>
      <c r="N135" s="218">
        <v>190.14</v>
      </c>
      <c r="O135" s="198">
        <v>47.539999999999964</v>
      </c>
      <c r="P135" s="219">
        <v>-13.25</v>
      </c>
      <c r="Q135" s="219">
        <v>678.75</v>
      </c>
      <c r="R135" s="219">
        <v>487.58000000000004</v>
      </c>
      <c r="S135" s="219">
        <v>191.17</v>
      </c>
      <c r="T135" s="219">
        <v>625.8199999999999</v>
      </c>
      <c r="U135" s="219">
        <v>430.79</v>
      </c>
      <c r="V135" s="219">
        <v>195.03</v>
      </c>
      <c r="W135" s="229">
        <v>52.930000000000064</v>
      </c>
      <c r="X135" s="229">
        <v>0</v>
      </c>
      <c r="Y135" s="229">
        <v>52.930000000000064</v>
      </c>
    </row>
    <row r="136" spans="1:25" ht="15">
      <c r="A136" s="202"/>
      <c r="B136" s="201" t="s">
        <v>367</v>
      </c>
      <c r="C136" s="197">
        <v>821</v>
      </c>
      <c r="D136" s="197">
        <v>821</v>
      </c>
      <c r="E136" s="197">
        <v>0</v>
      </c>
      <c r="F136" s="199">
        <v>0.6</v>
      </c>
      <c r="G136" s="200">
        <v>0.4</v>
      </c>
      <c r="H136" s="200">
        <v>0.8</v>
      </c>
      <c r="I136" s="200"/>
      <c r="J136" s="200">
        <v>0.19999999999999996</v>
      </c>
      <c r="K136" s="218">
        <v>197.04</v>
      </c>
      <c r="L136" s="218">
        <v>98.52</v>
      </c>
      <c r="M136" s="218">
        <v>98.52</v>
      </c>
      <c r="N136" s="218">
        <v>78.82</v>
      </c>
      <c r="O136" s="198">
        <v>19.700000000000003</v>
      </c>
      <c r="P136" s="219">
        <v>-3.4000000000000004</v>
      </c>
      <c r="Q136" s="219">
        <v>180.73999999999998</v>
      </c>
      <c r="R136" s="219">
        <v>101.68</v>
      </c>
      <c r="S136" s="219">
        <v>79.05999999999999</v>
      </c>
      <c r="T136" s="219">
        <v>173</v>
      </c>
      <c r="U136" s="219">
        <v>117.76</v>
      </c>
      <c r="V136" s="219">
        <v>55.24</v>
      </c>
      <c r="W136" s="229">
        <v>7.740000000000009</v>
      </c>
      <c r="X136" s="229">
        <v>0</v>
      </c>
      <c r="Y136" s="229">
        <v>7.740000000000009</v>
      </c>
    </row>
    <row r="137" spans="1:25" ht="15">
      <c r="A137" s="202"/>
      <c r="B137" s="201" t="s">
        <v>368</v>
      </c>
      <c r="C137" s="197">
        <v>4148</v>
      </c>
      <c r="D137" s="197">
        <v>4148</v>
      </c>
      <c r="E137" s="197">
        <v>0</v>
      </c>
      <c r="F137" s="199">
        <v>0.6</v>
      </c>
      <c r="G137" s="200">
        <v>0.4</v>
      </c>
      <c r="H137" s="200">
        <v>0.8</v>
      </c>
      <c r="I137" s="200"/>
      <c r="J137" s="200">
        <v>0.19999999999999996</v>
      </c>
      <c r="K137" s="218">
        <v>995.52</v>
      </c>
      <c r="L137" s="218">
        <v>497.76</v>
      </c>
      <c r="M137" s="218">
        <v>497.76</v>
      </c>
      <c r="N137" s="218">
        <v>398.21</v>
      </c>
      <c r="O137" s="198">
        <v>99.55000000000001</v>
      </c>
      <c r="P137" s="219">
        <v>-14.95</v>
      </c>
      <c r="Q137" s="219">
        <v>910.92</v>
      </c>
      <c r="R137" s="219">
        <v>511.38</v>
      </c>
      <c r="S137" s="219">
        <v>399.54</v>
      </c>
      <c r="T137" s="219">
        <v>843.8699999999999</v>
      </c>
      <c r="U137" s="219">
        <v>580.54</v>
      </c>
      <c r="V137" s="219">
        <v>263.33</v>
      </c>
      <c r="W137" s="229">
        <v>67.04999999999995</v>
      </c>
      <c r="X137" s="229">
        <v>0</v>
      </c>
      <c r="Y137" s="229">
        <v>67.04999999999995</v>
      </c>
    </row>
    <row r="138" spans="1:25" ht="15">
      <c r="A138" s="202"/>
      <c r="B138" s="201" t="s">
        <v>369</v>
      </c>
      <c r="C138" s="197">
        <v>1789</v>
      </c>
      <c r="D138" s="197">
        <v>1789</v>
      </c>
      <c r="E138" s="197">
        <v>0</v>
      </c>
      <c r="F138" s="199">
        <v>0.8</v>
      </c>
      <c r="G138" s="200">
        <v>0.19999999999999996</v>
      </c>
      <c r="H138" s="200">
        <v>0.8</v>
      </c>
      <c r="I138" s="200"/>
      <c r="J138" s="200">
        <v>0.19999999999999996</v>
      </c>
      <c r="K138" s="218">
        <v>429.36</v>
      </c>
      <c r="L138" s="218">
        <v>286.24</v>
      </c>
      <c r="M138" s="218">
        <v>143.12</v>
      </c>
      <c r="N138" s="218">
        <v>114.5</v>
      </c>
      <c r="O138" s="198">
        <v>28.620000000000005</v>
      </c>
      <c r="P138" s="219">
        <v>-6.05</v>
      </c>
      <c r="Q138" s="219">
        <v>406.79</v>
      </c>
      <c r="R138" s="219">
        <v>291.45</v>
      </c>
      <c r="S138" s="219">
        <v>115.34</v>
      </c>
      <c r="T138" s="219">
        <v>378.19000000000005</v>
      </c>
      <c r="U138" s="219">
        <v>246.35000000000002</v>
      </c>
      <c r="V138" s="219">
        <v>131.84</v>
      </c>
      <c r="W138" s="229">
        <v>28.599999999999966</v>
      </c>
      <c r="X138" s="229">
        <v>0</v>
      </c>
      <c r="Y138" s="229">
        <v>28.599999999999966</v>
      </c>
    </row>
    <row r="139" spans="1:25" ht="15">
      <c r="A139" s="202"/>
      <c r="B139" s="201" t="s">
        <v>370</v>
      </c>
      <c r="C139" s="197">
        <v>968</v>
      </c>
      <c r="D139" s="197">
        <v>968</v>
      </c>
      <c r="E139" s="197">
        <v>0</v>
      </c>
      <c r="F139" s="199">
        <v>0.8</v>
      </c>
      <c r="G139" s="200">
        <v>0.19999999999999996</v>
      </c>
      <c r="H139" s="200">
        <v>0.8</v>
      </c>
      <c r="I139" s="200"/>
      <c r="J139" s="200">
        <v>0.19999999999999996</v>
      </c>
      <c r="K139" s="218">
        <v>232.32</v>
      </c>
      <c r="L139" s="218">
        <v>154.88</v>
      </c>
      <c r="M139" s="218">
        <v>77.44</v>
      </c>
      <c r="N139" s="218">
        <v>61.95</v>
      </c>
      <c r="O139" s="198">
        <v>15.489999999999995</v>
      </c>
      <c r="P139" s="219">
        <v>-3.03</v>
      </c>
      <c r="Q139" s="219">
        <v>219.86</v>
      </c>
      <c r="R139" s="219">
        <v>157.67</v>
      </c>
      <c r="S139" s="219">
        <v>62.190000000000005</v>
      </c>
      <c r="T139" s="219">
        <v>198.33999999999997</v>
      </c>
      <c r="U139" s="219">
        <v>133.1</v>
      </c>
      <c r="V139" s="219">
        <v>65.24</v>
      </c>
      <c r="W139" s="229">
        <v>21.52000000000001</v>
      </c>
      <c r="X139" s="229">
        <v>0</v>
      </c>
      <c r="Y139" s="229">
        <v>21.52000000000001</v>
      </c>
    </row>
    <row r="140" spans="1:25" ht="15">
      <c r="A140" s="202"/>
      <c r="B140" s="201" t="s">
        <v>371</v>
      </c>
      <c r="C140" s="197">
        <v>4812</v>
      </c>
      <c r="D140" s="197">
        <v>4812</v>
      </c>
      <c r="E140" s="197">
        <v>0</v>
      </c>
      <c r="F140" s="199">
        <v>0.8</v>
      </c>
      <c r="G140" s="200">
        <v>0.19999999999999996</v>
      </c>
      <c r="H140" s="200">
        <v>0.8</v>
      </c>
      <c r="I140" s="200"/>
      <c r="J140" s="200">
        <v>0.19999999999999996</v>
      </c>
      <c r="K140" s="218">
        <v>1154.88</v>
      </c>
      <c r="L140" s="218">
        <v>769.92</v>
      </c>
      <c r="M140" s="218">
        <v>384.96000000000015</v>
      </c>
      <c r="N140" s="218">
        <v>307.97</v>
      </c>
      <c r="O140" s="198">
        <v>76.99000000000012</v>
      </c>
      <c r="P140" s="219">
        <v>-12.66</v>
      </c>
      <c r="Q140" s="219">
        <v>1090.5500000000002</v>
      </c>
      <c r="R140" s="219">
        <v>781.11</v>
      </c>
      <c r="S140" s="219">
        <v>309.44000000000005</v>
      </c>
      <c r="T140" s="219">
        <v>937.96</v>
      </c>
      <c r="U140" s="219">
        <v>645.49</v>
      </c>
      <c r="V140" s="219">
        <v>292.47</v>
      </c>
      <c r="W140" s="229">
        <v>152.58999999999992</v>
      </c>
      <c r="X140" s="229">
        <v>0</v>
      </c>
      <c r="Y140" s="229">
        <v>152.58999999999992</v>
      </c>
    </row>
    <row r="141" spans="1:25" ht="15">
      <c r="A141" s="202"/>
      <c r="B141" s="201" t="s">
        <v>372</v>
      </c>
      <c r="C141" s="197">
        <v>1106</v>
      </c>
      <c r="D141" s="197">
        <v>1106</v>
      </c>
      <c r="E141" s="197">
        <v>0</v>
      </c>
      <c r="F141" s="199">
        <v>0.6</v>
      </c>
      <c r="G141" s="200">
        <v>0.4</v>
      </c>
      <c r="H141" s="200">
        <v>0.8</v>
      </c>
      <c r="I141" s="200"/>
      <c r="J141" s="200">
        <v>0.19999999999999996</v>
      </c>
      <c r="K141" s="218">
        <v>265.44</v>
      </c>
      <c r="L141" s="218">
        <v>132.72</v>
      </c>
      <c r="M141" s="218">
        <v>132.72</v>
      </c>
      <c r="N141" s="218">
        <v>106.18</v>
      </c>
      <c r="O141" s="198">
        <v>26.539999999999992</v>
      </c>
      <c r="P141" s="219">
        <v>-5.91</v>
      </c>
      <c r="Q141" s="219">
        <v>244.81</v>
      </c>
      <c r="R141" s="219">
        <v>138.16</v>
      </c>
      <c r="S141" s="219">
        <v>106.65</v>
      </c>
      <c r="T141" s="219">
        <v>255.28</v>
      </c>
      <c r="U141" s="219">
        <v>165.81</v>
      </c>
      <c r="V141" s="219">
        <v>89.47</v>
      </c>
      <c r="W141" s="229">
        <v>-10.47</v>
      </c>
      <c r="X141" s="229">
        <v>0</v>
      </c>
      <c r="Y141" s="229">
        <v>-10.47</v>
      </c>
    </row>
    <row r="142" spans="1:25" ht="15">
      <c r="A142" s="202"/>
      <c r="B142" s="201" t="s">
        <v>373</v>
      </c>
      <c r="C142" s="197">
        <v>2649</v>
      </c>
      <c r="D142" s="197">
        <v>2649</v>
      </c>
      <c r="E142" s="197">
        <v>0</v>
      </c>
      <c r="F142" s="199">
        <v>0.6</v>
      </c>
      <c r="G142" s="200">
        <v>0.4</v>
      </c>
      <c r="H142" s="200">
        <v>0.8</v>
      </c>
      <c r="I142" s="200"/>
      <c r="J142" s="200">
        <v>0.19999999999999996</v>
      </c>
      <c r="K142" s="218">
        <v>635.76</v>
      </c>
      <c r="L142" s="218">
        <v>317.88</v>
      </c>
      <c r="M142" s="218">
        <v>317.88</v>
      </c>
      <c r="N142" s="218">
        <v>254.3</v>
      </c>
      <c r="O142" s="198">
        <v>63.579999999999984</v>
      </c>
      <c r="P142" s="219">
        <v>-1.02</v>
      </c>
      <c r="Q142" s="219">
        <v>573.2</v>
      </c>
      <c r="R142" s="219">
        <v>317.88</v>
      </c>
      <c r="S142" s="219">
        <v>255.32000000000002</v>
      </c>
      <c r="T142" s="219">
        <v>532.9</v>
      </c>
      <c r="U142" s="219">
        <v>317.88</v>
      </c>
      <c r="V142" s="219">
        <v>215.02</v>
      </c>
      <c r="W142" s="229">
        <v>40.30000000000007</v>
      </c>
      <c r="X142" s="229">
        <v>0</v>
      </c>
      <c r="Y142" s="229">
        <v>40.30000000000007</v>
      </c>
    </row>
    <row r="143" spans="1:25" ht="15">
      <c r="A143" s="202"/>
      <c r="B143" s="201" t="s">
        <v>374</v>
      </c>
      <c r="C143" s="197">
        <v>310</v>
      </c>
      <c r="D143" s="197">
        <v>310</v>
      </c>
      <c r="E143" s="197">
        <v>0</v>
      </c>
      <c r="F143" s="199">
        <v>0.6</v>
      </c>
      <c r="G143" s="200">
        <v>0.4</v>
      </c>
      <c r="H143" s="200">
        <v>0.8</v>
      </c>
      <c r="I143" s="200"/>
      <c r="J143" s="200">
        <v>0.19999999999999996</v>
      </c>
      <c r="K143" s="218">
        <v>74.4</v>
      </c>
      <c r="L143" s="218">
        <v>37.2</v>
      </c>
      <c r="M143" s="218">
        <v>37.2</v>
      </c>
      <c r="N143" s="218">
        <v>29.76</v>
      </c>
      <c r="O143" s="198">
        <v>7.440000000000001</v>
      </c>
      <c r="P143" s="219">
        <v>-0.5700000000000001</v>
      </c>
      <c r="Q143" s="219">
        <v>67.53</v>
      </c>
      <c r="R143" s="219">
        <v>37.64</v>
      </c>
      <c r="S143" s="219">
        <v>29.89</v>
      </c>
      <c r="T143" s="219">
        <v>68.02</v>
      </c>
      <c r="U143" s="219">
        <v>39.89</v>
      </c>
      <c r="V143" s="219">
        <v>28.13</v>
      </c>
      <c r="W143" s="229">
        <v>-0.4899999999999949</v>
      </c>
      <c r="X143" s="229">
        <v>0</v>
      </c>
      <c r="Y143" s="229">
        <v>-0.4899999999999949</v>
      </c>
    </row>
    <row r="144" spans="1:25" ht="15">
      <c r="A144" s="202"/>
      <c r="B144" s="201" t="s">
        <v>375</v>
      </c>
      <c r="C144" s="197">
        <v>1982</v>
      </c>
      <c r="D144" s="197">
        <v>1982</v>
      </c>
      <c r="E144" s="197">
        <v>0</v>
      </c>
      <c r="F144" s="199">
        <v>0.8</v>
      </c>
      <c r="G144" s="200">
        <v>0.19999999999999996</v>
      </c>
      <c r="H144" s="200">
        <v>0.8</v>
      </c>
      <c r="I144" s="200"/>
      <c r="J144" s="200">
        <v>0.19999999999999996</v>
      </c>
      <c r="K144" s="218">
        <v>475.68</v>
      </c>
      <c r="L144" s="218">
        <v>317.12</v>
      </c>
      <c r="M144" s="218">
        <v>158.56</v>
      </c>
      <c r="N144" s="218">
        <v>126.85</v>
      </c>
      <c r="O144" s="198">
        <v>31.710000000000008</v>
      </c>
      <c r="P144" s="219">
        <v>-2.4299999999999997</v>
      </c>
      <c r="Q144" s="219">
        <v>446.4</v>
      </c>
      <c r="R144" s="219">
        <v>318.79</v>
      </c>
      <c r="S144" s="219">
        <v>127.61</v>
      </c>
      <c r="T144" s="219">
        <v>385.78</v>
      </c>
      <c r="U144" s="219">
        <v>248.02</v>
      </c>
      <c r="V144" s="219">
        <v>137.76</v>
      </c>
      <c r="W144" s="229">
        <v>60.62</v>
      </c>
      <c r="X144" s="229">
        <v>0</v>
      </c>
      <c r="Y144" s="229">
        <v>60.62</v>
      </c>
    </row>
    <row r="145" spans="1:25" ht="15">
      <c r="A145" s="202"/>
      <c r="B145" s="201" t="s">
        <v>376</v>
      </c>
      <c r="C145" s="197">
        <v>2659</v>
      </c>
      <c r="D145" s="197">
        <v>2659</v>
      </c>
      <c r="E145" s="197">
        <v>0</v>
      </c>
      <c r="F145" s="199">
        <v>0.8</v>
      </c>
      <c r="G145" s="200">
        <v>0.19999999999999996</v>
      </c>
      <c r="H145" s="200">
        <v>0.8</v>
      </c>
      <c r="I145" s="200"/>
      <c r="J145" s="200">
        <v>0.19999999999999996</v>
      </c>
      <c r="K145" s="218">
        <v>638.16</v>
      </c>
      <c r="L145" s="218">
        <v>425.44</v>
      </c>
      <c r="M145" s="218">
        <v>212.71999999999997</v>
      </c>
      <c r="N145" s="218">
        <v>170.18</v>
      </c>
      <c r="O145" s="198">
        <v>42.539999999999964</v>
      </c>
      <c r="P145" s="219">
        <v>-4.03</v>
      </c>
      <c r="Q145" s="219">
        <v>599.65</v>
      </c>
      <c r="R145" s="219">
        <v>428.59</v>
      </c>
      <c r="S145" s="219">
        <v>171.06</v>
      </c>
      <c r="T145" s="219">
        <v>513.0899999999999</v>
      </c>
      <c r="U145" s="219">
        <v>338.21</v>
      </c>
      <c r="V145" s="219">
        <v>174.88</v>
      </c>
      <c r="W145" s="229">
        <v>86.55999999999995</v>
      </c>
      <c r="X145" s="229">
        <v>0</v>
      </c>
      <c r="Y145" s="229">
        <v>86.55999999999995</v>
      </c>
    </row>
    <row r="146" spans="1:25" ht="15">
      <c r="A146" s="202"/>
      <c r="B146" s="201" t="s">
        <v>377</v>
      </c>
      <c r="C146" s="197">
        <v>1279</v>
      </c>
      <c r="D146" s="197">
        <v>1279</v>
      </c>
      <c r="E146" s="197">
        <v>0</v>
      </c>
      <c r="F146" s="199">
        <v>0.8</v>
      </c>
      <c r="G146" s="200">
        <v>0.19999999999999996</v>
      </c>
      <c r="H146" s="200">
        <v>0.8</v>
      </c>
      <c r="I146" s="200"/>
      <c r="J146" s="200">
        <v>0.19999999999999996</v>
      </c>
      <c r="K146" s="218">
        <v>306.96</v>
      </c>
      <c r="L146" s="218">
        <v>204.64</v>
      </c>
      <c r="M146" s="218">
        <v>102.32</v>
      </c>
      <c r="N146" s="218">
        <v>81.86</v>
      </c>
      <c r="O146" s="198">
        <v>20.459999999999994</v>
      </c>
      <c r="P146" s="219">
        <v>-4.46</v>
      </c>
      <c r="Q146" s="219">
        <v>290.96</v>
      </c>
      <c r="R146" s="219">
        <v>208.64999999999998</v>
      </c>
      <c r="S146" s="219">
        <v>82.31</v>
      </c>
      <c r="T146" s="219">
        <v>277.31</v>
      </c>
      <c r="U146" s="219">
        <v>177.86</v>
      </c>
      <c r="V146" s="219">
        <v>99.45</v>
      </c>
      <c r="W146" s="229">
        <v>13.649999999999977</v>
      </c>
      <c r="X146" s="229">
        <v>0</v>
      </c>
      <c r="Y146" s="229">
        <v>13.649999999999977</v>
      </c>
    </row>
    <row r="147" spans="1:25" ht="15">
      <c r="A147" s="233" t="s">
        <v>555</v>
      </c>
      <c r="B147" s="196" t="s">
        <v>378</v>
      </c>
      <c r="C147" s="203">
        <v>24226</v>
      </c>
      <c r="D147" s="203">
        <v>22428</v>
      </c>
      <c r="E147" s="203">
        <v>1798</v>
      </c>
      <c r="F147" s="207"/>
      <c r="G147" s="207"/>
      <c r="H147" s="204"/>
      <c r="I147" s="204"/>
      <c r="J147" s="204"/>
      <c r="K147" s="204">
        <v>5958.08</v>
      </c>
      <c r="L147" s="204">
        <v>3876.1600000000008</v>
      </c>
      <c r="M147" s="204">
        <v>2081.92</v>
      </c>
      <c r="N147" s="204">
        <v>963.01</v>
      </c>
      <c r="O147" s="204">
        <v>1118.91</v>
      </c>
      <c r="P147" s="204">
        <v>-135.73</v>
      </c>
      <c r="Q147" s="204">
        <v>4974.9</v>
      </c>
      <c r="R147" s="204">
        <v>3913.79</v>
      </c>
      <c r="S147" s="204">
        <v>1061.1100000000001</v>
      </c>
      <c r="T147" s="204">
        <v>4933.39</v>
      </c>
      <c r="U147" s="204">
        <v>4153.29</v>
      </c>
      <c r="V147" s="204">
        <v>780.1</v>
      </c>
      <c r="W147" s="204">
        <v>41.510000000000076</v>
      </c>
      <c r="X147" s="204">
        <v>112.40000000000003</v>
      </c>
      <c r="Y147" s="204">
        <v>-70.88999999999996</v>
      </c>
    </row>
    <row r="148" spans="1:25" ht="14.25" customHeight="1">
      <c r="A148" s="233"/>
      <c r="B148" s="231" t="s">
        <v>379</v>
      </c>
      <c r="C148" s="197">
        <v>9965</v>
      </c>
      <c r="D148" s="197">
        <v>8953</v>
      </c>
      <c r="E148" s="197">
        <v>1012</v>
      </c>
      <c r="F148" s="199">
        <v>0.8</v>
      </c>
      <c r="G148" s="200">
        <v>0.19999999999999996</v>
      </c>
      <c r="H148" s="200"/>
      <c r="I148" s="200">
        <v>1</v>
      </c>
      <c r="J148" s="200"/>
      <c r="K148" s="218">
        <v>2472.56</v>
      </c>
      <c r="L148" s="218">
        <v>1594.4</v>
      </c>
      <c r="M148" s="218">
        <v>878.1599999999999</v>
      </c>
      <c r="N148" s="218">
        <v>0</v>
      </c>
      <c r="O148" s="198">
        <v>878.16</v>
      </c>
      <c r="P148" s="219">
        <v>-91.66</v>
      </c>
      <c r="Q148" s="219">
        <v>1686.0600000000002</v>
      </c>
      <c r="R148" s="219">
        <v>1594.4</v>
      </c>
      <c r="S148" s="219">
        <v>91.66</v>
      </c>
      <c r="T148" s="219">
        <v>1749.5400000000002</v>
      </c>
      <c r="U148" s="219">
        <v>1657.88</v>
      </c>
      <c r="V148" s="219">
        <v>91.66</v>
      </c>
      <c r="W148" s="229">
        <v>-63.480000000000075</v>
      </c>
      <c r="X148" s="229">
        <v>-27.329999999999984</v>
      </c>
      <c r="Y148" s="229">
        <v>-36.15000000000009</v>
      </c>
    </row>
    <row r="149" spans="1:25" ht="14.25" customHeight="1">
      <c r="A149" s="233"/>
      <c r="B149" s="201" t="s">
        <v>380</v>
      </c>
      <c r="C149" s="197">
        <v>2792</v>
      </c>
      <c r="D149" s="197">
        <v>2792</v>
      </c>
      <c r="E149" s="197">
        <v>0</v>
      </c>
      <c r="F149" s="199">
        <v>0.8</v>
      </c>
      <c r="G149" s="200">
        <v>0.19999999999999996</v>
      </c>
      <c r="H149" s="200">
        <v>0.8</v>
      </c>
      <c r="I149" s="200"/>
      <c r="J149" s="200">
        <v>0.19999999999999996</v>
      </c>
      <c r="K149" s="218">
        <v>670.08</v>
      </c>
      <c r="L149" s="218">
        <v>446.72</v>
      </c>
      <c r="M149" s="218">
        <v>223.36</v>
      </c>
      <c r="N149" s="218">
        <v>178.69</v>
      </c>
      <c r="O149" s="198">
        <v>44.670000000000016</v>
      </c>
      <c r="P149" s="219">
        <v>-1.39</v>
      </c>
      <c r="Q149" s="219">
        <v>626.8</v>
      </c>
      <c r="R149" s="219">
        <v>446.72</v>
      </c>
      <c r="S149" s="219">
        <v>180.08</v>
      </c>
      <c r="T149" s="219">
        <v>587.11</v>
      </c>
      <c r="U149" s="219">
        <v>446.72</v>
      </c>
      <c r="V149" s="219">
        <v>140.39</v>
      </c>
      <c r="W149" s="229">
        <v>39.690000000000055</v>
      </c>
      <c r="X149" s="229">
        <v>0</v>
      </c>
      <c r="Y149" s="229">
        <v>39.690000000000055</v>
      </c>
    </row>
    <row r="150" spans="1:25" ht="15">
      <c r="A150" s="233"/>
      <c r="B150" s="201" t="s">
        <v>381</v>
      </c>
      <c r="C150" s="197">
        <v>1770</v>
      </c>
      <c r="D150" s="197">
        <v>1770</v>
      </c>
      <c r="E150" s="197">
        <v>0</v>
      </c>
      <c r="F150" s="199">
        <v>0.8</v>
      </c>
      <c r="G150" s="200">
        <v>0.19999999999999996</v>
      </c>
      <c r="H150" s="200">
        <v>0.8</v>
      </c>
      <c r="I150" s="200"/>
      <c r="J150" s="200">
        <v>0.19999999999999996</v>
      </c>
      <c r="K150" s="218">
        <v>424.8</v>
      </c>
      <c r="L150" s="218">
        <v>283.2</v>
      </c>
      <c r="M150" s="218">
        <v>141.60000000000002</v>
      </c>
      <c r="N150" s="218">
        <v>113.28</v>
      </c>
      <c r="O150" s="198">
        <v>28.32000000000002</v>
      </c>
      <c r="P150" s="219">
        <v>-7.16</v>
      </c>
      <c r="Q150" s="219">
        <v>403.64</v>
      </c>
      <c r="R150" s="219">
        <v>289.72999999999996</v>
      </c>
      <c r="S150" s="219">
        <v>113.91</v>
      </c>
      <c r="T150" s="219">
        <v>393.53</v>
      </c>
      <c r="U150" s="219">
        <v>322.9</v>
      </c>
      <c r="V150" s="219">
        <v>70.63</v>
      </c>
      <c r="W150" s="229">
        <v>10.110000000000014</v>
      </c>
      <c r="X150" s="229">
        <v>0</v>
      </c>
      <c r="Y150" s="229">
        <v>10.110000000000014</v>
      </c>
    </row>
    <row r="151" spans="1:25" ht="15">
      <c r="A151" s="233"/>
      <c r="B151" s="201" t="s">
        <v>382</v>
      </c>
      <c r="C151" s="197">
        <v>1725</v>
      </c>
      <c r="D151" s="197">
        <v>1725</v>
      </c>
      <c r="E151" s="197">
        <v>0</v>
      </c>
      <c r="F151" s="199">
        <v>0.8</v>
      </c>
      <c r="G151" s="200">
        <v>0.19999999999999996</v>
      </c>
      <c r="H151" s="200">
        <v>0.8</v>
      </c>
      <c r="I151" s="200"/>
      <c r="J151" s="200">
        <v>0.19999999999999996</v>
      </c>
      <c r="K151" s="218">
        <v>414</v>
      </c>
      <c r="L151" s="218">
        <v>276</v>
      </c>
      <c r="M151" s="218">
        <v>138</v>
      </c>
      <c r="N151" s="218">
        <v>110.4</v>
      </c>
      <c r="O151" s="198">
        <v>27.599999999999994</v>
      </c>
      <c r="P151" s="219">
        <v>-7.85</v>
      </c>
      <c r="Q151" s="219">
        <v>394.25</v>
      </c>
      <c r="R151" s="219">
        <v>283.05</v>
      </c>
      <c r="S151" s="219">
        <v>111.2</v>
      </c>
      <c r="T151" s="219">
        <v>394.65</v>
      </c>
      <c r="U151" s="219">
        <v>318.85</v>
      </c>
      <c r="V151" s="219">
        <v>75.8</v>
      </c>
      <c r="W151" s="229">
        <v>-0.39999999999997726</v>
      </c>
      <c r="X151" s="229">
        <v>0</v>
      </c>
      <c r="Y151" s="229">
        <v>-0.39999999999997726</v>
      </c>
    </row>
    <row r="152" spans="1:25" ht="15">
      <c r="A152" s="233"/>
      <c r="B152" s="201" t="s">
        <v>383</v>
      </c>
      <c r="C152" s="197">
        <v>1402</v>
      </c>
      <c r="D152" s="197">
        <v>1402</v>
      </c>
      <c r="E152" s="197">
        <v>0</v>
      </c>
      <c r="F152" s="199">
        <v>0.8</v>
      </c>
      <c r="G152" s="200">
        <v>0.19999999999999996</v>
      </c>
      <c r="H152" s="200">
        <v>0.8</v>
      </c>
      <c r="I152" s="200"/>
      <c r="J152" s="200">
        <v>0.19999999999999996</v>
      </c>
      <c r="K152" s="218">
        <v>336.48</v>
      </c>
      <c r="L152" s="218">
        <v>224.32</v>
      </c>
      <c r="M152" s="218">
        <v>112.16000000000003</v>
      </c>
      <c r="N152" s="218">
        <v>89.73</v>
      </c>
      <c r="O152" s="198">
        <v>22.43000000000002</v>
      </c>
      <c r="P152" s="219">
        <v>-5.15</v>
      </c>
      <c r="Q152" s="219">
        <v>319.2</v>
      </c>
      <c r="R152" s="219">
        <v>228.91</v>
      </c>
      <c r="S152" s="219">
        <v>90.29</v>
      </c>
      <c r="T152" s="219">
        <v>314.8</v>
      </c>
      <c r="U152" s="219">
        <v>252.24</v>
      </c>
      <c r="V152" s="219">
        <v>62.56</v>
      </c>
      <c r="W152" s="229">
        <v>4.399999999999977</v>
      </c>
      <c r="X152" s="229">
        <v>0</v>
      </c>
      <c r="Y152" s="229">
        <v>4.399999999999977</v>
      </c>
    </row>
    <row r="153" spans="1:25" ht="15">
      <c r="A153" s="233"/>
      <c r="B153" s="201" t="s">
        <v>384</v>
      </c>
      <c r="C153" s="197">
        <v>1293</v>
      </c>
      <c r="D153" s="197">
        <v>1293</v>
      </c>
      <c r="E153" s="197">
        <v>0</v>
      </c>
      <c r="F153" s="199">
        <v>0.8</v>
      </c>
      <c r="G153" s="200">
        <v>0.19999999999999996</v>
      </c>
      <c r="H153" s="200">
        <v>0.8</v>
      </c>
      <c r="I153" s="200"/>
      <c r="J153" s="200">
        <v>0.19999999999999996</v>
      </c>
      <c r="K153" s="218">
        <v>310.32</v>
      </c>
      <c r="L153" s="218">
        <v>206.88</v>
      </c>
      <c r="M153" s="218">
        <v>103.44</v>
      </c>
      <c r="N153" s="218">
        <v>82.75</v>
      </c>
      <c r="O153" s="198">
        <v>20.69</v>
      </c>
      <c r="P153" s="219">
        <v>-7.13</v>
      </c>
      <c r="Q153" s="219">
        <v>296.76</v>
      </c>
      <c r="R153" s="219">
        <v>213.38</v>
      </c>
      <c r="S153" s="219">
        <v>83.38</v>
      </c>
      <c r="T153" s="219">
        <v>311.03</v>
      </c>
      <c r="U153" s="219">
        <v>246.4</v>
      </c>
      <c r="V153" s="219">
        <v>64.63</v>
      </c>
      <c r="W153" s="229">
        <v>-14.269999999999982</v>
      </c>
      <c r="X153" s="229">
        <v>0</v>
      </c>
      <c r="Y153" s="229">
        <v>-14.269999999999982</v>
      </c>
    </row>
    <row r="154" spans="1:25" ht="15">
      <c r="A154" s="233"/>
      <c r="B154" s="201" t="s">
        <v>386</v>
      </c>
      <c r="C154" s="197">
        <v>1684</v>
      </c>
      <c r="D154" s="197">
        <v>1684</v>
      </c>
      <c r="E154" s="197">
        <v>0</v>
      </c>
      <c r="F154" s="199">
        <v>0.8</v>
      </c>
      <c r="G154" s="200">
        <v>0.19999999999999996</v>
      </c>
      <c r="H154" s="200">
        <v>0.8</v>
      </c>
      <c r="I154" s="200"/>
      <c r="J154" s="200">
        <v>0.19999999999999996</v>
      </c>
      <c r="K154" s="218">
        <v>404.16</v>
      </c>
      <c r="L154" s="218">
        <v>269.44</v>
      </c>
      <c r="M154" s="218">
        <v>134.72000000000003</v>
      </c>
      <c r="N154" s="218">
        <v>107.78</v>
      </c>
      <c r="O154" s="198">
        <v>26.940000000000026</v>
      </c>
      <c r="P154" s="219">
        <v>-5.72</v>
      </c>
      <c r="Q154" s="219">
        <v>382.94</v>
      </c>
      <c r="R154" s="219">
        <v>274.4</v>
      </c>
      <c r="S154" s="219">
        <v>108.54</v>
      </c>
      <c r="T154" s="219">
        <v>384.34</v>
      </c>
      <c r="U154" s="219">
        <v>299.58</v>
      </c>
      <c r="V154" s="219">
        <v>84.76</v>
      </c>
      <c r="W154" s="229">
        <v>-1.400000000000034</v>
      </c>
      <c r="X154" s="229">
        <v>0</v>
      </c>
      <c r="Y154" s="229">
        <v>-1.400000000000034</v>
      </c>
    </row>
    <row r="155" spans="1:25" ht="15">
      <c r="A155" s="233"/>
      <c r="B155" s="201" t="s">
        <v>385</v>
      </c>
      <c r="C155" s="197">
        <v>346</v>
      </c>
      <c r="D155" s="197">
        <v>346</v>
      </c>
      <c r="E155" s="197">
        <v>0</v>
      </c>
      <c r="F155" s="199">
        <v>0.8</v>
      </c>
      <c r="G155" s="200">
        <v>0.19999999999999996</v>
      </c>
      <c r="H155" s="200">
        <v>0.8</v>
      </c>
      <c r="I155" s="200"/>
      <c r="J155" s="200">
        <v>0.19999999999999996</v>
      </c>
      <c r="K155" s="218">
        <v>83.04</v>
      </c>
      <c r="L155" s="218">
        <v>55.36</v>
      </c>
      <c r="M155" s="218">
        <v>27.680000000000007</v>
      </c>
      <c r="N155" s="218">
        <v>22.14</v>
      </c>
      <c r="O155" s="198">
        <v>5.540000000000006</v>
      </c>
      <c r="P155" s="219">
        <v>-1.04</v>
      </c>
      <c r="Q155" s="219">
        <v>78.53999999999999</v>
      </c>
      <c r="R155" s="219">
        <v>56.33</v>
      </c>
      <c r="S155" s="219">
        <v>22.21</v>
      </c>
      <c r="T155" s="219">
        <v>73.32</v>
      </c>
      <c r="U155" s="219">
        <v>61.25</v>
      </c>
      <c r="V155" s="219">
        <v>12.07</v>
      </c>
      <c r="W155" s="229">
        <v>5.219999999999999</v>
      </c>
      <c r="X155" s="229">
        <v>0</v>
      </c>
      <c r="Y155" s="229">
        <v>5.219999999999999</v>
      </c>
    </row>
    <row r="156" spans="1:25" ht="15">
      <c r="A156" s="233"/>
      <c r="B156" s="201" t="s">
        <v>387</v>
      </c>
      <c r="C156" s="197">
        <v>3249</v>
      </c>
      <c r="D156" s="197">
        <v>2463</v>
      </c>
      <c r="E156" s="197">
        <v>786</v>
      </c>
      <c r="F156" s="199">
        <v>0.8</v>
      </c>
      <c r="G156" s="200">
        <v>0.19999999999999996</v>
      </c>
      <c r="H156" s="200">
        <v>0.8</v>
      </c>
      <c r="I156" s="200"/>
      <c r="J156" s="200">
        <v>0.19999999999999996</v>
      </c>
      <c r="K156" s="218">
        <v>842.64</v>
      </c>
      <c r="L156" s="218">
        <v>519.84</v>
      </c>
      <c r="M156" s="218">
        <v>322.79999999999995</v>
      </c>
      <c r="N156" s="218">
        <v>258.24</v>
      </c>
      <c r="O156" s="198">
        <v>64.55999999999995</v>
      </c>
      <c r="P156" s="219">
        <v>-8.63</v>
      </c>
      <c r="Q156" s="219">
        <v>786.71</v>
      </c>
      <c r="R156" s="219">
        <v>526.87</v>
      </c>
      <c r="S156" s="219">
        <v>259.84000000000003</v>
      </c>
      <c r="T156" s="219">
        <v>725.07</v>
      </c>
      <c r="U156" s="219">
        <v>547.47</v>
      </c>
      <c r="V156" s="219">
        <v>177.6</v>
      </c>
      <c r="W156" s="229">
        <v>61.6400000000001</v>
      </c>
      <c r="X156" s="229">
        <v>139.73000000000002</v>
      </c>
      <c r="Y156" s="229">
        <v>-78.08999999999992</v>
      </c>
    </row>
    <row r="157" ht="15">
      <c r="A157" s="234"/>
    </row>
    <row r="158" ht="15">
      <c r="O158" s="235"/>
    </row>
    <row r="159" spans="16:19" ht="15">
      <c r="P159" s="236"/>
      <c r="R159" s="236"/>
      <c r="S159" s="235"/>
    </row>
  </sheetData>
  <sheetProtection/>
  <mergeCells count="24">
    <mergeCell ref="A1:B1"/>
    <mergeCell ref="A2:Y2"/>
    <mergeCell ref="C4:E4"/>
    <mergeCell ref="F4:J4"/>
    <mergeCell ref="K4:O4"/>
    <mergeCell ref="Q4:S4"/>
    <mergeCell ref="T4:V4"/>
    <mergeCell ref="W4:Y4"/>
    <mergeCell ref="A7:A15"/>
    <mergeCell ref="A16:A23"/>
    <mergeCell ref="A24:A31"/>
    <mergeCell ref="A32:A46"/>
    <mergeCell ref="A47:A58"/>
    <mergeCell ref="A59:A69"/>
    <mergeCell ref="A70:A79"/>
    <mergeCell ref="A80:A86"/>
    <mergeCell ref="A87:A95"/>
    <mergeCell ref="A96:A109"/>
    <mergeCell ref="A110:A123"/>
    <mergeCell ref="A124:A130"/>
    <mergeCell ref="A131:A146"/>
    <mergeCell ref="A147:A156"/>
    <mergeCell ref="P4:P5"/>
    <mergeCell ref="A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2"/>
  <sheetViews>
    <sheetView workbookViewId="0" topLeftCell="A1">
      <selection activeCell="Q14" sqref="Q14"/>
    </sheetView>
  </sheetViews>
  <sheetFormatPr defaultColWidth="8.75390625" defaultRowHeight="14.25"/>
  <cols>
    <col min="1" max="1" width="10.375" style="128" customWidth="1"/>
    <col min="2" max="2" width="22.375" style="128" customWidth="1"/>
    <col min="3" max="3" width="12.50390625" style="129" customWidth="1"/>
    <col min="4" max="4" width="11.875" style="130" customWidth="1"/>
    <col min="5" max="5" width="10.00390625" style="131" customWidth="1"/>
    <col min="6" max="6" width="10.00390625" style="132" customWidth="1"/>
    <col min="7" max="9" width="9.00390625" style="128" hidden="1" customWidth="1"/>
    <col min="10" max="10" width="10.75390625" style="129" customWidth="1"/>
    <col min="11" max="11" width="9.00390625" style="130" bestFit="1" customWidth="1"/>
    <col min="12" max="32" width="9.00390625" style="128" bestFit="1" customWidth="1"/>
    <col min="33" max="16384" width="8.75390625" style="128" customWidth="1"/>
  </cols>
  <sheetData>
    <row r="1" ht="17.25">
      <c r="A1" s="133" t="s">
        <v>566</v>
      </c>
    </row>
    <row r="2" spans="1:11" ht="25.5">
      <c r="A2" s="134" t="s">
        <v>592</v>
      </c>
      <c r="B2" s="134"/>
      <c r="C2" s="134"/>
      <c r="D2" s="135"/>
      <c r="E2" s="134"/>
      <c r="F2" s="135"/>
      <c r="G2" s="136"/>
      <c r="H2" s="136"/>
      <c r="I2" s="136"/>
      <c r="J2" s="136"/>
      <c r="K2" s="166"/>
    </row>
    <row r="4" spans="1:11" s="127" customFormat="1" ht="25.5" customHeight="1">
      <c r="A4" s="137" t="s">
        <v>408</v>
      </c>
      <c r="B4" s="138"/>
      <c r="C4" s="137" t="s">
        <v>18</v>
      </c>
      <c r="D4" s="139"/>
      <c r="E4" s="140" t="s">
        <v>593</v>
      </c>
      <c r="F4" s="141"/>
      <c r="J4" s="167" t="s">
        <v>594</v>
      </c>
      <c r="K4" s="167"/>
    </row>
    <row r="5" spans="1:11" s="127" customFormat="1" ht="25.5" customHeight="1">
      <c r="A5" s="142"/>
      <c r="B5" s="143"/>
      <c r="C5" s="144" t="s">
        <v>595</v>
      </c>
      <c r="D5" s="145" t="s">
        <v>596</v>
      </c>
      <c r="E5" s="144" t="s">
        <v>595</v>
      </c>
      <c r="F5" s="145" t="s">
        <v>596</v>
      </c>
      <c r="J5" s="168" t="s">
        <v>595</v>
      </c>
      <c r="K5" s="167" t="s">
        <v>596</v>
      </c>
    </row>
    <row r="6" spans="1:11" s="127" customFormat="1" ht="27" customHeight="1">
      <c r="A6" s="146"/>
      <c r="B6" s="147"/>
      <c r="C6" s="148"/>
      <c r="D6" s="149"/>
      <c r="E6" s="148"/>
      <c r="F6" s="149"/>
      <c r="I6" s="127" t="e">
        <f>SUM(I7:I122)</f>
        <v>#REF!</v>
      </c>
      <c r="J6" s="168"/>
      <c r="K6" s="167"/>
    </row>
    <row r="7" spans="1:11" ht="14.25">
      <c r="A7" s="150" t="s">
        <v>573</v>
      </c>
      <c r="B7" s="151"/>
      <c r="C7" s="152">
        <f aca="true" t="shared" si="0" ref="C7:C38">E7+J7</f>
        <v>912</v>
      </c>
      <c r="D7" s="153">
        <f aca="true" t="shared" si="1" ref="D7:D38">F7+K7</f>
        <v>547.2</v>
      </c>
      <c r="E7" s="154">
        <f>E8+E12+E19+E24+E33+E44+E52+E61+E65+E71+E82+E93+E99+E113</f>
        <v>792</v>
      </c>
      <c r="F7" s="155">
        <f>F8+F12+F19+F24+F33+F44+F52+F61+F65+F71+F82+F93+F99+F113</f>
        <v>475.20000000000005</v>
      </c>
      <c r="J7" s="169">
        <v>120</v>
      </c>
      <c r="K7" s="161">
        <f aca="true" t="shared" si="2" ref="K7:K57">J7*0.6</f>
        <v>72</v>
      </c>
    </row>
    <row r="8" spans="1:11" ht="14.25">
      <c r="A8" s="156" t="s">
        <v>414</v>
      </c>
      <c r="B8" s="157" t="s">
        <v>246</v>
      </c>
      <c r="C8" s="152">
        <f t="shared" si="0"/>
        <v>131</v>
      </c>
      <c r="D8" s="153">
        <f t="shared" si="1"/>
        <v>78.6</v>
      </c>
      <c r="E8" s="154">
        <v>124</v>
      </c>
      <c r="F8" s="155">
        <f>SUM(F9:F11)</f>
        <v>74.39999999999999</v>
      </c>
      <c r="J8" s="169">
        <v>7</v>
      </c>
      <c r="K8" s="161">
        <f t="shared" si="2"/>
        <v>4.2</v>
      </c>
    </row>
    <row r="9" spans="1:11" ht="14.25">
      <c r="A9" s="158"/>
      <c r="B9" s="157" t="s">
        <v>247</v>
      </c>
      <c r="C9" s="152">
        <f t="shared" si="0"/>
        <v>116</v>
      </c>
      <c r="D9" s="153">
        <f t="shared" si="1"/>
        <v>69.6</v>
      </c>
      <c r="E9" s="154">
        <v>111</v>
      </c>
      <c r="F9" s="155">
        <f>E9*0.6</f>
        <v>66.6</v>
      </c>
      <c r="J9" s="169">
        <v>5</v>
      </c>
      <c r="K9" s="161">
        <f t="shared" si="2"/>
        <v>3</v>
      </c>
    </row>
    <row r="10" spans="1:11" ht="14.25">
      <c r="A10" s="158"/>
      <c r="B10" s="159" t="s">
        <v>257</v>
      </c>
      <c r="C10" s="152">
        <f t="shared" si="0"/>
        <v>9</v>
      </c>
      <c r="D10" s="153">
        <f t="shared" si="1"/>
        <v>5.4</v>
      </c>
      <c r="E10" s="160">
        <v>7</v>
      </c>
      <c r="F10" s="161">
        <f>E10*0.6</f>
        <v>4.2</v>
      </c>
      <c r="G10" s="128">
        <v>0.22</v>
      </c>
      <c r="H10" s="128">
        <v>1.31</v>
      </c>
      <c r="I10" s="128">
        <v>10.34</v>
      </c>
      <c r="J10" s="169">
        <v>2</v>
      </c>
      <c r="K10" s="161">
        <f t="shared" si="2"/>
        <v>1.2</v>
      </c>
    </row>
    <row r="11" spans="1:11" ht="14.25">
      <c r="A11" s="162"/>
      <c r="B11" s="159" t="s">
        <v>60</v>
      </c>
      <c r="C11" s="152">
        <f t="shared" si="0"/>
        <v>6</v>
      </c>
      <c r="D11" s="153">
        <f t="shared" si="1"/>
        <v>3.5999999999999996</v>
      </c>
      <c r="E11" s="160">
        <v>6</v>
      </c>
      <c r="F11" s="161">
        <f>E11*0.6</f>
        <v>3.5999999999999996</v>
      </c>
      <c r="J11" s="169">
        <v>0</v>
      </c>
      <c r="K11" s="161">
        <f t="shared" si="2"/>
        <v>0</v>
      </c>
    </row>
    <row r="12" spans="1:11" ht="14.25">
      <c r="A12" s="156" t="s">
        <v>425</v>
      </c>
      <c r="B12" s="157" t="s">
        <v>258</v>
      </c>
      <c r="C12" s="152">
        <f t="shared" si="0"/>
        <v>44</v>
      </c>
      <c r="D12" s="153">
        <f t="shared" si="1"/>
        <v>26.400000000000002</v>
      </c>
      <c r="E12" s="154">
        <f>SUM(E13:E18)</f>
        <v>29</v>
      </c>
      <c r="F12" s="155">
        <f>SUM(F13:F18)</f>
        <v>17.400000000000002</v>
      </c>
      <c r="J12" s="169">
        <v>15</v>
      </c>
      <c r="K12" s="161">
        <f t="shared" si="2"/>
        <v>9</v>
      </c>
    </row>
    <row r="13" spans="1:11" ht="14.25">
      <c r="A13" s="158"/>
      <c r="B13" s="157" t="s">
        <v>247</v>
      </c>
      <c r="C13" s="152">
        <f t="shared" si="0"/>
        <v>30</v>
      </c>
      <c r="D13" s="153">
        <f t="shared" si="1"/>
        <v>18</v>
      </c>
      <c r="E13" s="154">
        <v>15</v>
      </c>
      <c r="F13" s="155">
        <f aca="true" t="shared" si="3" ref="F13:F18">E13*0.6</f>
        <v>9</v>
      </c>
      <c r="J13" s="169">
        <v>15</v>
      </c>
      <c r="K13" s="161">
        <f t="shared" si="2"/>
        <v>9</v>
      </c>
    </row>
    <row r="14" spans="1:11" ht="14.25">
      <c r="A14" s="158"/>
      <c r="B14" s="159" t="s">
        <v>68</v>
      </c>
      <c r="C14" s="152">
        <f t="shared" si="0"/>
        <v>1</v>
      </c>
      <c r="D14" s="153">
        <f t="shared" si="1"/>
        <v>0.6</v>
      </c>
      <c r="E14" s="160">
        <v>1</v>
      </c>
      <c r="F14" s="161">
        <f t="shared" si="3"/>
        <v>0.6</v>
      </c>
      <c r="G14" s="128">
        <v>0.57</v>
      </c>
      <c r="H14" s="128">
        <v>1.62</v>
      </c>
      <c r="I14" s="128">
        <v>3.64</v>
      </c>
      <c r="J14" s="169">
        <v>0</v>
      </c>
      <c r="K14" s="161">
        <f t="shared" si="2"/>
        <v>0</v>
      </c>
    </row>
    <row r="15" spans="1:11" ht="14.25">
      <c r="A15" s="158"/>
      <c r="B15" s="159" t="s">
        <v>260</v>
      </c>
      <c r="C15" s="152">
        <f t="shared" si="0"/>
        <v>6</v>
      </c>
      <c r="D15" s="153">
        <f t="shared" si="1"/>
        <v>3.5999999999999996</v>
      </c>
      <c r="E15" s="160">
        <v>6</v>
      </c>
      <c r="F15" s="161">
        <f t="shared" si="3"/>
        <v>3.5999999999999996</v>
      </c>
      <c r="J15" s="169">
        <v>0</v>
      </c>
      <c r="K15" s="161">
        <f t="shared" si="2"/>
        <v>0</v>
      </c>
    </row>
    <row r="16" spans="1:11" ht="14.25">
      <c r="A16" s="158"/>
      <c r="B16" s="159" t="s">
        <v>261</v>
      </c>
      <c r="C16" s="152">
        <f t="shared" si="0"/>
        <v>4</v>
      </c>
      <c r="D16" s="153">
        <f t="shared" si="1"/>
        <v>2.4</v>
      </c>
      <c r="E16" s="160">
        <v>4</v>
      </c>
      <c r="F16" s="161">
        <f t="shared" si="3"/>
        <v>2.4</v>
      </c>
      <c r="J16" s="169">
        <v>0</v>
      </c>
      <c r="K16" s="161">
        <f t="shared" si="2"/>
        <v>0</v>
      </c>
    </row>
    <row r="17" spans="1:11" ht="14.25">
      <c r="A17" s="158"/>
      <c r="B17" s="159" t="s">
        <v>262</v>
      </c>
      <c r="C17" s="152">
        <f t="shared" si="0"/>
        <v>2</v>
      </c>
      <c r="D17" s="153">
        <f t="shared" si="1"/>
        <v>1.2</v>
      </c>
      <c r="E17" s="160">
        <v>2</v>
      </c>
      <c r="F17" s="161">
        <f t="shared" si="3"/>
        <v>1.2</v>
      </c>
      <c r="J17" s="169">
        <v>0</v>
      </c>
      <c r="K17" s="161">
        <f t="shared" si="2"/>
        <v>0</v>
      </c>
    </row>
    <row r="18" spans="1:11" ht="14.25">
      <c r="A18" s="162"/>
      <c r="B18" s="159" t="s">
        <v>263</v>
      </c>
      <c r="C18" s="152">
        <f t="shared" si="0"/>
        <v>1</v>
      </c>
      <c r="D18" s="153">
        <f t="shared" si="1"/>
        <v>0.6</v>
      </c>
      <c r="E18" s="160">
        <v>1</v>
      </c>
      <c r="F18" s="161">
        <f t="shared" si="3"/>
        <v>0.6</v>
      </c>
      <c r="J18" s="169">
        <v>0</v>
      </c>
      <c r="K18" s="161">
        <f t="shared" si="2"/>
        <v>0</v>
      </c>
    </row>
    <row r="19" spans="1:11" ht="14.25">
      <c r="A19" s="156" t="s">
        <v>432</v>
      </c>
      <c r="B19" s="157" t="s">
        <v>264</v>
      </c>
      <c r="C19" s="152">
        <f t="shared" si="0"/>
        <v>33</v>
      </c>
      <c r="D19" s="153">
        <f t="shared" si="1"/>
        <v>19.8</v>
      </c>
      <c r="E19" s="154">
        <f>SUM(E20:E23)</f>
        <v>26</v>
      </c>
      <c r="F19" s="155">
        <f>SUM(F20:F23)</f>
        <v>15.6</v>
      </c>
      <c r="J19" s="169">
        <v>7</v>
      </c>
      <c r="K19" s="161">
        <f t="shared" si="2"/>
        <v>4.2</v>
      </c>
    </row>
    <row r="20" spans="1:11" ht="14.25">
      <c r="A20" s="158"/>
      <c r="B20" s="157" t="s">
        <v>247</v>
      </c>
      <c r="C20" s="152">
        <f t="shared" si="0"/>
        <v>22</v>
      </c>
      <c r="D20" s="153">
        <f t="shared" si="1"/>
        <v>13.2</v>
      </c>
      <c r="E20" s="154">
        <v>15</v>
      </c>
      <c r="F20" s="155">
        <f>E20*0.6</f>
        <v>9</v>
      </c>
      <c r="J20" s="169">
        <v>7</v>
      </c>
      <c r="K20" s="161">
        <f t="shared" si="2"/>
        <v>4.2</v>
      </c>
    </row>
    <row r="21" spans="1:11" ht="14.25">
      <c r="A21" s="158"/>
      <c r="B21" s="159" t="s">
        <v>267</v>
      </c>
      <c r="C21" s="152">
        <f t="shared" si="0"/>
        <v>7</v>
      </c>
      <c r="D21" s="153">
        <f t="shared" si="1"/>
        <v>4.2</v>
      </c>
      <c r="E21" s="160">
        <v>7</v>
      </c>
      <c r="F21" s="161">
        <f>E21*0.6</f>
        <v>4.2</v>
      </c>
      <c r="J21" s="169">
        <v>0</v>
      </c>
      <c r="K21" s="161">
        <f t="shared" si="2"/>
        <v>0</v>
      </c>
    </row>
    <row r="22" spans="1:11" ht="14.25">
      <c r="A22" s="158"/>
      <c r="B22" s="159" t="s">
        <v>268</v>
      </c>
      <c r="C22" s="152">
        <f t="shared" si="0"/>
        <v>3</v>
      </c>
      <c r="D22" s="153">
        <f t="shared" si="1"/>
        <v>1.7999999999999998</v>
      </c>
      <c r="E22" s="160">
        <v>3</v>
      </c>
      <c r="F22" s="161">
        <f>E22*0.6</f>
        <v>1.7999999999999998</v>
      </c>
      <c r="J22" s="169">
        <v>0</v>
      </c>
      <c r="K22" s="161">
        <f t="shared" si="2"/>
        <v>0</v>
      </c>
    </row>
    <row r="23" spans="1:11" ht="14.25">
      <c r="A23" s="162"/>
      <c r="B23" s="159" t="s">
        <v>269</v>
      </c>
      <c r="C23" s="152">
        <f t="shared" si="0"/>
        <v>1</v>
      </c>
      <c r="D23" s="153">
        <f t="shared" si="1"/>
        <v>0.6</v>
      </c>
      <c r="E23" s="160">
        <v>1</v>
      </c>
      <c r="F23" s="161">
        <f>E23*0.6</f>
        <v>0.6</v>
      </c>
      <c r="J23" s="169">
        <v>0</v>
      </c>
      <c r="K23" s="161">
        <f t="shared" si="2"/>
        <v>0</v>
      </c>
    </row>
    <row r="24" spans="1:11" ht="14.25">
      <c r="A24" s="156" t="s">
        <v>440</v>
      </c>
      <c r="B24" s="157" t="s">
        <v>270</v>
      </c>
      <c r="C24" s="152">
        <f t="shared" si="0"/>
        <v>110</v>
      </c>
      <c r="D24" s="153">
        <f t="shared" si="1"/>
        <v>66</v>
      </c>
      <c r="E24" s="154">
        <f>SUM(E25:E32)</f>
        <v>86</v>
      </c>
      <c r="F24" s="155">
        <f>SUM(F25:F32)</f>
        <v>51.6</v>
      </c>
      <c r="J24" s="169">
        <v>24</v>
      </c>
      <c r="K24" s="161">
        <f t="shared" si="2"/>
        <v>14.399999999999999</v>
      </c>
    </row>
    <row r="25" spans="1:11" ht="16.5" customHeight="1">
      <c r="A25" s="158"/>
      <c r="B25" s="157" t="s">
        <v>247</v>
      </c>
      <c r="C25" s="152">
        <f t="shared" si="0"/>
        <v>69</v>
      </c>
      <c r="D25" s="153">
        <f t="shared" si="1"/>
        <v>41.4</v>
      </c>
      <c r="E25" s="154">
        <v>48</v>
      </c>
      <c r="F25" s="155">
        <f>E25*0.6</f>
        <v>28.799999999999997</v>
      </c>
      <c r="J25" s="169">
        <v>21</v>
      </c>
      <c r="K25" s="161">
        <f t="shared" si="2"/>
        <v>12.6</v>
      </c>
    </row>
    <row r="26" spans="1:11" ht="14.25">
      <c r="A26" s="158"/>
      <c r="B26" s="159" t="s">
        <v>273</v>
      </c>
      <c r="C26" s="152">
        <f t="shared" si="0"/>
        <v>4</v>
      </c>
      <c r="D26" s="153">
        <f t="shared" si="1"/>
        <v>2.4</v>
      </c>
      <c r="E26" s="160">
        <v>4</v>
      </c>
      <c r="F26" s="161">
        <f aca="true" t="shared" si="4" ref="F26:F32">E26*0.6</f>
        <v>2.4</v>
      </c>
      <c r="J26" s="169">
        <v>0</v>
      </c>
      <c r="K26" s="161">
        <f t="shared" si="2"/>
        <v>0</v>
      </c>
    </row>
    <row r="27" spans="1:11" ht="14.25">
      <c r="A27" s="158"/>
      <c r="B27" s="159" t="s">
        <v>274</v>
      </c>
      <c r="C27" s="152">
        <f t="shared" si="0"/>
        <v>10</v>
      </c>
      <c r="D27" s="153">
        <f t="shared" si="1"/>
        <v>6</v>
      </c>
      <c r="E27" s="160">
        <v>7</v>
      </c>
      <c r="F27" s="161">
        <f t="shared" si="4"/>
        <v>4.2</v>
      </c>
      <c r="G27" s="128">
        <v>1.05</v>
      </c>
      <c r="H27" s="128">
        <v>4.11</v>
      </c>
      <c r="I27" s="128">
        <v>31.04</v>
      </c>
      <c r="J27" s="169">
        <v>3</v>
      </c>
      <c r="K27" s="161">
        <f t="shared" si="2"/>
        <v>1.7999999999999998</v>
      </c>
    </row>
    <row r="28" spans="1:11" ht="14.25">
      <c r="A28" s="158"/>
      <c r="B28" s="159" t="s">
        <v>275</v>
      </c>
      <c r="C28" s="152">
        <f t="shared" si="0"/>
        <v>5</v>
      </c>
      <c r="D28" s="153">
        <f t="shared" si="1"/>
        <v>3</v>
      </c>
      <c r="E28" s="160">
        <v>5</v>
      </c>
      <c r="F28" s="161">
        <f t="shared" si="4"/>
        <v>3</v>
      </c>
      <c r="J28" s="169">
        <v>0</v>
      </c>
      <c r="K28" s="161">
        <f t="shared" si="2"/>
        <v>0</v>
      </c>
    </row>
    <row r="29" spans="1:11" ht="14.25">
      <c r="A29" s="158"/>
      <c r="B29" s="159" t="s">
        <v>276</v>
      </c>
      <c r="C29" s="152">
        <f t="shared" si="0"/>
        <v>2</v>
      </c>
      <c r="D29" s="153">
        <f t="shared" si="1"/>
        <v>1.2</v>
      </c>
      <c r="E29" s="160">
        <v>2</v>
      </c>
      <c r="F29" s="161">
        <f t="shared" si="4"/>
        <v>1.2</v>
      </c>
      <c r="J29" s="169">
        <v>0</v>
      </c>
      <c r="K29" s="161">
        <f t="shared" si="2"/>
        <v>0</v>
      </c>
    </row>
    <row r="30" spans="1:11" ht="14.25">
      <c r="A30" s="158"/>
      <c r="B30" s="159" t="s">
        <v>277</v>
      </c>
      <c r="C30" s="152">
        <f t="shared" si="0"/>
        <v>7</v>
      </c>
      <c r="D30" s="153">
        <f t="shared" si="1"/>
        <v>4.2</v>
      </c>
      <c r="E30" s="160">
        <v>7</v>
      </c>
      <c r="F30" s="161">
        <f t="shared" si="4"/>
        <v>4.2</v>
      </c>
      <c r="J30" s="169">
        <v>0</v>
      </c>
      <c r="K30" s="161">
        <f t="shared" si="2"/>
        <v>0</v>
      </c>
    </row>
    <row r="31" spans="1:11" ht="14.25">
      <c r="A31" s="158"/>
      <c r="B31" s="159" t="s">
        <v>278</v>
      </c>
      <c r="C31" s="152">
        <f t="shared" si="0"/>
        <v>9</v>
      </c>
      <c r="D31" s="153">
        <f t="shared" si="1"/>
        <v>5.3999999999999995</v>
      </c>
      <c r="E31" s="160">
        <v>9</v>
      </c>
      <c r="F31" s="161">
        <f t="shared" si="4"/>
        <v>5.3999999999999995</v>
      </c>
      <c r="J31" s="169">
        <v>0</v>
      </c>
      <c r="K31" s="161">
        <f t="shared" si="2"/>
        <v>0</v>
      </c>
    </row>
    <row r="32" spans="1:11" ht="14.25">
      <c r="A32" s="162"/>
      <c r="B32" s="159" t="s">
        <v>279</v>
      </c>
      <c r="C32" s="152">
        <f t="shared" si="0"/>
        <v>4</v>
      </c>
      <c r="D32" s="153">
        <f t="shared" si="1"/>
        <v>2.4</v>
      </c>
      <c r="E32" s="160">
        <v>4</v>
      </c>
      <c r="F32" s="161">
        <f t="shared" si="4"/>
        <v>2.4</v>
      </c>
      <c r="J32" s="169">
        <v>0</v>
      </c>
      <c r="K32" s="161">
        <f t="shared" si="2"/>
        <v>0</v>
      </c>
    </row>
    <row r="33" spans="1:11" ht="14.25">
      <c r="A33" s="156" t="s">
        <v>455</v>
      </c>
      <c r="B33" s="157" t="s">
        <v>280</v>
      </c>
      <c r="C33" s="152">
        <f t="shared" si="0"/>
        <v>113</v>
      </c>
      <c r="D33" s="153">
        <f t="shared" si="1"/>
        <v>67.8</v>
      </c>
      <c r="E33" s="154">
        <f>SUM(E34:E43)</f>
        <v>99</v>
      </c>
      <c r="F33" s="161">
        <f>SUM(F34:F43)</f>
        <v>59.4</v>
      </c>
      <c r="J33" s="169">
        <v>14</v>
      </c>
      <c r="K33" s="161">
        <f t="shared" si="2"/>
        <v>8.4</v>
      </c>
    </row>
    <row r="34" spans="1:11" ht="14.25">
      <c r="A34" s="158"/>
      <c r="B34" s="157" t="s">
        <v>247</v>
      </c>
      <c r="C34" s="152">
        <f t="shared" si="0"/>
        <v>48</v>
      </c>
      <c r="D34" s="153">
        <f t="shared" si="1"/>
        <v>28.799999999999997</v>
      </c>
      <c r="E34" s="160">
        <v>36</v>
      </c>
      <c r="F34" s="161">
        <f>E34*0.6</f>
        <v>21.599999999999998</v>
      </c>
      <c r="J34" s="169">
        <v>12</v>
      </c>
      <c r="K34" s="161">
        <f t="shared" si="2"/>
        <v>7.199999999999999</v>
      </c>
    </row>
    <row r="35" spans="1:11" ht="14.25">
      <c r="A35" s="158"/>
      <c r="B35" s="159" t="s">
        <v>283</v>
      </c>
      <c r="C35" s="152">
        <f t="shared" si="0"/>
        <v>10</v>
      </c>
      <c r="D35" s="153">
        <f t="shared" si="1"/>
        <v>6</v>
      </c>
      <c r="E35" s="160">
        <v>10</v>
      </c>
      <c r="F35" s="161">
        <f aca="true" t="shared" si="5" ref="F35:F43">E35*0.6</f>
        <v>6</v>
      </c>
      <c r="J35" s="169">
        <v>0</v>
      </c>
      <c r="K35" s="161">
        <f t="shared" si="2"/>
        <v>0</v>
      </c>
    </row>
    <row r="36" spans="1:11" ht="14.25">
      <c r="A36" s="158"/>
      <c r="B36" s="159" t="s">
        <v>284</v>
      </c>
      <c r="C36" s="152">
        <f t="shared" si="0"/>
        <v>4</v>
      </c>
      <c r="D36" s="153">
        <f t="shared" si="1"/>
        <v>2.4</v>
      </c>
      <c r="E36" s="160">
        <v>4</v>
      </c>
      <c r="F36" s="161">
        <f t="shared" si="5"/>
        <v>2.4</v>
      </c>
      <c r="J36" s="169">
        <v>0</v>
      </c>
      <c r="K36" s="161">
        <f t="shared" si="2"/>
        <v>0</v>
      </c>
    </row>
    <row r="37" spans="1:11" ht="14.25">
      <c r="A37" s="158"/>
      <c r="B37" s="159" t="s">
        <v>285</v>
      </c>
      <c r="C37" s="152">
        <f t="shared" si="0"/>
        <v>12</v>
      </c>
      <c r="D37" s="153">
        <f t="shared" si="1"/>
        <v>7.199999999999999</v>
      </c>
      <c r="E37" s="160">
        <v>12</v>
      </c>
      <c r="F37" s="161">
        <f t="shared" si="5"/>
        <v>7.199999999999999</v>
      </c>
      <c r="J37" s="169">
        <v>0</v>
      </c>
      <c r="K37" s="161">
        <f t="shared" si="2"/>
        <v>0</v>
      </c>
    </row>
    <row r="38" spans="1:11" ht="14.25">
      <c r="A38" s="158"/>
      <c r="B38" s="159" t="s">
        <v>286</v>
      </c>
      <c r="C38" s="152">
        <f t="shared" si="0"/>
        <v>17</v>
      </c>
      <c r="D38" s="153">
        <f t="shared" si="1"/>
        <v>10.2</v>
      </c>
      <c r="E38" s="160">
        <v>15</v>
      </c>
      <c r="F38" s="161">
        <f t="shared" si="5"/>
        <v>9</v>
      </c>
      <c r="G38" s="128">
        <v>10.26</v>
      </c>
      <c r="H38" s="128">
        <v>22.08</v>
      </c>
      <c r="I38" s="128">
        <v>19.24</v>
      </c>
      <c r="J38" s="169">
        <v>2</v>
      </c>
      <c r="K38" s="161">
        <f t="shared" si="2"/>
        <v>1.2</v>
      </c>
    </row>
    <row r="39" spans="1:11" ht="14.25">
      <c r="A39" s="158"/>
      <c r="B39" s="159" t="s">
        <v>287</v>
      </c>
      <c r="C39" s="152">
        <f aca="true" t="shared" si="6" ref="C39:C70">E39+J39</f>
        <v>11</v>
      </c>
      <c r="D39" s="153">
        <f aca="true" t="shared" si="7" ref="D39:D70">F39+K39</f>
        <v>6.6</v>
      </c>
      <c r="E39" s="160">
        <v>11</v>
      </c>
      <c r="F39" s="161">
        <f t="shared" si="5"/>
        <v>6.6</v>
      </c>
      <c r="J39" s="169">
        <v>0</v>
      </c>
      <c r="K39" s="161">
        <f t="shared" si="2"/>
        <v>0</v>
      </c>
    </row>
    <row r="40" spans="1:11" ht="14.25">
      <c r="A40" s="158"/>
      <c r="B40" s="159" t="s">
        <v>288</v>
      </c>
      <c r="C40" s="152">
        <f t="shared" si="6"/>
        <v>4</v>
      </c>
      <c r="D40" s="153">
        <f t="shared" si="7"/>
        <v>2.4</v>
      </c>
      <c r="E40" s="160">
        <v>4</v>
      </c>
      <c r="F40" s="161">
        <f t="shared" si="5"/>
        <v>2.4</v>
      </c>
      <c r="J40" s="169">
        <v>0</v>
      </c>
      <c r="K40" s="161">
        <f t="shared" si="2"/>
        <v>0</v>
      </c>
    </row>
    <row r="41" spans="1:11" ht="14.25">
      <c r="A41" s="158"/>
      <c r="B41" s="159" t="s">
        <v>289</v>
      </c>
      <c r="C41" s="152">
        <f t="shared" si="6"/>
        <v>4</v>
      </c>
      <c r="D41" s="153">
        <f t="shared" si="7"/>
        <v>2.4</v>
      </c>
      <c r="E41" s="160">
        <v>4</v>
      </c>
      <c r="F41" s="161">
        <f t="shared" si="5"/>
        <v>2.4</v>
      </c>
      <c r="J41" s="169">
        <v>0</v>
      </c>
      <c r="K41" s="161">
        <f t="shared" si="2"/>
        <v>0</v>
      </c>
    </row>
    <row r="42" spans="1:11" ht="14.25">
      <c r="A42" s="158"/>
      <c r="B42" s="159" t="s">
        <v>290</v>
      </c>
      <c r="C42" s="152">
        <f t="shared" si="6"/>
        <v>1</v>
      </c>
      <c r="D42" s="153">
        <f t="shared" si="7"/>
        <v>0.6</v>
      </c>
      <c r="E42" s="160">
        <v>1</v>
      </c>
      <c r="F42" s="161">
        <f t="shared" si="5"/>
        <v>0.6</v>
      </c>
      <c r="J42" s="169">
        <v>0</v>
      </c>
      <c r="K42" s="161">
        <f t="shared" si="2"/>
        <v>0</v>
      </c>
    </row>
    <row r="43" spans="1:11" ht="14.25">
      <c r="A43" s="162"/>
      <c r="B43" s="159" t="s">
        <v>291</v>
      </c>
      <c r="C43" s="152">
        <f t="shared" si="6"/>
        <v>2</v>
      </c>
      <c r="D43" s="153">
        <f t="shared" si="7"/>
        <v>1.2</v>
      </c>
      <c r="E43" s="160">
        <v>2</v>
      </c>
      <c r="F43" s="161">
        <f t="shared" si="5"/>
        <v>1.2</v>
      </c>
      <c r="J43" s="169">
        <v>0</v>
      </c>
      <c r="K43" s="161">
        <f t="shared" si="2"/>
        <v>0</v>
      </c>
    </row>
    <row r="44" spans="1:11" ht="14.25">
      <c r="A44" s="156" t="s">
        <v>27</v>
      </c>
      <c r="B44" s="157" t="s">
        <v>292</v>
      </c>
      <c r="C44" s="152">
        <f t="shared" si="6"/>
        <v>54</v>
      </c>
      <c r="D44" s="153">
        <f t="shared" si="7"/>
        <v>32.400000000000006</v>
      </c>
      <c r="E44" s="154">
        <f>SUM(E45:E51)</f>
        <v>52</v>
      </c>
      <c r="F44" s="163">
        <f>SUM(F45:F51)</f>
        <v>31.200000000000003</v>
      </c>
      <c r="J44" s="169">
        <v>2</v>
      </c>
      <c r="K44" s="161">
        <f t="shared" si="2"/>
        <v>1.2</v>
      </c>
    </row>
    <row r="45" spans="1:11" ht="14.25">
      <c r="A45" s="158"/>
      <c r="B45" s="157" t="s">
        <v>247</v>
      </c>
      <c r="C45" s="152">
        <f t="shared" si="6"/>
        <v>21</v>
      </c>
      <c r="D45" s="153">
        <f t="shared" si="7"/>
        <v>12.6</v>
      </c>
      <c r="E45" s="154">
        <v>19</v>
      </c>
      <c r="F45" s="155">
        <f>E45*0.6</f>
        <v>11.4</v>
      </c>
      <c r="J45" s="169">
        <v>2</v>
      </c>
      <c r="K45" s="161">
        <f t="shared" si="2"/>
        <v>1.2</v>
      </c>
    </row>
    <row r="46" spans="1:11" ht="14.25">
      <c r="A46" s="158"/>
      <c r="B46" s="159" t="s">
        <v>297</v>
      </c>
      <c r="C46" s="152">
        <f t="shared" si="6"/>
        <v>7</v>
      </c>
      <c r="D46" s="153">
        <f t="shared" si="7"/>
        <v>4.2</v>
      </c>
      <c r="E46" s="160">
        <v>7</v>
      </c>
      <c r="F46" s="161">
        <f aca="true" t="shared" si="8" ref="F46:F51">E46*0.6</f>
        <v>4.2</v>
      </c>
      <c r="J46" s="169">
        <v>0</v>
      </c>
      <c r="K46" s="161">
        <f t="shared" si="2"/>
        <v>0</v>
      </c>
    </row>
    <row r="47" spans="1:11" ht="14.25">
      <c r="A47" s="158"/>
      <c r="B47" s="159" t="s">
        <v>298</v>
      </c>
      <c r="C47" s="152">
        <f t="shared" si="6"/>
        <v>6</v>
      </c>
      <c r="D47" s="153">
        <f t="shared" si="7"/>
        <v>3.5999999999999996</v>
      </c>
      <c r="E47" s="160">
        <v>6</v>
      </c>
      <c r="F47" s="161">
        <f t="shared" si="8"/>
        <v>3.5999999999999996</v>
      </c>
      <c r="J47" s="169">
        <v>0</v>
      </c>
      <c r="K47" s="161">
        <f t="shared" si="2"/>
        <v>0</v>
      </c>
    </row>
    <row r="48" spans="1:11" ht="14.25">
      <c r="A48" s="158"/>
      <c r="B48" s="159" t="s">
        <v>299</v>
      </c>
      <c r="C48" s="152">
        <f t="shared" si="6"/>
        <v>6</v>
      </c>
      <c r="D48" s="153">
        <f t="shared" si="7"/>
        <v>3.5999999999999996</v>
      </c>
      <c r="E48" s="160">
        <v>6</v>
      </c>
      <c r="F48" s="161">
        <f t="shared" si="8"/>
        <v>3.5999999999999996</v>
      </c>
      <c r="J48" s="169">
        <v>0</v>
      </c>
      <c r="K48" s="161">
        <f t="shared" si="2"/>
        <v>0</v>
      </c>
    </row>
    <row r="49" spans="1:11" ht="14.25">
      <c r="A49" s="158"/>
      <c r="B49" s="159" t="s">
        <v>28</v>
      </c>
      <c r="C49" s="152">
        <f t="shared" si="6"/>
        <v>5</v>
      </c>
      <c r="D49" s="153">
        <f t="shared" si="7"/>
        <v>3</v>
      </c>
      <c r="E49" s="160">
        <v>5</v>
      </c>
      <c r="F49" s="161">
        <f t="shared" si="8"/>
        <v>3</v>
      </c>
      <c r="J49" s="169">
        <v>0</v>
      </c>
      <c r="K49" s="161">
        <f t="shared" si="2"/>
        <v>0</v>
      </c>
    </row>
    <row r="50" spans="1:11" ht="14.25">
      <c r="A50" s="158"/>
      <c r="B50" s="159" t="s">
        <v>300</v>
      </c>
      <c r="C50" s="152">
        <f t="shared" si="6"/>
        <v>4</v>
      </c>
      <c r="D50" s="153">
        <f t="shared" si="7"/>
        <v>2.4</v>
      </c>
      <c r="E50" s="160">
        <v>4</v>
      </c>
      <c r="F50" s="161">
        <f t="shared" si="8"/>
        <v>2.4</v>
      </c>
      <c r="J50" s="169">
        <v>0</v>
      </c>
      <c r="K50" s="161">
        <f t="shared" si="2"/>
        <v>0</v>
      </c>
    </row>
    <row r="51" spans="1:11" ht="12" customHeight="1">
      <c r="A51" s="162"/>
      <c r="B51" s="164" t="s">
        <v>301</v>
      </c>
      <c r="C51" s="152">
        <f t="shared" si="6"/>
        <v>5</v>
      </c>
      <c r="D51" s="153">
        <f t="shared" si="7"/>
        <v>3</v>
      </c>
      <c r="E51" s="160">
        <v>5</v>
      </c>
      <c r="F51" s="161">
        <f t="shared" si="8"/>
        <v>3</v>
      </c>
      <c r="J51" s="169">
        <v>0</v>
      </c>
      <c r="K51" s="161">
        <f t="shared" si="2"/>
        <v>0</v>
      </c>
    </row>
    <row r="52" spans="1:11" ht="14.25">
      <c r="A52" s="156" t="s">
        <v>477</v>
      </c>
      <c r="B52" s="157" t="s">
        <v>302</v>
      </c>
      <c r="C52" s="152">
        <f t="shared" si="6"/>
        <v>65</v>
      </c>
      <c r="D52" s="153">
        <f t="shared" si="7"/>
        <v>39</v>
      </c>
      <c r="E52" s="154">
        <f>SUM(E53:E60)</f>
        <v>58</v>
      </c>
      <c r="F52" s="163">
        <f>SUM(F53:F60)</f>
        <v>34.8</v>
      </c>
      <c r="J52" s="169">
        <v>7</v>
      </c>
      <c r="K52" s="161">
        <f t="shared" si="2"/>
        <v>4.2</v>
      </c>
    </row>
    <row r="53" spans="1:11" ht="14.25">
      <c r="A53" s="158"/>
      <c r="B53" s="157" t="s">
        <v>247</v>
      </c>
      <c r="C53" s="152">
        <f t="shared" si="6"/>
        <v>29</v>
      </c>
      <c r="D53" s="153">
        <f t="shared" si="7"/>
        <v>17.4</v>
      </c>
      <c r="E53" s="154">
        <v>25</v>
      </c>
      <c r="F53" s="155">
        <f>E53*0.6</f>
        <v>15</v>
      </c>
      <c r="J53" s="169">
        <v>4</v>
      </c>
      <c r="K53" s="161">
        <f t="shared" si="2"/>
        <v>2.4</v>
      </c>
    </row>
    <row r="54" spans="1:11" ht="14.25">
      <c r="A54" s="158"/>
      <c r="B54" s="165" t="s">
        <v>308</v>
      </c>
      <c r="C54" s="152">
        <f t="shared" si="6"/>
        <v>2</v>
      </c>
      <c r="D54" s="153">
        <f t="shared" si="7"/>
        <v>1.2</v>
      </c>
      <c r="E54" s="160">
        <v>2</v>
      </c>
      <c r="F54" s="161">
        <f aca="true" t="shared" si="9" ref="F54:F60">E54*0.6</f>
        <v>1.2</v>
      </c>
      <c r="G54" s="128">
        <v>0.14</v>
      </c>
      <c r="H54" s="128">
        <v>0.8</v>
      </c>
      <c r="I54" s="128">
        <v>3.66</v>
      </c>
      <c r="J54" s="169">
        <v>0</v>
      </c>
      <c r="K54" s="161">
        <f t="shared" si="2"/>
        <v>0</v>
      </c>
    </row>
    <row r="55" spans="1:11" ht="14.25">
      <c r="A55" s="158"/>
      <c r="B55" s="159" t="s">
        <v>309</v>
      </c>
      <c r="C55" s="152">
        <f t="shared" si="6"/>
        <v>4</v>
      </c>
      <c r="D55" s="153">
        <f t="shared" si="7"/>
        <v>2.4</v>
      </c>
      <c r="E55" s="160">
        <v>4</v>
      </c>
      <c r="F55" s="161">
        <f t="shared" si="9"/>
        <v>2.4</v>
      </c>
      <c r="J55" s="169">
        <v>0</v>
      </c>
      <c r="K55" s="161">
        <f t="shared" si="2"/>
        <v>0</v>
      </c>
    </row>
    <row r="56" spans="1:11" ht="14.25">
      <c r="A56" s="158"/>
      <c r="B56" s="159" t="s">
        <v>310</v>
      </c>
      <c r="C56" s="152">
        <f t="shared" si="6"/>
        <v>4</v>
      </c>
      <c r="D56" s="153">
        <f t="shared" si="7"/>
        <v>2.4</v>
      </c>
      <c r="E56" s="160">
        <v>4</v>
      </c>
      <c r="F56" s="161">
        <f t="shared" si="9"/>
        <v>2.4</v>
      </c>
      <c r="J56" s="169">
        <v>0</v>
      </c>
      <c r="K56" s="161">
        <f t="shared" si="2"/>
        <v>0</v>
      </c>
    </row>
    <row r="57" spans="1:11" ht="14.25">
      <c r="A57" s="158"/>
      <c r="B57" s="159" t="s">
        <v>311</v>
      </c>
      <c r="C57" s="152">
        <f t="shared" si="6"/>
        <v>7</v>
      </c>
      <c r="D57" s="153">
        <f t="shared" si="7"/>
        <v>4.199999999999999</v>
      </c>
      <c r="E57" s="160">
        <v>6</v>
      </c>
      <c r="F57" s="161">
        <f t="shared" si="9"/>
        <v>3.5999999999999996</v>
      </c>
      <c r="G57" s="128">
        <v>-7.48</v>
      </c>
      <c r="H57" s="128">
        <v>-16.43</v>
      </c>
      <c r="I57" s="128">
        <v>15.5</v>
      </c>
      <c r="J57" s="169">
        <v>1</v>
      </c>
      <c r="K57" s="161">
        <f t="shared" si="2"/>
        <v>0.6</v>
      </c>
    </row>
    <row r="58" spans="1:11" ht="14.25">
      <c r="A58" s="158"/>
      <c r="B58" s="159" t="s">
        <v>312</v>
      </c>
      <c r="C58" s="152">
        <f t="shared" si="6"/>
        <v>3</v>
      </c>
      <c r="D58" s="153">
        <f t="shared" si="7"/>
        <v>1.7999999999999998</v>
      </c>
      <c r="E58" s="160">
        <v>3</v>
      </c>
      <c r="F58" s="161">
        <f t="shared" si="9"/>
        <v>1.7999999999999998</v>
      </c>
      <c r="J58" s="169">
        <v>0</v>
      </c>
      <c r="K58" s="161">
        <f aca="true" t="shared" si="10" ref="K58:K121">J58*0.6</f>
        <v>0</v>
      </c>
    </row>
    <row r="59" spans="1:11" ht="14.25">
      <c r="A59" s="158"/>
      <c r="B59" s="159" t="s">
        <v>313</v>
      </c>
      <c r="C59" s="152">
        <f t="shared" si="6"/>
        <v>10</v>
      </c>
      <c r="D59" s="153">
        <f t="shared" si="7"/>
        <v>6</v>
      </c>
      <c r="E59" s="160">
        <v>8</v>
      </c>
      <c r="F59" s="161">
        <f t="shared" si="9"/>
        <v>4.8</v>
      </c>
      <c r="G59" s="128">
        <v>0.74</v>
      </c>
      <c r="H59" s="128">
        <v>2.72</v>
      </c>
      <c r="I59" s="128">
        <v>12.09</v>
      </c>
      <c r="J59" s="169">
        <v>2</v>
      </c>
      <c r="K59" s="161">
        <f t="shared" si="10"/>
        <v>1.2</v>
      </c>
    </row>
    <row r="60" spans="1:11" ht="14.25">
      <c r="A60" s="162"/>
      <c r="B60" s="159" t="s">
        <v>314</v>
      </c>
      <c r="C60" s="152">
        <f t="shared" si="6"/>
        <v>6</v>
      </c>
      <c r="D60" s="153">
        <f t="shared" si="7"/>
        <v>3.5999999999999996</v>
      </c>
      <c r="E60" s="160">
        <v>6</v>
      </c>
      <c r="F60" s="161">
        <f t="shared" si="9"/>
        <v>3.5999999999999996</v>
      </c>
      <c r="J60" s="169">
        <v>0</v>
      </c>
      <c r="K60" s="161">
        <f t="shared" si="10"/>
        <v>0</v>
      </c>
    </row>
    <row r="61" spans="1:11" ht="14.25">
      <c r="A61" s="156" t="s">
        <v>488</v>
      </c>
      <c r="B61" s="157" t="s">
        <v>315</v>
      </c>
      <c r="C61" s="152">
        <f t="shared" si="6"/>
        <v>18</v>
      </c>
      <c r="D61" s="153">
        <f t="shared" si="7"/>
        <v>10.799999999999999</v>
      </c>
      <c r="E61" s="154">
        <f>SUM(E62:E64)</f>
        <v>14</v>
      </c>
      <c r="F61" s="155">
        <f>SUM(F62:F64)</f>
        <v>8.399999999999999</v>
      </c>
      <c r="J61" s="169">
        <v>4</v>
      </c>
      <c r="K61" s="161">
        <f t="shared" si="10"/>
        <v>2.4</v>
      </c>
    </row>
    <row r="62" spans="1:11" ht="14.25">
      <c r="A62" s="158"/>
      <c r="B62" s="157" t="s">
        <v>247</v>
      </c>
      <c r="C62" s="152">
        <f t="shared" si="6"/>
        <v>8</v>
      </c>
      <c r="D62" s="153">
        <f t="shared" si="7"/>
        <v>4.8</v>
      </c>
      <c r="E62" s="154">
        <v>5</v>
      </c>
      <c r="F62" s="155">
        <f>E62*0.6</f>
        <v>3</v>
      </c>
      <c r="J62" s="169">
        <v>3</v>
      </c>
      <c r="K62" s="161">
        <f t="shared" si="10"/>
        <v>1.7999999999999998</v>
      </c>
    </row>
    <row r="63" spans="1:11" ht="14.25">
      <c r="A63" s="158"/>
      <c r="B63" s="159" t="s">
        <v>319</v>
      </c>
      <c r="C63" s="152">
        <f t="shared" si="6"/>
        <v>6</v>
      </c>
      <c r="D63" s="153">
        <f t="shared" si="7"/>
        <v>3.5999999999999996</v>
      </c>
      <c r="E63" s="160">
        <v>6</v>
      </c>
      <c r="F63" s="161">
        <f>E63*0.6</f>
        <v>3.5999999999999996</v>
      </c>
      <c r="J63" s="169">
        <v>0</v>
      </c>
      <c r="K63" s="161">
        <f t="shared" si="10"/>
        <v>0</v>
      </c>
    </row>
    <row r="64" spans="1:11" ht="14.25">
      <c r="A64" s="162"/>
      <c r="B64" s="159" t="s">
        <v>320</v>
      </c>
      <c r="C64" s="152">
        <f t="shared" si="6"/>
        <v>3</v>
      </c>
      <c r="D64" s="153">
        <f t="shared" si="7"/>
        <v>1.7999999999999998</v>
      </c>
      <c r="E64" s="160">
        <v>3</v>
      </c>
      <c r="F64" s="161">
        <f>E64*0.6</f>
        <v>1.7999999999999998</v>
      </c>
      <c r="J64" s="169">
        <v>0</v>
      </c>
      <c r="K64" s="161">
        <f t="shared" si="10"/>
        <v>0</v>
      </c>
    </row>
    <row r="65" spans="1:11" ht="14.25">
      <c r="A65" s="156" t="s">
        <v>495</v>
      </c>
      <c r="B65" s="157" t="s">
        <v>321</v>
      </c>
      <c r="C65" s="152">
        <f t="shared" si="6"/>
        <v>40</v>
      </c>
      <c r="D65" s="153">
        <f t="shared" si="7"/>
        <v>24</v>
      </c>
      <c r="E65" s="154">
        <f>SUM(E66:E70)</f>
        <v>35</v>
      </c>
      <c r="F65" s="155">
        <f>SUM(F66:F70)</f>
        <v>21</v>
      </c>
      <c r="J65" s="169">
        <v>5</v>
      </c>
      <c r="K65" s="161">
        <f t="shared" si="10"/>
        <v>3</v>
      </c>
    </row>
    <row r="66" spans="1:11" ht="14.25">
      <c r="A66" s="158"/>
      <c r="B66" s="157" t="s">
        <v>247</v>
      </c>
      <c r="C66" s="152">
        <f t="shared" si="6"/>
        <v>20</v>
      </c>
      <c r="D66" s="153">
        <f t="shared" si="7"/>
        <v>12</v>
      </c>
      <c r="E66" s="154">
        <v>16</v>
      </c>
      <c r="F66" s="155">
        <f>E66*0.6</f>
        <v>9.6</v>
      </c>
      <c r="J66" s="169">
        <v>4</v>
      </c>
      <c r="K66" s="161">
        <f t="shared" si="10"/>
        <v>2.4</v>
      </c>
    </row>
    <row r="67" spans="1:11" ht="14.25">
      <c r="A67" s="158"/>
      <c r="B67" s="159" t="s">
        <v>326</v>
      </c>
      <c r="C67" s="152">
        <f t="shared" si="6"/>
        <v>5</v>
      </c>
      <c r="D67" s="153">
        <f t="shared" si="7"/>
        <v>3</v>
      </c>
      <c r="E67" s="160">
        <v>4</v>
      </c>
      <c r="F67" s="161">
        <f>E67*0.6</f>
        <v>2.4</v>
      </c>
      <c r="G67" s="128">
        <v>-0.27</v>
      </c>
      <c r="H67" s="128">
        <v>1.4</v>
      </c>
      <c r="I67" s="128">
        <v>31.1</v>
      </c>
      <c r="J67" s="169">
        <v>1</v>
      </c>
      <c r="K67" s="161">
        <f t="shared" si="10"/>
        <v>0.6</v>
      </c>
    </row>
    <row r="68" spans="1:11" ht="14.25">
      <c r="A68" s="158"/>
      <c r="B68" s="159" t="s">
        <v>327</v>
      </c>
      <c r="C68" s="152">
        <f t="shared" si="6"/>
        <v>4</v>
      </c>
      <c r="D68" s="153">
        <f t="shared" si="7"/>
        <v>2.4</v>
      </c>
      <c r="E68" s="160">
        <v>4</v>
      </c>
      <c r="F68" s="161">
        <f>E68*0.6</f>
        <v>2.4</v>
      </c>
      <c r="J68" s="169">
        <v>0</v>
      </c>
      <c r="K68" s="161">
        <f t="shared" si="10"/>
        <v>0</v>
      </c>
    </row>
    <row r="69" spans="1:11" ht="14.25">
      <c r="A69" s="158"/>
      <c r="B69" s="159" t="s">
        <v>328</v>
      </c>
      <c r="C69" s="152">
        <f t="shared" si="6"/>
        <v>5</v>
      </c>
      <c r="D69" s="153">
        <f t="shared" si="7"/>
        <v>3</v>
      </c>
      <c r="E69" s="160">
        <v>5</v>
      </c>
      <c r="F69" s="161">
        <f>E69*0.6</f>
        <v>3</v>
      </c>
      <c r="J69" s="169">
        <v>0</v>
      </c>
      <c r="K69" s="161">
        <f t="shared" si="10"/>
        <v>0</v>
      </c>
    </row>
    <row r="70" spans="1:11" ht="14.25">
      <c r="A70" s="162"/>
      <c r="B70" s="159" t="s">
        <v>329</v>
      </c>
      <c r="C70" s="152">
        <f t="shared" si="6"/>
        <v>6</v>
      </c>
      <c r="D70" s="153">
        <f t="shared" si="7"/>
        <v>3.5999999999999996</v>
      </c>
      <c r="E70" s="160">
        <v>6</v>
      </c>
      <c r="F70" s="161">
        <f>E70*0.6</f>
        <v>3.5999999999999996</v>
      </c>
      <c r="G70" s="128">
        <v>-1.8</v>
      </c>
      <c r="H70" s="128">
        <v>-6.44</v>
      </c>
      <c r="I70" s="128">
        <v>-2.28</v>
      </c>
      <c r="J70" s="169">
        <v>0</v>
      </c>
      <c r="K70" s="161">
        <f t="shared" si="10"/>
        <v>0</v>
      </c>
    </row>
    <row r="71" spans="1:11" ht="14.25">
      <c r="A71" s="156" t="s">
        <v>504</v>
      </c>
      <c r="B71" s="157" t="s">
        <v>330</v>
      </c>
      <c r="C71" s="152">
        <f aca="true" t="shared" si="11" ref="C71:C102">E71+J71</f>
        <v>94</v>
      </c>
      <c r="D71" s="153">
        <f aca="true" t="shared" si="12" ref="D71:D102">F71+K71</f>
        <v>56.39999999999999</v>
      </c>
      <c r="E71" s="154">
        <f>SUM(E72:E81)</f>
        <v>88</v>
      </c>
      <c r="F71" s="155">
        <f>SUM(F72:F81)</f>
        <v>52.79999999999999</v>
      </c>
      <c r="G71" s="154">
        <f>SUM(G73:G81)</f>
        <v>4.84</v>
      </c>
      <c r="H71" s="154">
        <f>SUM(H73:H81)</f>
        <v>11.26</v>
      </c>
      <c r="I71" s="154">
        <f>SUM(I73:I81)</f>
        <v>3.17</v>
      </c>
      <c r="J71" s="154">
        <v>6</v>
      </c>
      <c r="K71" s="161">
        <f t="shared" si="10"/>
        <v>3.5999999999999996</v>
      </c>
    </row>
    <row r="72" spans="1:11" ht="14.25">
      <c r="A72" s="158"/>
      <c r="B72" s="157" t="s">
        <v>247</v>
      </c>
      <c r="C72" s="152">
        <f t="shared" si="11"/>
        <v>38</v>
      </c>
      <c r="D72" s="153">
        <f t="shared" si="12"/>
        <v>22.8</v>
      </c>
      <c r="E72" s="154">
        <v>33</v>
      </c>
      <c r="F72" s="155">
        <f>E72*0.6</f>
        <v>19.8</v>
      </c>
      <c r="G72" s="154" t="e">
        <f>#REF!+#REF!+#REF!</f>
        <v>#REF!</v>
      </c>
      <c r="H72" s="154" t="e">
        <f>#REF!+#REF!+#REF!</f>
        <v>#REF!</v>
      </c>
      <c r="I72" s="154" t="e">
        <f>#REF!+#REF!+#REF!</f>
        <v>#REF!</v>
      </c>
      <c r="J72" s="154">
        <v>5</v>
      </c>
      <c r="K72" s="161">
        <f t="shared" si="10"/>
        <v>3</v>
      </c>
    </row>
    <row r="73" spans="1:11" ht="14.25">
      <c r="A73" s="158"/>
      <c r="B73" s="159" t="s">
        <v>334</v>
      </c>
      <c r="C73" s="152">
        <f t="shared" si="11"/>
        <v>3</v>
      </c>
      <c r="D73" s="153">
        <f t="shared" si="12"/>
        <v>1.7999999999999998</v>
      </c>
      <c r="E73" s="160">
        <v>3</v>
      </c>
      <c r="F73" s="161">
        <f aca="true" t="shared" si="13" ref="F73:F81">E73*0.6</f>
        <v>1.7999999999999998</v>
      </c>
      <c r="J73" s="169">
        <v>0</v>
      </c>
      <c r="K73" s="161">
        <f t="shared" si="10"/>
        <v>0</v>
      </c>
    </row>
    <row r="74" spans="1:11" ht="14.25">
      <c r="A74" s="158"/>
      <c r="B74" s="159" t="s">
        <v>335</v>
      </c>
      <c r="C74" s="152">
        <f t="shared" si="11"/>
        <v>9</v>
      </c>
      <c r="D74" s="153">
        <f t="shared" si="12"/>
        <v>5.3999999999999995</v>
      </c>
      <c r="E74" s="160">
        <v>9</v>
      </c>
      <c r="F74" s="161">
        <f t="shared" si="13"/>
        <v>5.3999999999999995</v>
      </c>
      <c r="J74" s="169">
        <v>0</v>
      </c>
      <c r="K74" s="161">
        <f t="shared" si="10"/>
        <v>0</v>
      </c>
    </row>
    <row r="75" spans="1:11" ht="14.25">
      <c r="A75" s="158"/>
      <c r="B75" s="159" t="s">
        <v>336</v>
      </c>
      <c r="C75" s="152">
        <f t="shared" si="11"/>
        <v>8</v>
      </c>
      <c r="D75" s="153">
        <f t="shared" si="12"/>
        <v>4.8</v>
      </c>
      <c r="E75" s="160">
        <v>8</v>
      </c>
      <c r="F75" s="161">
        <f t="shared" si="13"/>
        <v>4.8</v>
      </c>
      <c r="J75" s="169">
        <v>0</v>
      </c>
      <c r="K75" s="161">
        <f t="shared" si="10"/>
        <v>0</v>
      </c>
    </row>
    <row r="76" spans="1:11" ht="14.25">
      <c r="A76" s="158"/>
      <c r="B76" s="159" t="s">
        <v>337</v>
      </c>
      <c r="C76" s="152">
        <f t="shared" si="11"/>
        <v>2</v>
      </c>
      <c r="D76" s="153">
        <f t="shared" si="12"/>
        <v>1.2</v>
      </c>
      <c r="E76" s="160">
        <v>2</v>
      </c>
      <c r="F76" s="161">
        <f t="shared" si="13"/>
        <v>1.2</v>
      </c>
      <c r="J76" s="169">
        <v>0</v>
      </c>
      <c r="K76" s="161">
        <f t="shared" si="10"/>
        <v>0</v>
      </c>
    </row>
    <row r="77" spans="1:11" ht="14.25">
      <c r="A77" s="158"/>
      <c r="B77" s="159" t="s">
        <v>338</v>
      </c>
      <c r="C77" s="152">
        <f t="shared" si="11"/>
        <v>8</v>
      </c>
      <c r="D77" s="153">
        <f t="shared" si="12"/>
        <v>4.8</v>
      </c>
      <c r="E77" s="160">
        <v>8</v>
      </c>
      <c r="F77" s="161">
        <f t="shared" si="13"/>
        <v>4.8</v>
      </c>
      <c r="J77" s="169">
        <v>0</v>
      </c>
      <c r="K77" s="161">
        <f t="shared" si="10"/>
        <v>0</v>
      </c>
    </row>
    <row r="78" spans="1:11" ht="14.25">
      <c r="A78" s="158"/>
      <c r="B78" s="159" t="s">
        <v>339</v>
      </c>
      <c r="C78" s="152">
        <f t="shared" si="11"/>
        <v>8</v>
      </c>
      <c r="D78" s="153">
        <f t="shared" si="12"/>
        <v>4.8</v>
      </c>
      <c r="E78" s="160">
        <v>8</v>
      </c>
      <c r="F78" s="161">
        <f t="shared" si="13"/>
        <v>4.8</v>
      </c>
      <c r="J78" s="169">
        <v>0</v>
      </c>
      <c r="K78" s="161">
        <f t="shared" si="10"/>
        <v>0</v>
      </c>
    </row>
    <row r="79" spans="1:11" ht="14.25">
      <c r="A79" s="158"/>
      <c r="B79" s="165" t="s">
        <v>168</v>
      </c>
      <c r="C79" s="152">
        <f t="shared" si="11"/>
        <v>4</v>
      </c>
      <c r="D79" s="153">
        <f t="shared" si="12"/>
        <v>2.4</v>
      </c>
      <c r="E79" s="160">
        <v>3</v>
      </c>
      <c r="F79" s="161">
        <f t="shared" si="13"/>
        <v>1.7999999999999998</v>
      </c>
      <c r="G79" s="128">
        <v>4.84</v>
      </c>
      <c r="H79" s="128">
        <v>11.26</v>
      </c>
      <c r="I79" s="128">
        <v>3.17</v>
      </c>
      <c r="J79" s="169">
        <v>1</v>
      </c>
      <c r="K79" s="161">
        <f t="shared" si="10"/>
        <v>0.6</v>
      </c>
    </row>
    <row r="80" spans="1:11" ht="14.25">
      <c r="A80" s="158"/>
      <c r="B80" s="159" t="s">
        <v>340</v>
      </c>
      <c r="C80" s="152">
        <f t="shared" si="11"/>
        <v>1</v>
      </c>
      <c r="D80" s="153">
        <f t="shared" si="12"/>
        <v>0.6</v>
      </c>
      <c r="E80" s="160">
        <v>1</v>
      </c>
      <c r="F80" s="161">
        <f t="shared" si="13"/>
        <v>0.6</v>
      </c>
      <c r="J80" s="169">
        <v>0</v>
      </c>
      <c r="K80" s="161">
        <f t="shared" si="10"/>
        <v>0</v>
      </c>
    </row>
    <row r="81" spans="1:11" ht="14.25">
      <c r="A81" s="162"/>
      <c r="B81" s="159" t="s">
        <v>341</v>
      </c>
      <c r="C81" s="152">
        <f t="shared" si="11"/>
        <v>13</v>
      </c>
      <c r="D81" s="153">
        <f t="shared" si="12"/>
        <v>7.8</v>
      </c>
      <c r="E81" s="160">
        <v>13</v>
      </c>
      <c r="F81" s="161">
        <f t="shared" si="13"/>
        <v>7.8</v>
      </c>
      <c r="J81" s="169">
        <v>0</v>
      </c>
      <c r="K81" s="161">
        <f t="shared" si="10"/>
        <v>0</v>
      </c>
    </row>
    <row r="82" spans="1:11" ht="14.25">
      <c r="A82" s="156" t="s">
        <v>518</v>
      </c>
      <c r="B82" s="157" t="s">
        <v>342</v>
      </c>
      <c r="C82" s="152">
        <f t="shared" si="11"/>
        <v>58</v>
      </c>
      <c r="D82" s="153">
        <f t="shared" si="12"/>
        <v>34.800000000000004</v>
      </c>
      <c r="E82" s="154">
        <f>SUM(E83:E92)</f>
        <v>50</v>
      </c>
      <c r="F82" s="155">
        <f>SUM(F83:F92)</f>
        <v>30.000000000000004</v>
      </c>
      <c r="G82" s="155">
        <f>SUM(G84:G92)</f>
        <v>0</v>
      </c>
      <c r="H82" s="155">
        <f>SUM(H84:H92)</f>
        <v>0</v>
      </c>
      <c r="I82" s="155">
        <f>SUM(I84:I92)</f>
        <v>0</v>
      </c>
      <c r="J82" s="154">
        <v>8</v>
      </c>
      <c r="K82" s="161">
        <f t="shared" si="10"/>
        <v>4.8</v>
      </c>
    </row>
    <row r="83" spans="1:11" ht="14.25">
      <c r="A83" s="158"/>
      <c r="B83" s="157" t="s">
        <v>247</v>
      </c>
      <c r="C83" s="152">
        <f t="shared" si="11"/>
        <v>29</v>
      </c>
      <c r="D83" s="153">
        <f t="shared" si="12"/>
        <v>17.4</v>
      </c>
      <c r="E83" s="154">
        <v>21</v>
      </c>
      <c r="F83" s="155">
        <f>E83*0.6</f>
        <v>12.6</v>
      </c>
      <c r="G83" s="155" t="e">
        <f>#REF!+#REF!+#REF!</f>
        <v>#REF!</v>
      </c>
      <c r="H83" s="155" t="e">
        <f>#REF!+#REF!+#REF!</f>
        <v>#REF!</v>
      </c>
      <c r="I83" s="155" t="e">
        <f>#REF!+#REF!+#REF!</f>
        <v>#REF!</v>
      </c>
      <c r="J83" s="154">
        <v>8</v>
      </c>
      <c r="K83" s="161">
        <f t="shared" si="10"/>
        <v>4.8</v>
      </c>
    </row>
    <row r="84" spans="1:11" ht="14.25">
      <c r="A84" s="158"/>
      <c r="B84" s="159" t="s">
        <v>346</v>
      </c>
      <c r="C84" s="152">
        <f t="shared" si="11"/>
        <v>4</v>
      </c>
      <c r="D84" s="153">
        <f t="shared" si="12"/>
        <v>2.4</v>
      </c>
      <c r="E84" s="160">
        <v>4</v>
      </c>
      <c r="F84" s="161">
        <f aca="true" t="shared" si="14" ref="F84:F92">E84*0.6</f>
        <v>2.4</v>
      </c>
      <c r="J84" s="169">
        <v>0</v>
      </c>
      <c r="K84" s="161">
        <f t="shared" si="10"/>
        <v>0</v>
      </c>
    </row>
    <row r="85" spans="1:11" ht="14.25">
      <c r="A85" s="158"/>
      <c r="B85" s="159" t="s">
        <v>347</v>
      </c>
      <c r="C85" s="152">
        <f t="shared" si="11"/>
        <v>6</v>
      </c>
      <c r="D85" s="153">
        <f t="shared" si="12"/>
        <v>3.5999999999999996</v>
      </c>
      <c r="E85" s="160">
        <v>6</v>
      </c>
      <c r="F85" s="161">
        <f t="shared" si="14"/>
        <v>3.5999999999999996</v>
      </c>
      <c r="J85" s="169">
        <v>0</v>
      </c>
      <c r="K85" s="161">
        <f t="shared" si="10"/>
        <v>0</v>
      </c>
    </row>
    <row r="86" spans="1:11" ht="14.25">
      <c r="A86" s="158"/>
      <c r="B86" s="159" t="s">
        <v>348</v>
      </c>
      <c r="C86" s="152">
        <f t="shared" si="11"/>
        <v>4</v>
      </c>
      <c r="D86" s="153">
        <f t="shared" si="12"/>
        <v>2.4</v>
      </c>
      <c r="E86" s="160">
        <v>4</v>
      </c>
      <c r="F86" s="161">
        <f t="shared" si="14"/>
        <v>2.4</v>
      </c>
      <c r="J86" s="169">
        <v>0</v>
      </c>
      <c r="K86" s="161">
        <f t="shared" si="10"/>
        <v>0</v>
      </c>
    </row>
    <row r="87" spans="1:11" ht="14.25">
      <c r="A87" s="158"/>
      <c r="B87" s="159" t="s">
        <v>349</v>
      </c>
      <c r="C87" s="152">
        <f t="shared" si="11"/>
        <v>3</v>
      </c>
      <c r="D87" s="153">
        <f t="shared" si="12"/>
        <v>1.7999999999999998</v>
      </c>
      <c r="E87" s="160">
        <v>3</v>
      </c>
      <c r="F87" s="161">
        <f t="shared" si="14"/>
        <v>1.7999999999999998</v>
      </c>
      <c r="J87" s="169">
        <v>0</v>
      </c>
      <c r="K87" s="161">
        <f t="shared" si="10"/>
        <v>0</v>
      </c>
    </row>
    <row r="88" spans="1:11" ht="14.25">
      <c r="A88" s="158"/>
      <c r="B88" s="159" t="s">
        <v>350</v>
      </c>
      <c r="C88" s="152">
        <f t="shared" si="11"/>
        <v>2</v>
      </c>
      <c r="D88" s="153">
        <f t="shared" si="12"/>
        <v>1.2</v>
      </c>
      <c r="E88" s="160">
        <v>2</v>
      </c>
      <c r="F88" s="161">
        <f t="shared" si="14"/>
        <v>1.2</v>
      </c>
      <c r="J88" s="169">
        <v>0</v>
      </c>
      <c r="K88" s="161">
        <f t="shared" si="10"/>
        <v>0</v>
      </c>
    </row>
    <row r="89" spans="1:11" ht="14.25">
      <c r="A89" s="158"/>
      <c r="B89" s="159" t="s">
        <v>351</v>
      </c>
      <c r="C89" s="152">
        <f t="shared" si="11"/>
        <v>3</v>
      </c>
      <c r="D89" s="153">
        <f t="shared" si="12"/>
        <v>1.7999999999999998</v>
      </c>
      <c r="E89" s="160">
        <v>3</v>
      </c>
      <c r="F89" s="161">
        <f t="shared" si="14"/>
        <v>1.7999999999999998</v>
      </c>
      <c r="J89" s="169">
        <v>0</v>
      </c>
      <c r="K89" s="161">
        <f t="shared" si="10"/>
        <v>0</v>
      </c>
    </row>
    <row r="90" spans="1:11" ht="14.25">
      <c r="A90" s="158"/>
      <c r="B90" s="159" t="s">
        <v>352</v>
      </c>
      <c r="C90" s="152">
        <f t="shared" si="11"/>
        <v>3</v>
      </c>
      <c r="D90" s="153">
        <f t="shared" si="12"/>
        <v>1.7999999999999998</v>
      </c>
      <c r="E90" s="160">
        <v>3</v>
      </c>
      <c r="F90" s="161">
        <f t="shared" si="14"/>
        <v>1.7999999999999998</v>
      </c>
      <c r="J90" s="169">
        <v>0</v>
      </c>
      <c r="K90" s="161">
        <f t="shared" si="10"/>
        <v>0</v>
      </c>
    </row>
    <row r="91" spans="1:11" ht="14.25">
      <c r="A91" s="158"/>
      <c r="B91" s="159" t="s">
        <v>353</v>
      </c>
      <c r="C91" s="152">
        <f t="shared" si="11"/>
        <v>1</v>
      </c>
      <c r="D91" s="153">
        <f t="shared" si="12"/>
        <v>0.6</v>
      </c>
      <c r="E91" s="160">
        <v>1</v>
      </c>
      <c r="F91" s="161">
        <f t="shared" si="14"/>
        <v>0.6</v>
      </c>
      <c r="J91" s="169">
        <v>0</v>
      </c>
      <c r="K91" s="161">
        <f t="shared" si="10"/>
        <v>0</v>
      </c>
    </row>
    <row r="92" spans="1:11" ht="14.25">
      <c r="A92" s="162"/>
      <c r="B92" s="159" t="s">
        <v>354</v>
      </c>
      <c r="C92" s="152">
        <f t="shared" si="11"/>
        <v>3</v>
      </c>
      <c r="D92" s="153">
        <f t="shared" si="12"/>
        <v>1.7999999999999998</v>
      </c>
      <c r="E92" s="160">
        <v>3</v>
      </c>
      <c r="F92" s="161">
        <f t="shared" si="14"/>
        <v>1.7999999999999998</v>
      </c>
      <c r="J92" s="169">
        <v>0</v>
      </c>
      <c r="K92" s="161">
        <f t="shared" si="10"/>
        <v>0</v>
      </c>
    </row>
    <row r="93" spans="1:11" ht="14.25">
      <c r="A93" s="156" t="s">
        <v>532</v>
      </c>
      <c r="B93" s="157" t="s">
        <v>355</v>
      </c>
      <c r="C93" s="152">
        <f t="shared" si="11"/>
        <v>54</v>
      </c>
      <c r="D93" s="153">
        <f t="shared" si="12"/>
        <v>32.4</v>
      </c>
      <c r="E93" s="154">
        <f>SUM(E94:E98)</f>
        <v>44</v>
      </c>
      <c r="F93" s="155">
        <f>SUM(F94:F98)</f>
        <v>26.4</v>
      </c>
      <c r="J93" s="169">
        <v>10</v>
      </c>
      <c r="K93" s="161">
        <f t="shared" si="10"/>
        <v>6</v>
      </c>
    </row>
    <row r="94" spans="1:11" ht="14.25">
      <c r="A94" s="158"/>
      <c r="B94" s="157" t="s">
        <v>247</v>
      </c>
      <c r="C94" s="152">
        <f t="shared" si="11"/>
        <v>27</v>
      </c>
      <c r="D94" s="153">
        <f t="shared" si="12"/>
        <v>16.2</v>
      </c>
      <c r="E94" s="154">
        <v>21</v>
      </c>
      <c r="F94" s="155">
        <f>E94*0.6</f>
        <v>12.6</v>
      </c>
      <c r="J94" s="169">
        <v>6</v>
      </c>
      <c r="K94" s="161">
        <f t="shared" si="10"/>
        <v>3.5999999999999996</v>
      </c>
    </row>
    <row r="95" spans="1:11" ht="14.25">
      <c r="A95" s="158"/>
      <c r="B95" s="159" t="s">
        <v>359</v>
      </c>
      <c r="C95" s="152">
        <f t="shared" si="11"/>
        <v>7</v>
      </c>
      <c r="D95" s="153">
        <f t="shared" si="12"/>
        <v>4.2</v>
      </c>
      <c r="E95" s="160">
        <v>7</v>
      </c>
      <c r="F95" s="161">
        <f>E95*0.6</f>
        <v>4.2</v>
      </c>
      <c r="J95" s="169">
        <v>0</v>
      </c>
      <c r="K95" s="161">
        <f t="shared" si="10"/>
        <v>0</v>
      </c>
    </row>
    <row r="96" spans="1:11" ht="14.25">
      <c r="A96" s="158"/>
      <c r="B96" s="159" t="s">
        <v>360</v>
      </c>
      <c r="C96" s="152">
        <f t="shared" si="11"/>
        <v>9</v>
      </c>
      <c r="D96" s="153">
        <f t="shared" si="12"/>
        <v>5.4</v>
      </c>
      <c r="E96" s="160">
        <v>5</v>
      </c>
      <c r="F96" s="161">
        <f>E96*0.6</f>
        <v>3</v>
      </c>
      <c r="G96" s="128">
        <v>16.38</v>
      </c>
      <c r="H96" s="128">
        <v>16.98</v>
      </c>
      <c r="I96" s="128">
        <v>33.43</v>
      </c>
      <c r="J96" s="169">
        <v>4</v>
      </c>
      <c r="K96" s="161">
        <f t="shared" si="10"/>
        <v>2.4</v>
      </c>
    </row>
    <row r="97" spans="1:11" ht="14.25">
      <c r="A97" s="158"/>
      <c r="B97" s="159" t="s">
        <v>361</v>
      </c>
      <c r="C97" s="152">
        <f t="shared" si="11"/>
        <v>5</v>
      </c>
      <c r="D97" s="153">
        <f t="shared" si="12"/>
        <v>3</v>
      </c>
      <c r="E97" s="160">
        <v>5</v>
      </c>
      <c r="F97" s="161">
        <f>E97*0.6</f>
        <v>3</v>
      </c>
      <c r="J97" s="169">
        <v>0</v>
      </c>
      <c r="K97" s="161">
        <f t="shared" si="10"/>
        <v>0</v>
      </c>
    </row>
    <row r="98" spans="1:11" ht="14.25">
      <c r="A98" s="162"/>
      <c r="B98" s="159" t="s">
        <v>362</v>
      </c>
      <c r="C98" s="152">
        <f t="shared" si="11"/>
        <v>6</v>
      </c>
      <c r="D98" s="153">
        <f t="shared" si="12"/>
        <v>3.5999999999999996</v>
      </c>
      <c r="E98" s="160">
        <v>6</v>
      </c>
      <c r="F98" s="161">
        <f>E98*0.6</f>
        <v>3.5999999999999996</v>
      </c>
      <c r="J98" s="169">
        <v>0</v>
      </c>
      <c r="K98" s="161">
        <f t="shared" si="10"/>
        <v>0</v>
      </c>
    </row>
    <row r="99" spans="1:11" ht="14.25">
      <c r="A99" s="156" t="s">
        <v>539</v>
      </c>
      <c r="B99" s="157" t="s">
        <v>363</v>
      </c>
      <c r="C99" s="152">
        <f t="shared" si="11"/>
        <v>60</v>
      </c>
      <c r="D99" s="153">
        <f t="shared" si="12"/>
        <v>36</v>
      </c>
      <c r="E99" s="154">
        <f>SUM(E100:E112)</f>
        <v>51</v>
      </c>
      <c r="F99" s="155">
        <f>SUM(F100:F112)</f>
        <v>30.599999999999998</v>
      </c>
      <c r="J99" s="169">
        <v>9</v>
      </c>
      <c r="K99" s="161">
        <f t="shared" si="10"/>
        <v>5.3999999999999995</v>
      </c>
    </row>
    <row r="100" spans="1:11" ht="14.25">
      <c r="A100" s="158"/>
      <c r="B100" s="157" t="s">
        <v>247</v>
      </c>
      <c r="C100" s="152">
        <f t="shared" si="11"/>
        <v>23</v>
      </c>
      <c r="D100" s="153">
        <f t="shared" si="12"/>
        <v>13.8</v>
      </c>
      <c r="E100" s="154">
        <v>14</v>
      </c>
      <c r="F100" s="155">
        <f>E100*0.6</f>
        <v>8.4</v>
      </c>
      <c r="J100" s="169">
        <v>9</v>
      </c>
      <c r="K100" s="161">
        <f t="shared" si="10"/>
        <v>5.3999999999999995</v>
      </c>
    </row>
    <row r="101" spans="1:11" ht="14.25">
      <c r="A101" s="158"/>
      <c r="B101" s="159" t="s">
        <v>366</v>
      </c>
      <c r="C101" s="152">
        <f t="shared" si="11"/>
        <v>4</v>
      </c>
      <c r="D101" s="153">
        <f t="shared" si="12"/>
        <v>2.4</v>
      </c>
      <c r="E101" s="160">
        <v>4</v>
      </c>
      <c r="F101" s="161">
        <f aca="true" t="shared" si="15" ref="F101:F112">E101*0.6</f>
        <v>2.4</v>
      </c>
      <c r="J101" s="169">
        <v>0</v>
      </c>
      <c r="K101" s="161">
        <f t="shared" si="10"/>
        <v>0</v>
      </c>
    </row>
    <row r="102" spans="1:11" ht="14.25">
      <c r="A102" s="158"/>
      <c r="B102" s="159" t="s">
        <v>367</v>
      </c>
      <c r="C102" s="152">
        <f t="shared" si="11"/>
        <v>1</v>
      </c>
      <c r="D102" s="153">
        <f t="shared" si="12"/>
        <v>0.6</v>
      </c>
      <c r="E102" s="160">
        <v>1</v>
      </c>
      <c r="F102" s="161">
        <f t="shared" si="15"/>
        <v>0.6</v>
      </c>
      <c r="J102" s="169">
        <v>0</v>
      </c>
      <c r="K102" s="161">
        <f t="shared" si="10"/>
        <v>0</v>
      </c>
    </row>
    <row r="103" spans="1:11" ht="14.25">
      <c r="A103" s="158"/>
      <c r="B103" s="159" t="s">
        <v>368</v>
      </c>
      <c r="C103" s="152">
        <f aca="true" t="shared" si="16" ref="C103:C113">E103+J103</f>
        <v>6</v>
      </c>
      <c r="D103" s="153">
        <f aca="true" t="shared" si="17" ref="D103:D113">F103+K103</f>
        <v>3.5999999999999996</v>
      </c>
      <c r="E103" s="160">
        <v>6</v>
      </c>
      <c r="F103" s="161">
        <f t="shared" si="15"/>
        <v>3.5999999999999996</v>
      </c>
      <c r="J103" s="169">
        <v>0</v>
      </c>
      <c r="K103" s="161">
        <f t="shared" si="10"/>
        <v>0</v>
      </c>
    </row>
    <row r="104" spans="1:11" ht="14.25">
      <c r="A104" s="158"/>
      <c r="B104" s="159" t="s">
        <v>369</v>
      </c>
      <c r="C104" s="152">
        <f t="shared" si="16"/>
        <v>2</v>
      </c>
      <c r="D104" s="153">
        <f t="shared" si="17"/>
        <v>1.2</v>
      </c>
      <c r="E104" s="160">
        <v>2</v>
      </c>
      <c r="F104" s="161">
        <f t="shared" si="15"/>
        <v>1.2</v>
      </c>
      <c r="J104" s="169">
        <v>0</v>
      </c>
      <c r="K104" s="161">
        <f t="shared" si="10"/>
        <v>0</v>
      </c>
    </row>
    <row r="105" spans="1:11" ht="14.25">
      <c r="A105" s="158"/>
      <c r="B105" s="159" t="s">
        <v>370</v>
      </c>
      <c r="C105" s="152">
        <f t="shared" si="16"/>
        <v>1</v>
      </c>
      <c r="D105" s="153">
        <f t="shared" si="17"/>
        <v>0.6</v>
      </c>
      <c r="E105" s="160">
        <v>1</v>
      </c>
      <c r="F105" s="161">
        <f t="shared" si="15"/>
        <v>0.6</v>
      </c>
      <c r="J105" s="169">
        <v>0</v>
      </c>
      <c r="K105" s="161">
        <f t="shared" si="10"/>
        <v>0</v>
      </c>
    </row>
    <row r="106" spans="1:11" ht="14.25">
      <c r="A106" s="158"/>
      <c r="B106" s="159" t="s">
        <v>371</v>
      </c>
      <c r="C106" s="152">
        <f t="shared" si="16"/>
        <v>7</v>
      </c>
      <c r="D106" s="153">
        <f t="shared" si="17"/>
        <v>4.2</v>
      </c>
      <c r="E106" s="160">
        <v>7</v>
      </c>
      <c r="F106" s="161">
        <f t="shared" si="15"/>
        <v>4.2</v>
      </c>
      <c r="J106" s="169">
        <v>0</v>
      </c>
      <c r="K106" s="161">
        <f t="shared" si="10"/>
        <v>0</v>
      </c>
    </row>
    <row r="107" spans="1:11" ht="14.25">
      <c r="A107" s="158"/>
      <c r="B107" s="159" t="s">
        <v>372</v>
      </c>
      <c r="C107" s="152">
        <f t="shared" si="16"/>
        <v>2</v>
      </c>
      <c r="D107" s="153">
        <f t="shared" si="17"/>
        <v>1.2</v>
      </c>
      <c r="E107" s="160">
        <v>2</v>
      </c>
      <c r="F107" s="161">
        <f t="shared" si="15"/>
        <v>1.2</v>
      </c>
      <c r="J107" s="169">
        <v>0</v>
      </c>
      <c r="K107" s="161">
        <f t="shared" si="10"/>
        <v>0</v>
      </c>
    </row>
    <row r="108" spans="1:11" ht="14.25">
      <c r="A108" s="158"/>
      <c r="B108" s="159" t="s">
        <v>373</v>
      </c>
      <c r="C108" s="152">
        <f t="shared" si="16"/>
        <v>5</v>
      </c>
      <c r="D108" s="153">
        <f t="shared" si="17"/>
        <v>3</v>
      </c>
      <c r="E108" s="160">
        <v>5</v>
      </c>
      <c r="F108" s="161">
        <f t="shared" si="15"/>
        <v>3</v>
      </c>
      <c r="J108" s="169">
        <v>0</v>
      </c>
      <c r="K108" s="161">
        <f t="shared" si="10"/>
        <v>0</v>
      </c>
    </row>
    <row r="109" spans="1:11" ht="14.25">
      <c r="A109" s="158"/>
      <c r="B109" s="159" t="s">
        <v>374</v>
      </c>
      <c r="C109" s="152">
        <f t="shared" si="16"/>
        <v>0</v>
      </c>
      <c r="D109" s="153">
        <f t="shared" si="17"/>
        <v>0</v>
      </c>
      <c r="E109" s="160">
        <v>0</v>
      </c>
      <c r="F109" s="161">
        <f t="shared" si="15"/>
        <v>0</v>
      </c>
      <c r="J109" s="169">
        <v>0</v>
      </c>
      <c r="K109" s="161">
        <f t="shared" si="10"/>
        <v>0</v>
      </c>
    </row>
    <row r="110" spans="1:11" ht="14.25">
      <c r="A110" s="158"/>
      <c r="B110" s="159" t="s">
        <v>375</v>
      </c>
      <c r="C110" s="152">
        <f t="shared" si="16"/>
        <v>3</v>
      </c>
      <c r="D110" s="153">
        <f t="shared" si="17"/>
        <v>1.7999999999999998</v>
      </c>
      <c r="E110" s="160">
        <v>3</v>
      </c>
      <c r="F110" s="161">
        <f t="shared" si="15"/>
        <v>1.7999999999999998</v>
      </c>
      <c r="J110" s="169">
        <v>0</v>
      </c>
      <c r="K110" s="161">
        <f t="shared" si="10"/>
        <v>0</v>
      </c>
    </row>
    <row r="111" spans="1:11" ht="14.25">
      <c r="A111" s="158"/>
      <c r="B111" s="159" t="s">
        <v>376</v>
      </c>
      <c r="C111" s="152">
        <f t="shared" si="16"/>
        <v>4</v>
      </c>
      <c r="D111" s="153">
        <f t="shared" si="17"/>
        <v>2.4</v>
      </c>
      <c r="E111" s="160">
        <v>4</v>
      </c>
      <c r="F111" s="161">
        <f t="shared" si="15"/>
        <v>2.4</v>
      </c>
      <c r="J111" s="169">
        <v>0</v>
      </c>
      <c r="K111" s="161">
        <f t="shared" si="10"/>
        <v>0</v>
      </c>
    </row>
    <row r="112" spans="1:11" ht="14.25">
      <c r="A112" s="162"/>
      <c r="B112" s="159" t="s">
        <v>377</v>
      </c>
      <c r="C112" s="152">
        <f t="shared" si="16"/>
        <v>2</v>
      </c>
      <c r="D112" s="153">
        <f t="shared" si="17"/>
        <v>1.2</v>
      </c>
      <c r="E112" s="160">
        <v>2</v>
      </c>
      <c r="F112" s="161">
        <f t="shared" si="15"/>
        <v>1.2</v>
      </c>
      <c r="J112" s="169">
        <v>0</v>
      </c>
      <c r="K112" s="161">
        <f t="shared" si="10"/>
        <v>0</v>
      </c>
    </row>
    <row r="113" spans="1:11" ht="14.25">
      <c r="A113" s="170" t="s">
        <v>555</v>
      </c>
      <c r="B113" s="171" t="s">
        <v>399</v>
      </c>
      <c r="C113" s="152">
        <f t="shared" si="16"/>
        <v>38</v>
      </c>
      <c r="D113" s="153">
        <f t="shared" si="17"/>
        <v>22.8</v>
      </c>
      <c r="E113" s="154">
        <f>SUM(E114:E122)</f>
        <v>36</v>
      </c>
      <c r="F113" s="155">
        <f>SUM(F114:F122)</f>
        <v>21.6</v>
      </c>
      <c r="J113" s="169">
        <v>2</v>
      </c>
      <c r="K113" s="161">
        <f t="shared" si="10"/>
        <v>1.2</v>
      </c>
    </row>
    <row r="114" spans="1:11" ht="14.25">
      <c r="A114" s="172"/>
      <c r="B114" s="159" t="s">
        <v>379</v>
      </c>
      <c r="C114" s="152">
        <f aca="true" t="shared" si="18" ref="C114:C122">E114+J114</f>
        <v>14</v>
      </c>
      <c r="D114" s="153">
        <f>C114*0.6</f>
        <v>8.4</v>
      </c>
      <c r="E114" s="160">
        <v>13</v>
      </c>
      <c r="F114" s="161">
        <f>E114*0.6</f>
        <v>7.8</v>
      </c>
      <c r="G114" s="128">
        <v>-45.61</v>
      </c>
      <c r="H114" s="128">
        <v>-60.75</v>
      </c>
      <c r="I114" s="128">
        <v>-51.75</v>
      </c>
      <c r="J114" s="169">
        <v>1</v>
      </c>
      <c r="K114" s="161">
        <f t="shared" si="10"/>
        <v>0.6</v>
      </c>
    </row>
    <row r="115" spans="1:11" ht="14.25">
      <c r="A115" s="172"/>
      <c r="B115" s="159" t="s">
        <v>380</v>
      </c>
      <c r="C115" s="152">
        <f t="shared" si="18"/>
        <v>5</v>
      </c>
      <c r="D115" s="153">
        <f>C115*0.6</f>
        <v>3</v>
      </c>
      <c r="E115" s="160">
        <v>5</v>
      </c>
      <c r="F115" s="161">
        <f aca="true" t="shared" si="19" ref="F115:F122">E115*0.6</f>
        <v>3</v>
      </c>
      <c r="J115" s="169">
        <v>0</v>
      </c>
      <c r="K115" s="161">
        <f t="shared" si="10"/>
        <v>0</v>
      </c>
    </row>
    <row r="116" spans="1:11" ht="14.25">
      <c r="A116" s="172"/>
      <c r="B116" s="159" t="s">
        <v>381</v>
      </c>
      <c r="C116" s="152">
        <f t="shared" si="18"/>
        <v>3</v>
      </c>
      <c r="D116" s="153">
        <f aca="true" t="shared" si="20" ref="D116:D122">F116+K116</f>
        <v>1.7999999999999998</v>
      </c>
      <c r="E116" s="160">
        <v>3</v>
      </c>
      <c r="F116" s="161">
        <f t="shared" si="19"/>
        <v>1.7999999999999998</v>
      </c>
      <c r="J116" s="169">
        <v>0</v>
      </c>
      <c r="K116" s="161">
        <f t="shared" si="10"/>
        <v>0</v>
      </c>
    </row>
    <row r="117" spans="1:11" ht="14.25">
      <c r="A117" s="172"/>
      <c r="B117" s="159" t="s">
        <v>382</v>
      </c>
      <c r="C117" s="152">
        <f t="shared" si="18"/>
        <v>3</v>
      </c>
      <c r="D117" s="153">
        <f t="shared" si="20"/>
        <v>1.7999999999999998</v>
      </c>
      <c r="E117" s="160">
        <v>3</v>
      </c>
      <c r="F117" s="161">
        <f t="shared" si="19"/>
        <v>1.7999999999999998</v>
      </c>
      <c r="J117" s="169">
        <v>0</v>
      </c>
      <c r="K117" s="161">
        <f t="shared" si="10"/>
        <v>0</v>
      </c>
    </row>
    <row r="118" spans="1:11" ht="14.25">
      <c r="A118" s="172"/>
      <c r="B118" s="159" t="s">
        <v>383</v>
      </c>
      <c r="C118" s="152">
        <f t="shared" si="18"/>
        <v>2</v>
      </c>
      <c r="D118" s="153">
        <f t="shared" si="20"/>
        <v>1.2</v>
      </c>
      <c r="E118" s="160">
        <v>2</v>
      </c>
      <c r="F118" s="161">
        <f t="shared" si="19"/>
        <v>1.2</v>
      </c>
      <c r="J118" s="169">
        <v>0</v>
      </c>
      <c r="K118" s="161">
        <f t="shared" si="10"/>
        <v>0</v>
      </c>
    </row>
    <row r="119" spans="1:11" ht="14.25">
      <c r="A119" s="172"/>
      <c r="B119" s="159" t="s">
        <v>384</v>
      </c>
      <c r="C119" s="152">
        <f t="shared" si="18"/>
        <v>2</v>
      </c>
      <c r="D119" s="153">
        <f t="shared" si="20"/>
        <v>1.2</v>
      </c>
      <c r="E119" s="160">
        <v>2</v>
      </c>
      <c r="F119" s="161">
        <f t="shared" si="19"/>
        <v>1.2</v>
      </c>
      <c r="J119" s="169">
        <v>0</v>
      </c>
      <c r="K119" s="161">
        <f t="shared" si="10"/>
        <v>0</v>
      </c>
    </row>
    <row r="120" spans="1:11" ht="14.25">
      <c r="A120" s="172"/>
      <c r="B120" s="159" t="s">
        <v>386</v>
      </c>
      <c r="C120" s="152">
        <f t="shared" si="18"/>
        <v>2</v>
      </c>
      <c r="D120" s="153">
        <f t="shared" si="20"/>
        <v>1.2</v>
      </c>
      <c r="E120" s="160">
        <v>2</v>
      </c>
      <c r="F120" s="161">
        <f t="shared" si="19"/>
        <v>1.2</v>
      </c>
      <c r="J120" s="169">
        <v>0</v>
      </c>
      <c r="K120" s="161">
        <f t="shared" si="10"/>
        <v>0</v>
      </c>
    </row>
    <row r="121" spans="1:11" ht="14.25">
      <c r="A121" s="172"/>
      <c r="B121" s="159" t="s">
        <v>385</v>
      </c>
      <c r="C121" s="152">
        <f t="shared" si="18"/>
        <v>1</v>
      </c>
      <c r="D121" s="153">
        <f t="shared" si="20"/>
        <v>0.6</v>
      </c>
      <c r="E121" s="160">
        <v>1</v>
      </c>
      <c r="F121" s="161">
        <f t="shared" si="19"/>
        <v>0.6</v>
      </c>
      <c r="J121" s="169">
        <v>0</v>
      </c>
      <c r="K121" s="161">
        <f t="shared" si="10"/>
        <v>0</v>
      </c>
    </row>
    <row r="122" spans="1:11" ht="14.25">
      <c r="A122" s="173"/>
      <c r="B122" s="159" t="s">
        <v>387</v>
      </c>
      <c r="C122" s="152">
        <f t="shared" si="18"/>
        <v>6</v>
      </c>
      <c r="D122" s="153">
        <f t="shared" si="20"/>
        <v>3.6</v>
      </c>
      <c r="E122" s="160">
        <v>5</v>
      </c>
      <c r="F122" s="161">
        <f t="shared" si="19"/>
        <v>3</v>
      </c>
      <c r="G122" s="128">
        <v>14.08</v>
      </c>
      <c r="H122" s="128">
        <v>24.33</v>
      </c>
      <c r="I122" s="128">
        <v>28.64</v>
      </c>
      <c r="J122" s="169">
        <v>1</v>
      </c>
      <c r="K122" s="161">
        <f>J122*0.6</f>
        <v>0.6</v>
      </c>
    </row>
  </sheetData>
  <sheetProtection/>
  <mergeCells count="26">
    <mergeCell ref="A2:K2"/>
    <mergeCell ref="C4:D4"/>
    <mergeCell ref="E4:F4"/>
    <mergeCell ref="J4:K4"/>
    <mergeCell ref="A7:B7"/>
    <mergeCell ref="A8:A11"/>
    <mergeCell ref="A12:A18"/>
    <mergeCell ref="A19:A23"/>
    <mergeCell ref="A24:A32"/>
    <mergeCell ref="A33:A43"/>
    <mergeCell ref="A44:A51"/>
    <mergeCell ref="A52:A60"/>
    <mergeCell ref="A61:A64"/>
    <mergeCell ref="A65:A70"/>
    <mergeCell ref="A71:A81"/>
    <mergeCell ref="A82:A92"/>
    <mergeCell ref="A93:A98"/>
    <mergeCell ref="A99:A112"/>
    <mergeCell ref="A113:A122"/>
    <mergeCell ref="C5:C6"/>
    <mergeCell ref="D5:D6"/>
    <mergeCell ref="E5:E6"/>
    <mergeCell ref="F5:F6"/>
    <mergeCell ref="J5:J6"/>
    <mergeCell ref="K5:K6"/>
    <mergeCell ref="A4:B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workbookViewId="0" topLeftCell="A1">
      <selection activeCell="T8" sqref="T8"/>
    </sheetView>
  </sheetViews>
  <sheetFormatPr defaultColWidth="8.875" defaultRowHeight="14.25"/>
  <cols>
    <col min="1" max="1" width="8.50390625" style="4" customWidth="1"/>
    <col min="2" max="2" width="23.375" style="4" customWidth="1"/>
    <col min="3" max="3" width="8.50390625" style="5" customWidth="1"/>
    <col min="4" max="4" width="11.375" style="13" customWidth="1"/>
    <col min="5" max="6" width="10.75390625" style="13" customWidth="1"/>
    <col min="7" max="7" width="9.25390625" style="13" customWidth="1"/>
    <col min="8" max="9" width="8.50390625" style="13" customWidth="1"/>
    <col min="10" max="10" width="14.00390625" style="13" customWidth="1"/>
    <col min="11" max="12" width="10.75390625" style="13" customWidth="1"/>
    <col min="13" max="13" width="8.50390625" style="13" bestFit="1" customWidth="1"/>
    <col min="14" max="14" width="10.75390625" style="13" customWidth="1"/>
    <col min="15" max="15" width="12.125" style="87" customWidth="1"/>
    <col min="16" max="16" width="10.75390625" style="88" customWidth="1"/>
    <col min="17" max="29" width="10.00390625" style="4" bestFit="1" customWidth="1"/>
    <col min="30" max="16384" width="8.875" style="4" customWidth="1"/>
  </cols>
  <sheetData>
    <row r="1" ht="20.25">
      <c r="A1" s="89" t="s">
        <v>597</v>
      </c>
    </row>
    <row r="2" spans="1:16" ht="25.5" customHeight="1">
      <c r="A2" s="90" t="s">
        <v>598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8" customHeight="1"/>
    <row r="4" spans="1:16" s="84" customFormat="1" ht="54" customHeight="1">
      <c r="A4" s="91" t="s">
        <v>599</v>
      </c>
      <c r="B4" s="92" t="s">
        <v>600</v>
      </c>
      <c r="C4" s="91" t="s">
        <v>601</v>
      </c>
      <c r="D4" s="93" t="s">
        <v>602</v>
      </c>
      <c r="E4" s="94"/>
      <c r="F4" s="94"/>
      <c r="G4" s="95"/>
      <c r="H4" s="93" t="s">
        <v>603</v>
      </c>
      <c r="I4" s="94"/>
      <c r="J4" s="95"/>
      <c r="K4" s="93" t="s">
        <v>604</v>
      </c>
      <c r="L4" s="94"/>
      <c r="M4" s="95"/>
      <c r="N4" s="116" t="s">
        <v>605</v>
      </c>
      <c r="O4" s="116"/>
      <c r="P4" s="116"/>
    </row>
    <row r="5" spans="1:16" s="84" customFormat="1" ht="21.75" customHeight="1">
      <c r="A5" s="96"/>
      <c r="B5" s="97"/>
      <c r="C5" s="96"/>
      <c r="D5" s="98"/>
      <c r="E5" s="99"/>
      <c r="F5" s="99"/>
      <c r="G5" s="100"/>
      <c r="H5" s="98"/>
      <c r="I5" s="99"/>
      <c r="J5" s="100"/>
      <c r="K5" s="98"/>
      <c r="L5" s="99"/>
      <c r="M5" s="100"/>
      <c r="N5" s="116"/>
      <c r="O5" s="116"/>
      <c r="P5" s="116"/>
    </row>
    <row r="6" spans="1:16" s="84" customFormat="1" ht="19.5" customHeight="1">
      <c r="A6" s="96"/>
      <c r="B6" s="97"/>
      <c r="C6" s="96"/>
      <c r="D6" s="101" t="s">
        <v>14</v>
      </c>
      <c r="E6" s="101" t="s">
        <v>233</v>
      </c>
      <c r="F6" s="101" t="s">
        <v>234</v>
      </c>
      <c r="G6" s="101" t="s">
        <v>606</v>
      </c>
      <c r="H6" s="101" t="s">
        <v>14</v>
      </c>
      <c r="I6" s="117" t="s">
        <v>607</v>
      </c>
      <c r="J6" s="117" t="s">
        <v>608</v>
      </c>
      <c r="K6" s="101" t="s">
        <v>14</v>
      </c>
      <c r="L6" s="101" t="s">
        <v>233</v>
      </c>
      <c r="M6" s="101" t="s">
        <v>234</v>
      </c>
      <c r="N6" s="43" t="s">
        <v>14</v>
      </c>
      <c r="O6" s="118" t="s">
        <v>233</v>
      </c>
      <c r="P6" s="119" t="s">
        <v>234</v>
      </c>
    </row>
    <row r="7" spans="1:16" s="84" customFormat="1" ht="34.5" customHeight="1">
      <c r="A7" s="102"/>
      <c r="B7" s="44"/>
      <c r="C7" s="102"/>
      <c r="D7" s="41"/>
      <c r="E7" s="41"/>
      <c r="F7" s="41"/>
      <c r="G7" s="41"/>
      <c r="H7" s="41"/>
      <c r="I7" s="120"/>
      <c r="J7" s="120"/>
      <c r="K7" s="41"/>
      <c r="L7" s="41"/>
      <c r="M7" s="41"/>
      <c r="N7" s="43"/>
      <c r="O7" s="118"/>
      <c r="P7" s="119"/>
    </row>
    <row r="8" spans="1:16" s="85" customFormat="1" ht="22.5" customHeight="1">
      <c r="A8" s="50" t="s">
        <v>573</v>
      </c>
      <c r="B8" s="46"/>
      <c r="C8" s="103"/>
      <c r="D8" s="104">
        <v>29606.866</v>
      </c>
      <c r="E8" s="104">
        <v>19503.4</v>
      </c>
      <c r="F8" s="104">
        <v>318.35599999999954</v>
      </c>
      <c r="G8" s="104">
        <v>9785.109999999999</v>
      </c>
      <c r="H8" s="104">
        <v>-123.6</v>
      </c>
      <c r="I8" s="104">
        <v>-123.6</v>
      </c>
      <c r="J8" s="121">
        <v>0</v>
      </c>
      <c r="K8" s="104">
        <v>16256.33</v>
      </c>
      <c r="L8" s="104">
        <v>16256.33</v>
      </c>
      <c r="M8" s="104">
        <v>0</v>
      </c>
      <c r="N8" s="104">
        <v>3689.0260000000007</v>
      </c>
      <c r="O8" s="104">
        <v>3247.07</v>
      </c>
      <c r="P8" s="104">
        <v>441.9559999999997</v>
      </c>
    </row>
    <row r="9" spans="1:16" s="85" customFormat="1" ht="22.5" customHeight="1">
      <c r="A9" s="49" t="s">
        <v>414</v>
      </c>
      <c r="B9" s="59" t="s">
        <v>14</v>
      </c>
      <c r="C9" s="59"/>
      <c r="D9" s="105">
        <v>8156.866</v>
      </c>
      <c r="E9" s="105">
        <v>5409.46</v>
      </c>
      <c r="F9" s="105">
        <v>86.57599999999985</v>
      </c>
      <c r="G9" s="105">
        <v>2660.83</v>
      </c>
      <c r="H9" s="105">
        <v>-30.96</v>
      </c>
      <c r="I9" s="105">
        <v>-30.96</v>
      </c>
      <c r="J9" s="105">
        <v>0</v>
      </c>
      <c r="K9" s="105">
        <v>4609.860000000001</v>
      </c>
      <c r="L9" s="105">
        <v>4609.860000000001</v>
      </c>
      <c r="M9" s="105">
        <v>0</v>
      </c>
      <c r="N9" s="105">
        <v>917.1359999999999</v>
      </c>
      <c r="O9" s="105">
        <v>799.5999999999999</v>
      </c>
      <c r="P9" s="105">
        <v>117.53600000000003</v>
      </c>
    </row>
    <row r="10" spans="1:16" ht="22.5" customHeight="1">
      <c r="A10" s="51"/>
      <c r="B10" s="106" t="s">
        <v>609</v>
      </c>
      <c r="C10" s="107"/>
      <c r="D10" s="108"/>
      <c r="E10" s="109">
        <v>0</v>
      </c>
      <c r="F10" s="109">
        <v>0</v>
      </c>
      <c r="G10" s="109">
        <v>0</v>
      </c>
      <c r="H10" s="108"/>
      <c r="I10" s="109" t="s">
        <v>610</v>
      </c>
      <c r="J10" s="122">
        <v>0</v>
      </c>
      <c r="K10" s="108">
        <v>0</v>
      </c>
      <c r="L10" s="123">
        <v>0</v>
      </c>
      <c r="M10" s="109"/>
      <c r="N10" s="109"/>
      <c r="O10" s="108">
        <v>0</v>
      </c>
      <c r="P10" s="105">
        <v>0</v>
      </c>
    </row>
    <row r="11" spans="1:16" ht="22.5" customHeight="1">
      <c r="A11" s="51"/>
      <c r="B11" s="110" t="s">
        <v>611</v>
      </c>
      <c r="C11" s="107" t="s">
        <v>612</v>
      </c>
      <c r="D11" s="108">
        <v>782.6780000000001</v>
      </c>
      <c r="E11" s="109">
        <v>522.24</v>
      </c>
      <c r="F11" s="109">
        <v>8.208000000000027</v>
      </c>
      <c r="G11" s="109">
        <v>252.23</v>
      </c>
      <c r="H11" s="108">
        <v>0</v>
      </c>
      <c r="I11" s="109" t="s">
        <v>610</v>
      </c>
      <c r="J11" s="122">
        <v>0</v>
      </c>
      <c r="K11" s="108">
        <v>438.58</v>
      </c>
      <c r="L11" s="123">
        <v>438.58</v>
      </c>
      <c r="M11" s="109">
        <v>0</v>
      </c>
      <c r="N11" s="109">
        <v>91.86800000000011</v>
      </c>
      <c r="O11" s="108">
        <v>83.66000000000003</v>
      </c>
      <c r="P11" s="105">
        <v>8.208000000000084</v>
      </c>
    </row>
    <row r="12" spans="1:16" ht="28.5" customHeight="1">
      <c r="A12" s="51"/>
      <c r="B12" s="110" t="s">
        <v>613</v>
      </c>
      <c r="C12" s="107" t="s">
        <v>612</v>
      </c>
      <c r="D12" s="108">
        <v>796.2059999999999</v>
      </c>
      <c r="E12" s="109">
        <v>526.55</v>
      </c>
      <c r="F12" s="109">
        <v>8.495999999999981</v>
      </c>
      <c r="G12" s="109">
        <v>261.16</v>
      </c>
      <c r="H12" s="108">
        <v>0</v>
      </c>
      <c r="I12" s="109" t="s">
        <v>610</v>
      </c>
      <c r="J12" s="122">
        <v>0</v>
      </c>
      <c r="K12" s="108">
        <v>447.58</v>
      </c>
      <c r="L12" s="123">
        <v>447.58</v>
      </c>
      <c r="M12" s="109">
        <v>0</v>
      </c>
      <c r="N12" s="109">
        <v>87.46599999999995</v>
      </c>
      <c r="O12" s="108">
        <v>78.96999999999997</v>
      </c>
      <c r="P12" s="105">
        <v>8.495999999999981</v>
      </c>
    </row>
    <row r="13" spans="1:16" ht="22.5" customHeight="1">
      <c r="A13" s="51"/>
      <c r="B13" s="110" t="s">
        <v>614</v>
      </c>
      <c r="C13" s="107" t="s">
        <v>612</v>
      </c>
      <c r="D13" s="108">
        <v>886.944</v>
      </c>
      <c r="E13" s="109">
        <v>590.79</v>
      </c>
      <c r="F13" s="109">
        <v>9.334000000000003</v>
      </c>
      <c r="G13" s="109">
        <v>286.82</v>
      </c>
      <c r="H13" s="108">
        <v>0</v>
      </c>
      <c r="I13" s="109" t="s">
        <v>610</v>
      </c>
      <c r="J13" s="122">
        <v>0</v>
      </c>
      <c r="K13" s="108">
        <v>504.36</v>
      </c>
      <c r="L13" s="123">
        <v>504.36</v>
      </c>
      <c r="M13" s="109">
        <v>0</v>
      </c>
      <c r="N13" s="109">
        <v>95.76400000000001</v>
      </c>
      <c r="O13" s="108">
        <v>86.42999999999995</v>
      </c>
      <c r="P13" s="105">
        <v>9.33400000000006</v>
      </c>
    </row>
    <row r="14" spans="1:16" ht="29.25" customHeight="1">
      <c r="A14" s="51"/>
      <c r="B14" s="110" t="s">
        <v>615</v>
      </c>
      <c r="C14" s="107" t="s">
        <v>616</v>
      </c>
      <c r="D14" s="108">
        <v>1219.144</v>
      </c>
      <c r="E14" s="109">
        <v>809.62</v>
      </c>
      <c r="F14" s="109">
        <v>12.903999999999996</v>
      </c>
      <c r="G14" s="109">
        <v>396.62</v>
      </c>
      <c r="H14" s="108">
        <v>0</v>
      </c>
      <c r="I14" s="109" t="s">
        <v>610</v>
      </c>
      <c r="J14" s="122">
        <v>0</v>
      </c>
      <c r="K14" s="108">
        <v>756.95</v>
      </c>
      <c r="L14" s="123">
        <v>756.95</v>
      </c>
      <c r="M14" s="109">
        <v>0</v>
      </c>
      <c r="N14" s="109">
        <v>65.57399999999996</v>
      </c>
      <c r="O14" s="108">
        <v>52.66999999999996</v>
      </c>
      <c r="P14" s="105">
        <v>12.903999999999996</v>
      </c>
    </row>
    <row r="15" spans="1:16" ht="35.25" customHeight="1">
      <c r="A15" s="51"/>
      <c r="B15" s="110" t="s">
        <v>617</v>
      </c>
      <c r="C15" s="107" t="s">
        <v>612</v>
      </c>
      <c r="D15" s="108">
        <v>857.5780000000001</v>
      </c>
      <c r="E15" s="109">
        <v>562.1600000000001</v>
      </c>
      <c r="F15" s="109">
        <v>9.307999999999936</v>
      </c>
      <c r="G15" s="109">
        <v>286.11</v>
      </c>
      <c r="H15" s="108">
        <v>-30.96</v>
      </c>
      <c r="I15" s="109">
        <v>-30.96</v>
      </c>
      <c r="J15" s="122">
        <v>0</v>
      </c>
      <c r="K15" s="108">
        <v>470.07</v>
      </c>
      <c r="L15" s="123">
        <v>470.07</v>
      </c>
      <c r="M15" s="109">
        <v>0</v>
      </c>
      <c r="N15" s="109">
        <v>132.3580000000001</v>
      </c>
      <c r="O15" s="108">
        <v>92.09000000000009</v>
      </c>
      <c r="P15" s="105">
        <v>40.268</v>
      </c>
    </row>
    <row r="16" spans="1:16" ht="22.5" customHeight="1">
      <c r="A16" s="51"/>
      <c r="B16" s="110" t="s">
        <v>618</v>
      </c>
      <c r="C16" s="107" t="s">
        <v>612</v>
      </c>
      <c r="D16" s="108">
        <v>905.5440000000001</v>
      </c>
      <c r="E16" s="109">
        <v>599.6</v>
      </c>
      <c r="F16" s="109">
        <v>9.644000000000005</v>
      </c>
      <c r="G16" s="109">
        <v>296.3</v>
      </c>
      <c r="H16" s="108">
        <v>0</v>
      </c>
      <c r="I16" s="109" t="s">
        <v>610</v>
      </c>
      <c r="J16" s="122">
        <v>0</v>
      </c>
      <c r="K16" s="108">
        <v>492.72</v>
      </c>
      <c r="L16" s="123">
        <v>492.72</v>
      </c>
      <c r="M16" s="109">
        <v>0</v>
      </c>
      <c r="N16" s="109">
        <v>116.52400000000006</v>
      </c>
      <c r="O16" s="108">
        <v>106.88000000000005</v>
      </c>
      <c r="P16" s="105">
        <v>9.644000000000005</v>
      </c>
    </row>
    <row r="17" spans="1:16" ht="22.5" customHeight="1">
      <c r="A17" s="51"/>
      <c r="B17" s="110" t="s">
        <v>619</v>
      </c>
      <c r="C17" s="107" t="s">
        <v>612</v>
      </c>
      <c r="D17" s="108">
        <v>951.622</v>
      </c>
      <c r="E17" s="109">
        <v>631.03</v>
      </c>
      <c r="F17" s="109">
        <v>10.101999999999975</v>
      </c>
      <c r="G17" s="109">
        <v>310.49</v>
      </c>
      <c r="H17" s="108">
        <v>0</v>
      </c>
      <c r="I17" s="109" t="s">
        <v>610</v>
      </c>
      <c r="J17" s="122">
        <v>0</v>
      </c>
      <c r="K17" s="108">
        <v>524.75</v>
      </c>
      <c r="L17" s="123">
        <v>524.75</v>
      </c>
      <c r="M17" s="109">
        <v>0</v>
      </c>
      <c r="N17" s="109">
        <v>116.38199999999995</v>
      </c>
      <c r="O17" s="108">
        <v>106.27999999999997</v>
      </c>
      <c r="P17" s="105">
        <v>10.101999999999975</v>
      </c>
    </row>
    <row r="18" spans="1:16" ht="22.5" customHeight="1">
      <c r="A18" s="51"/>
      <c r="B18" s="110" t="s">
        <v>620</v>
      </c>
      <c r="C18" s="107" t="s">
        <v>612</v>
      </c>
      <c r="D18" s="108">
        <v>882.156</v>
      </c>
      <c r="E18" s="109">
        <v>587.04</v>
      </c>
      <c r="F18" s="109">
        <v>9.295999999999935</v>
      </c>
      <c r="G18" s="109">
        <v>285.82</v>
      </c>
      <c r="H18" s="108">
        <v>0</v>
      </c>
      <c r="I18" s="109" t="s">
        <v>610</v>
      </c>
      <c r="J18" s="122">
        <v>0</v>
      </c>
      <c r="K18" s="108">
        <v>494.52</v>
      </c>
      <c r="L18" s="123">
        <v>494.52</v>
      </c>
      <c r="M18" s="109">
        <v>0</v>
      </c>
      <c r="N18" s="109">
        <v>101.81599999999992</v>
      </c>
      <c r="O18" s="108">
        <v>92.51999999999998</v>
      </c>
      <c r="P18" s="105">
        <v>9.295999999999935</v>
      </c>
    </row>
    <row r="19" spans="1:16" ht="22.5" customHeight="1">
      <c r="A19" s="51"/>
      <c r="B19" s="110" t="s">
        <v>621</v>
      </c>
      <c r="C19" s="107" t="s">
        <v>612</v>
      </c>
      <c r="D19" s="108">
        <v>346.05</v>
      </c>
      <c r="E19" s="109">
        <v>230.88</v>
      </c>
      <c r="F19" s="109">
        <v>3.6299999999999955</v>
      </c>
      <c r="G19" s="109">
        <v>111.54</v>
      </c>
      <c r="H19" s="108">
        <v>0</v>
      </c>
      <c r="I19" s="109" t="s">
        <v>610</v>
      </c>
      <c r="J19" s="122">
        <v>0</v>
      </c>
      <c r="K19" s="108">
        <v>190.22</v>
      </c>
      <c r="L19" s="123">
        <v>190.22</v>
      </c>
      <c r="M19" s="109">
        <v>0</v>
      </c>
      <c r="N19" s="109">
        <v>44.28999999999999</v>
      </c>
      <c r="O19" s="108">
        <v>40.66</v>
      </c>
      <c r="P19" s="105">
        <v>3.6299999999999955</v>
      </c>
    </row>
    <row r="20" spans="1:16" s="85" customFormat="1" ht="22.5" customHeight="1">
      <c r="A20" s="58"/>
      <c r="B20" s="110" t="s">
        <v>622</v>
      </c>
      <c r="C20" s="107" t="s">
        <v>612</v>
      </c>
      <c r="D20" s="108">
        <v>528.944</v>
      </c>
      <c r="E20" s="109">
        <v>349.54999999999995</v>
      </c>
      <c r="F20" s="109">
        <v>5.653999999999996</v>
      </c>
      <c r="G20" s="109">
        <v>173.74</v>
      </c>
      <c r="H20" s="108">
        <v>0</v>
      </c>
      <c r="I20" s="109" t="s">
        <v>610</v>
      </c>
      <c r="J20" s="122">
        <v>0</v>
      </c>
      <c r="K20" s="108">
        <v>290.11</v>
      </c>
      <c r="L20" s="123">
        <v>290.11</v>
      </c>
      <c r="M20" s="109">
        <v>0</v>
      </c>
      <c r="N20" s="109">
        <v>65.09399999999994</v>
      </c>
      <c r="O20" s="108">
        <v>59.43999999999994</v>
      </c>
      <c r="P20" s="105">
        <v>5.653999999999996</v>
      </c>
    </row>
    <row r="21" spans="1:16" ht="22.5" customHeight="1">
      <c r="A21" s="49" t="s">
        <v>425</v>
      </c>
      <c r="B21" s="59" t="s">
        <v>14</v>
      </c>
      <c r="C21" s="59"/>
      <c r="D21" s="105">
        <v>1870.306</v>
      </c>
      <c r="E21" s="105">
        <v>1236.95</v>
      </c>
      <c r="F21" s="105">
        <v>19.95599999999996</v>
      </c>
      <c r="G21" s="105">
        <v>613.4000000000001</v>
      </c>
      <c r="H21" s="105">
        <v>0</v>
      </c>
      <c r="I21" s="105">
        <v>0</v>
      </c>
      <c r="J21" s="105">
        <v>0</v>
      </c>
      <c r="K21" s="105">
        <v>1018.1500000000001</v>
      </c>
      <c r="L21" s="105">
        <v>1018.1500000000001</v>
      </c>
      <c r="M21" s="105">
        <v>0</v>
      </c>
      <c r="N21" s="105">
        <v>238.75599999999991</v>
      </c>
      <c r="O21" s="105">
        <v>218.8</v>
      </c>
      <c r="P21" s="105">
        <v>19.955999999999904</v>
      </c>
    </row>
    <row r="22" spans="1:16" ht="22.5" customHeight="1">
      <c r="A22" s="51"/>
      <c r="B22" s="106" t="s">
        <v>623</v>
      </c>
      <c r="C22" s="107"/>
      <c r="D22" s="108">
        <v>0</v>
      </c>
      <c r="E22" s="109">
        <v>0</v>
      </c>
      <c r="F22" s="109">
        <v>0</v>
      </c>
      <c r="G22" s="109">
        <v>0</v>
      </c>
      <c r="H22" s="108">
        <v>0</v>
      </c>
      <c r="I22" s="109" t="s">
        <v>610</v>
      </c>
      <c r="J22" s="122">
        <v>0</v>
      </c>
      <c r="K22" s="108">
        <v>0</v>
      </c>
      <c r="L22" s="123">
        <v>0</v>
      </c>
      <c r="M22" s="109">
        <v>0</v>
      </c>
      <c r="N22" s="109">
        <v>0</v>
      </c>
      <c r="O22" s="108">
        <v>0</v>
      </c>
      <c r="P22" s="105">
        <v>0</v>
      </c>
    </row>
    <row r="23" spans="1:16" ht="22.5" customHeight="1">
      <c r="A23" s="51"/>
      <c r="B23" s="110" t="s">
        <v>624</v>
      </c>
      <c r="C23" s="107" t="s">
        <v>612</v>
      </c>
      <c r="D23" s="108">
        <v>924.256</v>
      </c>
      <c r="E23" s="109">
        <v>610.51</v>
      </c>
      <c r="F23" s="109">
        <v>9.885999999999967</v>
      </c>
      <c r="G23" s="109">
        <v>303.86</v>
      </c>
      <c r="H23" s="108">
        <v>0</v>
      </c>
      <c r="I23" s="109" t="s">
        <v>610</v>
      </c>
      <c r="J23" s="122">
        <v>0</v>
      </c>
      <c r="K23" s="108">
        <v>492.95</v>
      </c>
      <c r="L23" s="123">
        <v>492.95</v>
      </c>
      <c r="M23" s="109">
        <v>0</v>
      </c>
      <c r="N23" s="109">
        <v>127.44599999999997</v>
      </c>
      <c r="O23" s="108">
        <v>117.56</v>
      </c>
      <c r="P23" s="105">
        <v>9.885999999999967</v>
      </c>
    </row>
    <row r="24" spans="1:16" ht="22.5" customHeight="1">
      <c r="A24" s="58"/>
      <c r="B24" s="110" t="s">
        <v>625</v>
      </c>
      <c r="C24" s="107" t="s">
        <v>612</v>
      </c>
      <c r="D24" s="108">
        <v>946.05</v>
      </c>
      <c r="E24" s="109">
        <v>626.44</v>
      </c>
      <c r="F24" s="109">
        <v>10.069999999999993</v>
      </c>
      <c r="G24" s="109">
        <v>309.54</v>
      </c>
      <c r="H24" s="108">
        <v>0</v>
      </c>
      <c r="I24" s="109" t="s">
        <v>610</v>
      </c>
      <c r="J24" s="122">
        <v>0</v>
      </c>
      <c r="K24" s="108">
        <v>525.2</v>
      </c>
      <c r="L24" s="123">
        <v>525.2</v>
      </c>
      <c r="M24" s="109">
        <v>0</v>
      </c>
      <c r="N24" s="109">
        <v>111.30999999999995</v>
      </c>
      <c r="O24" s="108">
        <v>101.24</v>
      </c>
      <c r="P24" s="105">
        <v>10.069999999999936</v>
      </c>
    </row>
    <row r="25" spans="1:16" s="85" customFormat="1" ht="22.5" customHeight="1">
      <c r="A25" s="49" t="s">
        <v>432</v>
      </c>
      <c r="B25" s="59" t="s">
        <v>14</v>
      </c>
      <c r="C25" s="59"/>
      <c r="D25" s="105">
        <v>2427.684</v>
      </c>
      <c r="E25" s="105">
        <v>1601.84</v>
      </c>
      <c r="F25" s="105">
        <v>26.013999999999925</v>
      </c>
      <c r="G25" s="105">
        <v>799.83</v>
      </c>
      <c r="H25" s="105">
        <v>0</v>
      </c>
      <c r="I25" s="105">
        <v>0</v>
      </c>
      <c r="J25" s="105">
        <v>0</v>
      </c>
      <c r="K25" s="105">
        <v>1327.73</v>
      </c>
      <c r="L25" s="105">
        <v>1327.73</v>
      </c>
      <c r="M25" s="105">
        <v>0</v>
      </c>
      <c r="N25" s="105">
        <v>300.124</v>
      </c>
      <c r="O25" s="105">
        <v>274.11000000000007</v>
      </c>
      <c r="P25" s="105">
        <v>26.01399999999998</v>
      </c>
    </row>
    <row r="26" spans="1:16" ht="22.5" customHeight="1">
      <c r="A26" s="51"/>
      <c r="B26" s="106" t="s">
        <v>626</v>
      </c>
      <c r="C26" s="107"/>
      <c r="D26" s="108">
        <v>0</v>
      </c>
      <c r="E26" s="109">
        <v>0</v>
      </c>
      <c r="F26" s="109">
        <v>0</v>
      </c>
      <c r="G26" s="109">
        <v>0</v>
      </c>
      <c r="H26" s="108">
        <v>0</v>
      </c>
      <c r="I26" s="109" t="s">
        <v>610</v>
      </c>
      <c r="J26" s="122">
        <v>0</v>
      </c>
      <c r="K26" s="108">
        <v>0</v>
      </c>
      <c r="L26" s="123">
        <v>0</v>
      </c>
      <c r="M26" s="109">
        <v>0</v>
      </c>
      <c r="N26" s="109">
        <v>0</v>
      </c>
      <c r="O26" s="108">
        <v>0</v>
      </c>
      <c r="P26" s="105">
        <v>0</v>
      </c>
    </row>
    <row r="27" spans="1:16" ht="22.5" customHeight="1">
      <c r="A27" s="51"/>
      <c r="B27" s="111" t="s">
        <v>627</v>
      </c>
      <c r="C27" s="107" t="s">
        <v>612</v>
      </c>
      <c r="D27" s="108">
        <v>984.456</v>
      </c>
      <c r="E27" s="109">
        <v>651.88</v>
      </c>
      <c r="F27" s="109">
        <v>10.475999999999942</v>
      </c>
      <c r="G27" s="109">
        <v>322.1</v>
      </c>
      <c r="H27" s="108">
        <v>0</v>
      </c>
      <c r="I27" s="109" t="s">
        <v>610</v>
      </c>
      <c r="J27" s="122">
        <v>0</v>
      </c>
      <c r="K27" s="108">
        <v>546.05</v>
      </c>
      <c r="L27" s="123">
        <v>546.05</v>
      </c>
      <c r="M27" s="109">
        <v>0</v>
      </c>
      <c r="N27" s="109">
        <v>116.30600000000004</v>
      </c>
      <c r="O27" s="108">
        <v>105.83000000000004</v>
      </c>
      <c r="P27" s="105">
        <v>10.475999999999999</v>
      </c>
    </row>
    <row r="28" spans="1:16" ht="22.5" customHeight="1">
      <c r="A28" s="51"/>
      <c r="B28" s="110" t="s">
        <v>628</v>
      </c>
      <c r="C28" s="107" t="s">
        <v>612</v>
      </c>
      <c r="D28" s="108">
        <v>1104.328</v>
      </c>
      <c r="E28" s="109">
        <v>725.75</v>
      </c>
      <c r="F28" s="109">
        <v>11.927999999999997</v>
      </c>
      <c r="G28" s="109">
        <v>366.65</v>
      </c>
      <c r="H28" s="108">
        <v>0</v>
      </c>
      <c r="I28" s="109" t="s">
        <v>610</v>
      </c>
      <c r="J28" s="122">
        <v>0</v>
      </c>
      <c r="K28" s="108">
        <v>596.3199999999999</v>
      </c>
      <c r="L28" s="123">
        <v>596.3199999999999</v>
      </c>
      <c r="M28" s="109">
        <v>0</v>
      </c>
      <c r="N28" s="109">
        <v>141.35800000000006</v>
      </c>
      <c r="O28" s="108">
        <v>129.43000000000006</v>
      </c>
      <c r="P28" s="105">
        <v>11.927999999999997</v>
      </c>
    </row>
    <row r="29" spans="1:16" ht="22.5" customHeight="1">
      <c r="A29" s="58"/>
      <c r="B29" s="110" t="s">
        <v>629</v>
      </c>
      <c r="C29" s="107" t="s">
        <v>612</v>
      </c>
      <c r="D29" s="108">
        <v>338.9</v>
      </c>
      <c r="E29" s="109">
        <v>224.20999999999998</v>
      </c>
      <c r="F29" s="109">
        <v>3.609999999999985</v>
      </c>
      <c r="G29" s="109">
        <v>111.08</v>
      </c>
      <c r="H29" s="108">
        <v>0</v>
      </c>
      <c r="I29" s="109" t="s">
        <v>610</v>
      </c>
      <c r="J29" s="122">
        <v>0</v>
      </c>
      <c r="K29" s="108">
        <v>185.36</v>
      </c>
      <c r="L29" s="123">
        <v>185.36</v>
      </c>
      <c r="M29" s="109">
        <v>0</v>
      </c>
      <c r="N29" s="109">
        <v>42.45999999999995</v>
      </c>
      <c r="O29" s="108">
        <v>38.849999999999966</v>
      </c>
      <c r="P29" s="105">
        <v>3.609999999999985</v>
      </c>
    </row>
    <row r="30" spans="1:16" s="85" customFormat="1" ht="22.5" customHeight="1">
      <c r="A30" s="49" t="s">
        <v>440</v>
      </c>
      <c r="B30" s="59" t="s">
        <v>14</v>
      </c>
      <c r="C30" s="59"/>
      <c r="D30" s="105">
        <v>3365.366</v>
      </c>
      <c r="E30" s="105">
        <v>2226.6099999999997</v>
      </c>
      <c r="F30" s="105">
        <v>35.88599999999997</v>
      </c>
      <c r="G30" s="105">
        <v>1102.87</v>
      </c>
      <c r="H30" s="105">
        <v>0</v>
      </c>
      <c r="I30" s="105">
        <v>0</v>
      </c>
      <c r="J30" s="105">
        <v>0</v>
      </c>
      <c r="K30" s="105">
        <v>1907.65</v>
      </c>
      <c r="L30" s="105">
        <v>1907.65</v>
      </c>
      <c r="M30" s="105">
        <v>0</v>
      </c>
      <c r="N30" s="105">
        <v>354.8459999999998</v>
      </c>
      <c r="O30" s="105">
        <v>318.9599999999999</v>
      </c>
      <c r="P30" s="105">
        <v>35.88599999999991</v>
      </c>
    </row>
    <row r="31" spans="1:16" ht="22.5" customHeight="1">
      <c r="A31" s="51"/>
      <c r="B31" s="110" t="s">
        <v>630</v>
      </c>
      <c r="C31" s="107" t="s">
        <v>612</v>
      </c>
      <c r="D31" s="108">
        <v>911.944</v>
      </c>
      <c r="E31" s="109">
        <v>603.28</v>
      </c>
      <c r="F31" s="109">
        <v>9.72399999999999</v>
      </c>
      <c r="G31" s="109">
        <v>298.94</v>
      </c>
      <c r="H31" s="108">
        <v>0</v>
      </c>
      <c r="I31" s="109" t="s">
        <v>610</v>
      </c>
      <c r="J31" s="122">
        <v>0</v>
      </c>
      <c r="K31" s="108">
        <v>505.97</v>
      </c>
      <c r="L31" s="123">
        <v>505.97</v>
      </c>
      <c r="M31" s="109">
        <v>0</v>
      </c>
      <c r="N31" s="109">
        <v>107.03399999999993</v>
      </c>
      <c r="O31" s="108">
        <v>97.31</v>
      </c>
      <c r="P31" s="105">
        <v>9.723999999999933</v>
      </c>
    </row>
    <row r="32" spans="1:16" ht="22.5" customHeight="1">
      <c r="A32" s="51"/>
      <c r="B32" s="110" t="s">
        <v>631</v>
      </c>
      <c r="C32" s="107" t="s">
        <v>612</v>
      </c>
      <c r="D32" s="108">
        <v>972.706</v>
      </c>
      <c r="E32" s="109">
        <v>646.01</v>
      </c>
      <c r="F32" s="109">
        <v>10.295999999999992</v>
      </c>
      <c r="G32" s="109">
        <v>316.4</v>
      </c>
      <c r="H32" s="108">
        <v>0</v>
      </c>
      <c r="I32" s="109" t="s">
        <v>610</v>
      </c>
      <c r="J32" s="122">
        <v>0</v>
      </c>
      <c r="K32" s="108">
        <v>548.7</v>
      </c>
      <c r="L32" s="123">
        <v>548.7</v>
      </c>
      <c r="M32" s="109">
        <v>0</v>
      </c>
      <c r="N32" s="109">
        <v>107.606</v>
      </c>
      <c r="O32" s="108">
        <v>97.30999999999995</v>
      </c>
      <c r="P32" s="105">
        <v>10.29600000000005</v>
      </c>
    </row>
    <row r="33" spans="1:16" s="5" customFormat="1" ht="22.5" customHeight="1">
      <c r="A33" s="51"/>
      <c r="B33" s="110" t="s">
        <v>632</v>
      </c>
      <c r="C33" s="107" t="s">
        <v>616</v>
      </c>
      <c r="D33" s="108">
        <v>1045.272</v>
      </c>
      <c r="E33" s="109">
        <v>688.56</v>
      </c>
      <c r="F33" s="109">
        <v>11.242000000000019</v>
      </c>
      <c r="G33" s="109">
        <v>345.47</v>
      </c>
      <c r="H33" s="108">
        <v>0</v>
      </c>
      <c r="I33" s="109" t="s">
        <v>610</v>
      </c>
      <c r="J33" s="122">
        <v>0</v>
      </c>
      <c r="K33" s="108">
        <v>611.25</v>
      </c>
      <c r="L33" s="123">
        <v>611.25</v>
      </c>
      <c r="M33" s="109">
        <v>0</v>
      </c>
      <c r="N33" s="109">
        <v>88.55199999999991</v>
      </c>
      <c r="O33" s="108">
        <v>77.30999999999995</v>
      </c>
      <c r="P33" s="105">
        <v>11.241999999999962</v>
      </c>
    </row>
    <row r="34" spans="1:16" ht="22.5" customHeight="1">
      <c r="A34" s="58"/>
      <c r="B34" s="110" t="s">
        <v>633</v>
      </c>
      <c r="C34" s="107" t="s">
        <v>612</v>
      </c>
      <c r="D34" s="108">
        <v>435.44399999999996</v>
      </c>
      <c r="E34" s="109">
        <v>288.76</v>
      </c>
      <c r="F34" s="109">
        <v>4.623999999999967</v>
      </c>
      <c r="G34" s="109">
        <v>142.06</v>
      </c>
      <c r="H34" s="108">
        <v>0</v>
      </c>
      <c r="I34" s="109" t="s">
        <v>610</v>
      </c>
      <c r="J34" s="122">
        <v>0</v>
      </c>
      <c r="K34" s="108">
        <v>241.73</v>
      </c>
      <c r="L34" s="123">
        <v>241.73</v>
      </c>
      <c r="M34" s="109">
        <v>0</v>
      </c>
      <c r="N34" s="109">
        <v>51.65399999999997</v>
      </c>
      <c r="O34" s="108">
        <v>47.03</v>
      </c>
      <c r="P34" s="105">
        <v>4.623999999999967</v>
      </c>
    </row>
    <row r="35" spans="1:16" s="85" customFormat="1" ht="22.5" customHeight="1">
      <c r="A35" s="49" t="s">
        <v>455</v>
      </c>
      <c r="B35" s="59" t="s">
        <v>14</v>
      </c>
      <c r="C35" s="59"/>
      <c r="D35" s="105">
        <v>738.978</v>
      </c>
      <c r="E35" s="105">
        <v>488.0899999999999</v>
      </c>
      <c r="F35" s="105">
        <v>7.897999999999982</v>
      </c>
      <c r="G35" s="105">
        <v>242.99</v>
      </c>
      <c r="H35" s="105">
        <v>-90</v>
      </c>
      <c r="I35" s="105">
        <v>-90</v>
      </c>
      <c r="J35" s="105">
        <v>0</v>
      </c>
      <c r="K35" s="105">
        <v>403.17</v>
      </c>
      <c r="L35" s="105">
        <v>403.17</v>
      </c>
      <c r="M35" s="105">
        <v>0</v>
      </c>
      <c r="N35" s="105">
        <v>182.81799999999993</v>
      </c>
      <c r="O35" s="105">
        <v>84.91999999999992</v>
      </c>
      <c r="P35" s="105">
        <v>97.898</v>
      </c>
    </row>
    <row r="36" spans="1:16" ht="22.5" customHeight="1">
      <c r="A36" s="51"/>
      <c r="B36" s="110" t="s">
        <v>634</v>
      </c>
      <c r="C36" s="107" t="s">
        <v>612</v>
      </c>
      <c r="D36" s="108">
        <v>540.1719999999999</v>
      </c>
      <c r="E36" s="109">
        <v>356.55999999999995</v>
      </c>
      <c r="F36" s="109">
        <v>5.781999999999982</v>
      </c>
      <c r="G36" s="109">
        <v>177.83</v>
      </c>
      <c r="H36" s="108">
        <v>0</v>
      </c>
      <c r="I36" s="109" t="s">
        <v>610</v>
      </c>
      <c r="J36" s="122">
        <v>0</v>
      </c>
      <c r="K36" s="108">
        <v>293.21000000000004</v>
      </c>
      <c r="L36" s="123">
        <v>293.21000000000004</v>
      </c>
      <c r="M36" s="109">
        <v>0</v>
      </c>
      <c r="N36" s="109">
        <v>69.13199999999989</v>
      </c>
      <c r="O36" s="108">
        <v>63.34999999999991</v>
      </c>
      <c r="P36" s="105">
        <v>5.781999999999982</v>
      </c>
    </row>
    <row r="37" spans="1:16" ht="33" customHeight="1">
      <c r="A37" s="58"/>
      <c r="B37" s="111" t="s">
        <v>635</v>
      </c>
      <c r="C37" s="107" t="s">
        <v>616</v>
      </c>
      <c r="D37" s="108">
        <v>198.806</v>
      </c>
      <c r="E37" s="109">
        <v>131.53</v>
      </c>
      <c r="F37" s="109">
        <v>2.1159999999999997</v>
      </c>
      <c r="G37" s="109">
        <v>65.16</v>
      </c>
      <c r="H37" s="108">
        <v>-90</v>
      </c>
      <c r="I37" s="109">
        <v>-90</v>
      </c>
      <c r="J37" s="122">
        <v>0</v>
      </c>
      <c r="K37" s="108">
        <v>109.96</v>
      </c>
      <c r="L37" s="123">
        <v>109.96</v>
      </c>
      <c r="M37" s="109">
        <v>0</v>
      </c>
      <c r="N37" s="109">
        <v>113.68600000000002</v>
      </c>
      <c r="O37" s="108">
        <v>21.570000000000007</v>
      </c>
      <c r="P37" s="105">
        <v>92.11600000000001</v>
      </c>
    </row>
    <row r="38" spans="1:16" s="85" customFormat="1" ht="22.5" customHeight="1">
      <c r="A38" s="49" t="s">
        <v>27</v>
      </c>
      <c r="B38" s="59" t="s">
        <v>14</v>
      </c>
      <c r="C38" s="59"/>
      <c r="D38" s="105">
        <v>2502.566</v>
      </c>
      <c r="E38" s="105">
        <v>1636.36</v>
      </c>
      <c r="F38" s="105">
        <v>27.295999999999935</v>
      </c>
      <c r="G38" s="105">
        <v>838.9100000000001</v>
      </c>
      <c r="H38" s="105">
        <v>0</v>
      </c>
      <c r="I38" s="105">
        <v>0</v>
      </c>
      <c r="J38" s="105">
        <v>0</v>
      </c>
      <c r="K38" s="105">
        <v>1360.27</v>
      </c>
      <c r="L38" s="105">
        <v>1360.27</v>
      </c>
      <c r="M38" s="105">
        <v>0</v>
      </c>
      <c r="N38" s="105">
        <v>303.38599999999997</v>
      </c>
      <c r="O38" s="105">
        <v>276.09000000000003</v>
      </c>
      <c r="P38" s="105">
        <v>27.295999999999935</v>
      </c>
    </row>
    <row r="39" spans="1:16" ht="22.5" customHeight="1">
      <c r="A39" s="51"/>
      <c r="B39" s="110" t="s">
        <v>636</v>
      </c>
      <c r="C39" s="107" t="s">
        <v>612</v>
      </c>
      <c r="D39" s="108">
        <v>1338.894</v>
      </c>
      <c r="E39" s="109">
        <v>881.89</v>
      </c>
      <c r="F39" s="109">
        <v>14.403999999999996</v>
      </c>
      <c r="G39" s="109">
        <v>442.6</v>
      </c>
      <c r="H39" s="108">
        <v>0</v>
      </c>
      <c r="I39" s="109" t="s">
        <v>610</v>
      </c>
      <c r="J39" s="122">
        <v>0</v>
      </c>
      <c r="K39" s="108">
        <v>733.68</v>
      </c>
      <c r="L39" s="123">
        <v>733.68</v>
      </c>
      <c r="M39" s="109">
        <v>0</v>
      </c>
      <c r="N39" s="109">
        <v>162.61400000000003</v>
      </c>
      <c r="O39" s="108">
        <v>148.21000000000004</v>
      </c>
      <c r="P39" s="105">
        <v>14.403999999999996</v>
      </c>
    </row>
    <row r="40" spans="1:16" ht="22.5" customHeight="1">
      <c r="A40" s="58"/>
      <c r="B40" s="110" t="s">
        <v>637</v>
      </c>
      <c r="C40" s="107" t="s">
        <v>612</v>
      </c>
      <c r="D40" s="108">
        <v>1163.672</v>
      </c>
      <c r="E40" s="109">
        <v>754.47</v>
      </c>
      <c r="F40" s="109">
        <v>12.891999999999939</v>
      </c>
      <c r="G40" s="109">
        <v>396.31</v>
      </c>
      <c r="H40" s="108">
        <v>0</v>
      </c>
      <c r="I40" s="109" t="s">
        <v>610</v>
      </c>
      <c r="J40" s="122">
        <v>0</v>
      </c>
      <c r="K40" s="108">
        <v>626.59</v>
      </c>
      <c r="L40" s="123">
        <v>626.59</v>
      </c>
      <c r="M40" s="109">
        <v>0</v>
      </c>
      <c r="N40" s="109">
        <v>140.77199999999993</v>
      </c>
      <c r="O40" s="108">
        <v>127.88</v>
      </c>
      <c r="P40" s="105">
        <v>12.891999999999939</v>
      </c>
    </row>
    <row r="41" spans="1:16" s="85" customFormat="1" ht="22.5" customHeight="1">
      <c r="A41" s="49" t="s">
        <v>477</v>
      </c>
      <c r="B41" s="59" t="s">
        <v>14</v>
      </c>
      <c r="C41" s="59"/>
      <c r="D41" s="105">
        <v>2977.344</v>
      </c>
      <c r="E41" s="105">
        <v>1959.53</v>
      </c>
      <c r="F41" s="105">
        <v>32.073999999999955</v>
      </c>
      <c r="G41" s="105">
        <v>985.74</v>
      </c>
      <c r="H41" s="105">
        <v>0</v>
      </c>
      <c r="I41" s="105">
        <v>0</v>
      </c>
      <c r="J41" s="105">
        <v>0</v>
      </c>
      <c r="K41" s="105">
        <v>1633.1699999999998</v>
      </c>
      <c r="L41" s="105">
        <v>1633.1699999999998</v>
      </c>
      <c r="M41" s="105">
        <v>0</v>
      </c>
      <c r="N41" s="105">
        <v>358.4340000000001</v>
      </c>
      <c r="O41" s="105">
        <v>326.36000000000007</v>
      </c>
      <c r="P41" s="105">
        <v>32.07400000000001</v>
      </c>
    </row>
    <row r="42" spans="1:16" s="5" customFormat="1" ht="22.5" customHeight="1">
      <c r="A42" s="51"/>
      <c r="B42" s="110" t="s">
        <v>638</v>
      </c>
      <c r="C42" s="107" t="s">
        <v>612</v>
      </c>
      <c r="D42" s="108">
        <v>1066</v>
      </c>
      <c r="E42" s="109">
        <v>704.61</v>
      </c>
      <c r="F42" s="109">
        <v>11.389999999999986</v>
      </c>
      <c r="G42" s="109">
        <v>350</v>
      </c>
      <c r="H42" s="108">
        <v>0</v>
      </c>
      <c r="I42" s="109" t="s">
        <v>610</v>
      </c>
      <c r="J42" s="122">
        <v>0</v>
      </c>
      <c r="K42" s="108">
        <v>596.13</v>
      </c>
      <c r="L42" s="123">
        <v>596.13</v>
      </c>
      <c r="M42" s="109">
        <v>0</v>
      </c>
      <c r="N42" s="109">
        <v>119.87</v>
      </c>
      <c r="O42" s="108">
        <v>108.48000000000002</v>
      </c>
      <c r="P42" s="105">
        <v>11.389999999999986</v>
      </c>
    </row>
    <row r="43" spans="1:16" s="5" customFormat="1" ht="22.5" customHeight="1">
      <c r="A43" s="51"/>
      <c r="B43" s="110" t="s">
        <v>639</v>
      </c>
      <c r="C43" s="107" t="s">
        <v>616</v>
      </c>
      <c r="D43" s="108">
        <v>988.544</v>
      </c>
      <c r="E43" s="109">
        <v>643.78</v>
      </c>
      <c r="F43" s="109">
        <v>10.863999999999976</v>
      </c>
      <c r="G43" s="109">
        <v>333.9</v>
      </c>
      <c r="H43" s="108">
        <v>0</v>
      </c>
      <c r="I43" s="109" t="s">
        <v>610</v>
      </c>
      <c r="J43" s="122">
        <v>0</v>
      </c>
      <c r="K43" s="108">
        <v>529.9799999999999</v>
      </c>
      <c r="L43" s="123">
        <v>529.9799999999999</v>
      </c>
      <c r="M43" s="109">
        <v>0</v>
      </c>
      <c r="N43" s="109">
        <v>124.6640000000001</v>
      </c>
      <c r="O43" s="108">
        <v>113.80000000000007</v>
      </c>
      <c r="P43" s="105">
        <v>10.864000000000033</v>
      </c>
    </row>
    <row r="44" spans="1:16" ht="22.5" customHeight="1">
      <c r="A44" s="51"/>
      <c r="B44" s="112" t="s">
        <v>640</v>
      </c>
      <c r="C44" s="107" t="s">
        <v>612</v>
      </c>
      <c r="D44" s="108">
        <v>461.028</v>
      </c>
      <c r="E44" s="109">
        <v>304.61</v>
      </c>
      <c r="F44" s="109">
        <v>4.927999999999997</v>
      </c>
      <c r="G44" s="109">
        <v>151.49</v>
      </c>
      <c r="H44" s="108">
        <v>0</v>
      </c>
      <c r="I44" s="109" t="s">
        <v>610</v>
      </c>
      <c r="J44" s="122">
        <v>0</v>
      </c>
      <c r="K44" s="108">
        <v>247.09</v>
      </c>
      <c r="L44" s="123">
        <v>247.09</v>
      </c>
      <c r="M44" s="109">
        <v>0</v>
      </c>
      <c r="N44" s="109">
        <v>62.44800000000001</v>
      </c>
      <c r="O44" s="108">
        <v>57.52000000000001</v>
      </c>
      <c r="P44" s="105">
        <v>4.927999999999997</v>
      </c>
    </row>
    <row r="45" spans="1:16" ht="22.5" customHeight="1">
      <c r="A45" s="58"/>
      <c r="B45" s="112" t="s">
        <v>641</v>
      </c>
      <c r="C45" s="107" t="s">
        <v>616</v>
      </c>
      <c r="D45" s="108">
        <v>461.77199999999993</v>
      </c>
      <c r="E45" s="109">
        <v>306.53</v>
      </c>
      <c r="F45" s="109">
        <v>4.891999999999996</v>
      </c>
      <c r="G45" s="109">
        <v>150.35</v>
      </c>
      <c r="H45" s="108">
        <v>0</v>
      </c>
      <c r="I45" s="109" t="s">
        <v>610</v>
      </c>
      <c r="J45" s="122">
        <v>0</v>
      </c>
      <c r="K45" s="108">
        <v>259.96999999999997</v>
      </c>
      <c r="L45" s="123">
        <v>259.96999999999997</v>
      </c>
      <c r="M45" s="109">
        <v>0</v>
      </c>
      <c r="N45" s="109">
        <v>51.452</v>
      </c>
      <c r="O45" s="108">
        <v>46.56</v>
      </c>
      <c r="P45" s="105">
        <v>4.891999999999996</v>
      </c>
    </row>
    <row r="46" spans="1:16" s="85" customFormat="1" ht="22.5" customHeight="1">
      <c r="A46" s="49" t="s">
        <v>495</v>
      </c>
      <c r="B46" s="59" t="s">
        <v>14</v>
      </c>
      <c r="C46" s="59"/>
      <c r="D46" s="105">
        <v>1517.0500000000002</v>
      </c>
      <c r="E46" s="105">
        <v>996.42</v>
      </c>
      <c r="F46" s="105">
        <v>16.409999999999968</v>
      </c>
      <c r="G46" s="105">
        <v>504.22</v>
      </c>
      <c r="H46" s="105">
        <v>0</v>
      </c>
      <c r="I46" s="105">
        <v>0</v>
      </c>
      <c r="J46" s="105">
        <v>0</v>
      </c>
      <c r="K46" s="105">
        <v>806.94</v>
      </c>
      <c r="L46" s="105">
        <v>806.94</v>
      </c>
      <c r="M46" s="105">
        <v>0</v>
      </c>
      <c r="N46" s="105">
        <v>205.8900000000001</v>
      </c>
      <c r="O46" s="105">
        <v>189.48000000000008</v>
      </c>
      <c r="P46" s="105">
        <v>16.410000000000025</v>
      </c>
    </row>
    <row r="47" spans="1:16" ht="22.5" customHeight="1">
      <c r="A47" s="51"/>
      <c r="B47" s="110" t="s">
        <v>642</v>
      </c>
      <c r="C47" s="107" t="s">
        <v>616</v>
      </c>
      <c r="D47" s="108">
        <v>778.7940000000001</v>
      </c>
      <c r="E47" s="109">
        <v>514.6700000000001</v>
      </c>
      <c r="F47" s="109">
        <v>8.324000000000012</v>
      </c>
      <c r="G47" s="109">
        <v>255.8</v>
      </c>
      <c r="H47" s="108">
        <v>0</v>
      </c>
      <c r="I47" s="109" t="s">
        <v>610</v>
      </c>
      <c r="J47" s="122">
        <v>0</v>
      </c>
      <c r="K47" s="108">
        <v>434.63</v>
      </c>
      <c r="L47" s="123">
        <v>434.63</v>
      </c>
      <c r="M47" s="109">
        <v>0</v>
      </c>
      <c r="N47" s="109">
        <v>88.36400000000015</v>
      </c>
      <c r="O47" s="108">
        <v>80.04000000000008</v>
      </c>
      <c r="P47" s="105">
        <v>8.32400000000007</v>
      </c>
    </row>
    <row r="48" spans="1:16" ht="22.5" customHeight="1">
      <c r="A48" s="58"/>
      <c r="B48" s="110" t="s">
        <v>643</v>
      </c>
      <c r="C48" s="107" t="s">
        <v>612</v>
      </c>
      <c r="D48" s="108">
        <v>738.256</v>
      </c>
      <c r="E48" s="109">
        <v>481.75</v>
      </c>
      <c r="F48" s="109">
        <v>8.085999999999956</v>
      </c>
      <c r="G48" s="109">
        <v>248.42</v>
      </c>
      <c r="H48" s="108">
        <v>0</v>
      </c>
      <c r="I48" s="109" t="s">
        <v>610</v>
      </c>
      <c r="J48" s="122">
        <v>0</v>
      </c>
      <c r="K48" s="108">
        <v>372.31</v>
      </c>
      <c r="L48" s="123">
        <v>372.31</v>
      </c>
      <c r="M48" s="109">
        <v>0</v>
      </c>
      <c r="N48" s="109">
        <v>117.52599999999995</v>
      </c>
      <c r="O48" s="108">
        <v>109.44</v>
      </c>
      <c r="P48" s="105">
        <v>8.085999999999956</v>
      </c>
    </row>
    <row r="49" spans="1:16" s="85" customFormat="1" ht="22.5" customHeight="1">
      <c r="A49" s="49" t="s">
        <v>504</v>
      </c>
      <c r="B49" s="59" t="s">
        <v>14</v>
      </c>
      <c r="C49" s="47"/>
      <c r="D49" s="105">
        <v>1523.128</v>
      </c>
      <c r="E49" s="105">
        <v>1001.24</v>
      </c>
      <c r="F49" s="105">
        <v>16.437999999999946</v>
      </c>
      <c r="G49" s="105">
        <v>505.45</v>
      </c>
      <c r="H49" s="105">
        <v>0</v>
      </c>
      <c r="I49" s="105">
        <v>0</v>
      </c>
      <c r="J49" s="105">
        <v>0</v>
      </c>
      <c r="K49" s="105">
        <v>806.68</v>
      </c>
      <c r="L49" s="105">
        <v>806.68</v>
      </c>
      <c r="M49" s="105">
        <v>0</v>
      </c>
      <c r="N49" s="105">
        <v>210.99800000000005</v>
      </c>
      <c r="O49" s="105">
        <v>194.56000000000012</v>
      </c>
      <c r="P49" s="105">
        <v>16.437999999999946</v>
      </c>
    </row>
    <row r="50" spans="1:16" ht="22.5" customHeight="1">
      <c r="A50" s="51"/>
      <c r="B50" s="110" t="s">
        <v>644</v>
      </c>
      <c r="C50" s="107" t="s">
        <v>612</v>
      </c>
      <c r="D50" s="108">
        <v>1372.206</v>
      </c>
      <c r="E50" s="109">
        <v>903.11</v>
      </c>
      <c r="F50" s="109">
        <v>14.775999999999954</v>
      </c>
      <c r="G50" s="109">
        <v>454.32</v>
      </c>
      <c r="H50" s="108">
        <v>0</v>
      </c>
      <c r="I50" s="109" t="s">
        <v>610</v>
      </c>
      <c r="J50" s="122">
        <v>0</v>
      </c>
      <c r="K50" s="108">
        <v>729.3499999999999</v>
      </c>
      <c r="L50" s="123">
        <v>729.3499999999999</v>
      </c>
      <c r="M50" s="109">
        <v>0</v>
      </c>
      <c r="N50" s="109">
        <v>188.53600000000006</v>
      </c>
      <c r="O50" s="108">
        <v>173.7600000000001</v>
      </c>
      <c r="P50" s="105">
        <v>14.775999999999954</v>
      </c>
    </row>
    <row r="51" spans="1:16" ht="22.5" customHeight="1">
      <c r="A51" s="58"/>
      <c r="B51" s="110" t="s">
        <v>645</v>
      </c>
      <c r="C51" s="107" t="s">
        <v>612</v>
      </c>
      <c r="D51" s="108">
        <v>150.922</v>
      </c>
      <c r="E51" s="109">
        <v>98.13</v>
      </c>
      <c r="F51" s="109">
        <v>1.661999999999992</v>
      </c>
      <c r="G51" s="109">
        <v>51.13</v>
      </c>
      <c r="H51" s="108">
        <v>0</v>
      </c>
      <c r="I51" s="109" t="s">
        <v>610</v>
      </c>
      <c r="J51" s="122">
        <v>0</v>
      </c>
      <c r="K51" s="108">
        <v>77.33</v>
      </c>
      <c r="L51" s="123">
        <v>77.33</v>
      </c>
      <c r="M51" s="109">
        <v>0</v>
      </c>
      <c r="N51" s="109">
        <v>22.46199999999999</v>
      </c>
      <c r="O51" s="108">
        <v>20.799999999999997</v>
      </c>
      <c r="P51" s="105">
        <v>1.661999999999992</v>
      </c>
    </row>
    <row r="52" spans="1:16" s="85" customFormat="1" ht="22.5" customHeight="1">
      <c r="A52" s="49" t="s">
        <v>518</v>
      </c>
      <c r="B52" s="59" t="s">
        <v>14</v>
      </c>
      <c r="C52" s="47"/>
      <c r="D52" s="105">
        <v>988.5219999999998</v>
      </c>
      <c r="E52" s="105">
        <v>659.96</v>
      </c>
      <c r="F52" s="105">
        <v>10.351999999999975</v>
      </c>
      <c r="G52" s="105">
        <v>318.21</v>
      </c>
      <c r="H52" s="105">
        <v>-2.64</v>
      </c>
      <c r="I52" s="105">
        <v>-2.64</v>
      </c>
      <c r="J52" s="105">
        <v>0</v>
      </c>
      <c r="K52" s="105">
        <v>561.06</v>
      </c>
      <c r="L52" s="105">
        <v>561.06</v>
      </c>
      <c r="M52" s="105">
        <v>0</v>
      </c>
      <c r="N52" s="105">
        <v>111.8919999999999</v>
      </c>
      <c r="O52" s="105">
        <v>98.89999999999998</v>
      </c>
      <c r="P52" s="105">
        <v>12.99199999999992</v>
      </c>
    </row>
    <row r="53" spans="1:16" ht="22.5" customHeight="1">
      <c r="A53" s="51"/>
      <c r="B53" s="110" t="s">
        <v>646</v>
      </c>
      <c r="C53" s="107" t="s">
        <v>612</v>
      </c>
      <c r="D53" s="108">
        <v>536.2439999999999</v>
      </c>
      <c r="E53" s="109">
        <v>357.06</v>
      </c>
      <c r="F53" s="109">
        <v>5.643999999999977</v>
      </c>
      <c r="G53" s="109">
        <v>173.54</v>
      </c>
      <c r="H53" s="108">
        <v>0</v>
      </c>
      <c r="I53" s="109" t="s">
        <v>610</v>
      </c>
      <c r="J53" s="122">
        <v>0</v>
      </c>
      <c r="K53" s="108">
        <v>301.53</v>
      </c>
      <c r="L53" s="123">
        <v>301.53</v>
      </c>
      <c r="M53" s="109">
        <v>0</v>
      </c>
      <c r="N53" s="109">
        <v>61.17399999999998</v>
      </c>
      <c r="O53" s="108">
        <v>55.53000000000003</v>
      </c>
      <c r="P53" s="105">
        <v>5.643999999999949</v>
      </c>
    </row>
    <row r="54" spans="1:16" ht="36.75" customHeight="1">
      <c r="A54" s="58"/>
      <c r="B54" s="110" t="s">
        <v>647</v>
      </c>
      <c r="C54" s="107" t="s">
        <v>616</v>
      </c>
      <c r="D54" s="108">
        <v>452.2779999999999</v>
      </c>
      <c r="E54" s="109">
        <v>302.9</v>
      </c>
      <c r="F54" s="109">
        <v>4.707999999999998</v>
      </c>
      <c r="G54" s="109">
        <v>144.67</v>
      </c>
      <c r="H54" s="108">
        <v>-2.64</v>
      </c>
      <c r="I54" s="109">
        <v>-2.64</v>
      </c>
      <c r="J54" s="122">
        <v>0</v>
      </c>
      <c r="K54" s="108">
        <v>259.53000000000003</v>
      </c>
      <c r="L54" s="123">
        <v>259.53000000000003</v>
      </c>
      <c r="M54" s="109">
        <v>0</v>
      </c>
      <c r="N54" s="109">
        <v>50.71799999999992</v>
      </c>
      <c r="O54" s="108">
        <v>43.36999999999995</v>
      </c>
      <c r="P54" s="105">
        <v>7.3479999999999706</v>
      </c>
    </row>
    <row r="55" spans="1:16" s="85" customFormat="1" ht="22.5" customHeight="1">
      <c r="A55" s="49" t="s">
        <v>532</v>
      </c>
      <c r="B55" s="59" t="s">
        <v>14</v>
      </c>
      <c r="C55" s="47"/>
      <c r="D55" s="105">
        <v>1645.8780000000002</v>
      </c>
      <c r="E55" s="105">
        <v>1071.51</v>
      </c>
      <c r="F55" s="105">
        <v>18.0980000000001</v>
      </c>
      <c r="G55" s="105">
        <v>556.27</v>
      </c>
      <c r="H55" s="105">
        <v>0</v>
      </c>
      <c r="I55" s="105">
        <v>0</v>
      </c>
      <c r="J55" s="105">
        <v>0</v>
      </c>
      <c r="K55" s="105">
        <v>800.93</v>
      </c>
      <c r="L55" s="105">
        <v>800.93</v>
      </c>
      <c r="M55" s="105">
        <v>0</v>
      </c>
      <c r="N55" s="105">
        <v>288.67800000000017</v>
      </c>
      <c r="O55" s="105">
        <v>270.58000000000004</v>
      </c>
      <c r="P55" s="105">
        <v>18.0980000000001</v>
      </c>
    </row>
    <row r="56" spans="1:16" ht="22.5" customHeight="1">
      <c r="A56" s="51"/>
      <c r="B56" s="110" t="s">
        <v>648</v>
      </c>
      <c r="C56" s="107" t="s">
        <v>612</v>
      </c>
      <c r="D56" s="108">
        <v>1261.3780000000002</v>
      </c>
      <c r="E56" s="109">
        <v>822.4</v>
      </c>
      <c r="F56" s="109">
        <v>13.828000000000088</v>
      </c>
      <c r="G56" s="109">
        <v>425.15</v>
      </c>
      <c r="H56" s="108">
        <v>0</v>
      </c>
      <c r="I56" s="109" t="s">
        <v>610</v>
      </c>
      <c r="J56" s="122">
        <v>0</v>
      </c>
      <c r="K56" s="108">
        <v>616.8399999999999</v>
      </c>
      <c r="L56" s="123">
        <v>616.8399999999999</v>
      </c>
      <c r="M56" s="109">
        <v>0</v>
      </c>
      <c r="N56" s="109">
        <v>219.38800000000015</v>
      </c>
      <c r="O56" s="108">
        <v>205.56000000000006</v>
      </c>
      <c r="P56" s="105">
        <v>13.828000000000088</v>
      </c>
    </row>
    <row r="57" spans="1:16" ht="22.5" customHeight="1">
      <c r="A57" s="58"/>
      <c r="B57" s="110" t="s">
        <v>649</v>
      </c>
      <c r="C57" s="107" t="s">
        <v>612</v>
      </c>
      <c r="D57" s="108">
        <v>384.5</v>
      </c>
      <c r="E57" s="109">
        <v>249.11</v>
      </c>
      <c r="F57" s="109">
        <v>4.27000000000001</v>
      </c>
      <c r="G57" s="109">
        <v>131.12</v>
      </c>
      <c r="H57" s="108">
        <v>0</v>
      </c>
      <c r="I57" s="109" t="s">
        <v>610</v>
      </c>
      <c r="J57" s="122">
        <v>0</v>
      </c>
      <c r="K57" s="108">
        <v>184.09</v>
      </c>
      <c r="L57" s="123">
        <v>184.09</v>
      </c>
      <c r="M57" s="109">
        <v>0</v>
      </c>
      <c r="N57" s="109">
        <v>69.29000000000002</v>
      </c>
      <c r="O57" s="108">
        <v>65.02000000000001</v>
      </c>
      <c r="P57" s="105">
        <v>4.27000000000001</v>
      </c>
    </row>
    <row r="58" spans="1:16" s="85" customFormat="1" ht="22.5" customHeight="1">
      <c r="A58" s="49" t="s">
        <v>539</v>
      </c>
      <c r="B58" s="59" t="s">
        <v>14</v>
      </c>
      <c r="C58" s="47"/>
      <c r="D58" s="104">
        <v>723.05</v>
      </c>
      <c r="E58" s="104">
        <v>465.67999999999995</v>
      </c>
      <c r="F58" s="104">
        <v>8.109999999999973</v>
      </c>
      <c r="G58" s="104">
        <v>249.26</v>
      </c>
      <c r="H58" s="104">
        <v>0</v>
      </c>
      <c r="I58" s="104">
        <v>0</v>
      </c>
      <c r="J58" s="104">
        <v>0</v>
      </c>
      <c r="K58" s="104">
        <v>335.73999999999995</v>
      </c>
      <c r="L58" s="104">
        <v>335.73999999999995</v>
      </c>
      <c r="M58" s="104">
        <v>0</v>
      </c>
      <c r="N58" s="104">
        <v>138.04999999999998</v>
      </c>
      <c r="O58" s="104">
        <v>129.94</v>
      </c>
      <c r="P58" s="104">
        <v>8.109999999999973</v>
      </c>
    </row>
    <row r="59" spans="1:16" ht="22.5" customHeight="1">
      <c r="A59" s="51"/>
      <c r="B59" s="110" t="s">
        <v>650</v>
      </c>
      <c r="C59" s="107" t="s">
        <v>612</v>
      </c>
      <c r="D59" s="108">
        <v>698.5219999999999</v>
      </c>
      <c r="E59" s="109">
        <v>451.28</v>
      </c>
      <c r="F59" s="109">
        <v>7.791999999999973</v>
      </c>
      <c r="G59" s="109">
        <v>239.45</v>
      </c>
      <c r="H59" s="108">
        <v>0</v>
      </c>
      <c r="I59" s="109" t="s">
        <v>610</v>
      </c>
      <c r="J59" s="122">
        <v>0</v>
      </c>
      <c r="K59" s="108">
        <v>325.03</v>
      </c>
      <c r="L59" s="123">
        <v>325.03</v>
      </c>
      <c r="M59" s="109">
        <v>0</v>
      </c>
      <c r="N59" s="109">
        <v>134.04199999999997</v>
      </c>
      <c r="O59" s="108">
        <v>126.25</v>
      </c>
      <c r="P59" s="105">
        <v>7.791999999999973</v>
      </c>
    </row>
    <row r="60" spans="1:16" s="86" customFormat="1" ht="22.5" customHeight="1">
      <c r="A60" s="58"/>
      <c r="B60" s="106" t="s">
        <v>651</v>
      </c>
      <c r="C60" s="107" t="s">
        <v>612</v>
      </c>
      <c r="D60" s="108">
        <v>24.528</v>
      </c>
      <c r="E60" s="109">
        <v>14.4</v>
      </c>
      <c r="F60" s="109">
        <v>0.3179999999999996</v>
      </c>
      <c r="G60" s="109">
        <v>9.81</v>
      </c>
      <c r="H60" s="108">
        <v>0</v>
      </c>
      <c r="I60" s="109" t="s">
        <v>610</v>
      </c>
      <c r="J60" s="122">
        <v>0</v>
      </c>
      <c r="K60" s="108">
        <v>10.71</v>
      </c>
      <c r="L60" s="123">
        <v>10.71</v>
      </c>
      <c r="M60" s="109">
        <v>0</v>
      </c>
      <c r="N60" s="109">
        <v>4.007999999999999</v>
      </c>
      <c r="O60" s="108">
        <v>3.6899999999999995</v>
      </c>
      <c r="P60" s="105">
        <v>0.3179999999999996</v>
      </c>
    </row>
    <row r="61" spans="1:16" s="85" customFormat="1" ht="22.5" customHeight="1">
      <c r="A61" s="49" t="s">
        <v>555</v>
      </c>
      <c r="B61" s="59" t="s">
        <v>14</v>
      </c>
      <c r="C61" s="47"/>
      <c r="D61" s="105">
        <v>1170.128</v>
      </c>
      <c r="E61" s="105">
        <v>749.75</v>
      </c>
      <c r="F61" s="105">
        <v>13.247999999999962</v>
      </c>
      <c r="G61" s="105">
        <v>407.13</v>
      </c>
      <c r="H61" s="105">
        <v>0</v>
      </c>
      <c r="I61" s="105">
        <v>0</v>
      </c>
      <c r="J61" s="105">
        <v>0</v>
      </c>
      <c r="K61" s="105">
        <v>684.98</v>
      </c>
      <c r="L61" s="105">
        <v>684.98</v>
      </c>
      <c r="M61" s="105">
        <v>0</v>
      </c>
      <c r="N61" s="105">
        <v>78.018</v>
      </c>
      <c r="O61" s="105">
        <v>64.76999999999998</v>
      </c>
      <c r="P61" s="105">
        <v>13.248000000000019</v>
      </c>
    </row>
    <row r="62" spans="1:16" ht="22.5" customHeight="1">
      <c r="A62" s="51"/>
      <c r="B62" s="110" t="s">
        <v>652</v>
      </c>
      <c r="C62" s="107" t="s">
        <v>612</v>
      </c>
      <c r="D62" s="108">
        <v>828.5219999999999</v>
      </c>
      <c r="E62" s="109">
        <v>525.4</v>
      </c>
      <c r="F62" s="109">
        <v>9.551999999999964</v>
      </c>
      <c r="G62" s="109">
        <v>293.57</v>
      </c>
      <c r="H62" s="108">
        <v>0</v>
      </c>
      <c r="I62" s="109" t="s">
        <v>610</v>
      </c>
      <c r="J62" s="122">
        <v>0</v>
      </c>
      <c r="K62" s="108">
        <v>438.92</v>
      </c>
      <c r="L62" s="123">
        <v>438.92</v>
      </c>
      <c r="M62" s="109">
        <v>0</v>
      </c>
      <c r="N62" s="109">
        <v>96.03199999999998</v>
      </c>
      <c r="O62" s="108">
        <v>86.47999999999996</v>
      </c>
      <c r="P62" s="105">
        <v>9.552000000000021</v>
      </c>
    </row>
    <row r="63" spans="1:16" ht="22.5" customHeight="1">
      <c r="A63" s="58"/>
      <c r="B63" s="110" t="s">
        <v>653</v>
      </c>
      <c r="C63" s="107" t="s">
        <v>616</v>
      </c>
      <c r="D63" s="108">
        <v>341.606</v>
      </c>
      <c r="E63" s="109">
        <v>224.35000000000002</v>
      </c>
      <c r="F63" s="109">
        <v>3.695999999999998</v>
      </c>
      <c r="G63" s="109">
        <v>113.56</v>
      </c>
      <c r="H63" s="108">
        <v>0</v>
      </c>
      <c r="I63" s="109" t="s">
        <v>610</v>
      </c>
      <c r="J63" s="122">
        <v>0</v>
      </c>
      <c r="K63" s="108">
        <v>246.06</v>
      </c>
      <c r="L63" s="123">
        <v>246.06</v>
      </c>
      <c r="M63" s="109">
        <v>0</v>
      </c>
      <c r="N63" s="109">
        <v>-18.01399999999998</v>
      </c>
      <c r="O63" s="108">
        <v>-21.70999999999998</v>
      </c>
      <c r="P63" s="105">
        <v>3.695999999999998</v>
      </c>
    </row>
    <row r="64" spans="1:7" ht="15">
      <c r="A64" s="113"/>
      <c r="B64" s="113"/>
      <c r="C64" s="114"/>
      <c r="E64" s="115"/>
      <c r="G64" s="115"/>
    </row>
    <row r="65" spans="1:15" ht="15">
      <c r="A65" s="124"/>
      <c r="B65" s="124"/>
      <c r="C65" s="124"/>
      <c r="D65" s="124"/>
      <c r="E65" s="125"/>
      <c r="F65" s="124"/>
      <c r="G65" s="125"/>
      <c r="H65" s="124"/>
      <c r="I65" s="80"/>
      <c r="J65" s="80"/>
      <c r="K65" s="124"/>
      <c r="L65" s="124"/>
      <c r="M65" s="124"/>
      <c r="O65" s="126"/>
    </row>
    <row r="66" spans="2:7" ht="15">
      <c r="B66" s="4" t="s">
        <v>654</v>
      </c>
      <c r="C66" s="114"/>
      <c r="E66" s="125"/>
      <c r="G66" s="125"/>
    </row>
    <row r="67" spans="5:7" ht="15">
      <c r="E67" s="125"/>
      <c r="G67" s="125"/>
    </row>
    <row r="68" ht="15">
      <c r="G68" s="125"/>
    </row>
  </sheetData>
  <sheetProtection/>
  <mergeCells count="35">
    <mergeCell ref="A2:P2"/>
    <mergeCell ref="A8:B8"/>
    <mergeCell ref="A4:A7"/>
    <mergeCell ref="A9:A20"/>
    <mergeCell ref="A21:A24"/>
    <mergeCell ref="A25:A29"/>
    <mergeCell ref="A30:A34"/>
    <mergeCell ref="A35:A37"/>
    <mergeCell ref="A38:A40"/>
    <mergeCell ref="A41:A45"/>
    <mergeCell ref="A46:A48"/>
    <mergeCell ref="A49:A51"/>
    <mergeCell ref="A52:A54"/>
    <mergeCell ref="A55:A57"/>
    <mergeCell ref="A58:A60"/>
    <mergeCell ref="A61:A63"/>
    <mergeCell ref="B4:B7"/>
    <mergeCell ref="C4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D4:G5"/>
    <mergeCell ref="H4:J5"/>
    <mergeCell ref="K4:M5"/>
    <mergeCell ref="N4:P5"/>
  </mergeCells>
  <printOptions horizontalCentered="1"/>
  <pageMargins left="0.16" right="0.16" top="0.39" bottom="0.39" header="0.51" footer="0.51"/>
  <pageSetup fitToHeight="0" fitToWidth="1" horizontalDpi="300" verticalDpi="300" orientation="landscape" paperSize="9" scale="78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李圆发</cp:lastModifiedBy>
  <cp:lastPrinted>2019-09-27T07:34:08Z</cp:lastPrinted>
  <dcterms:created xsi:type="dcterms:W3CDTF">1996-12-17T01:32:00Z</dcterms:created>
  <dcterms:modified xsi:type="dcterms:W3CDTF">2020-05-31T08:23:29Z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KSOReadingLayo">
    <vt:bool>true</vt:bool>
  </property>
</Properties>
</file>