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75" yWindow="2985" windowWidth="9630" windowHeight="3930" tabRatio="652" activeTab="0"/>
  </bookViews>
  <sheets>
    <sheet name="分配表" sheetId="1" r:id="rId1"/>
    <sheet name="幼儿" sheetId="2" r:id="rId2"/>
    <sheet name="附件2高中助学金" sheetId="3" r:id="rId3"/>
    <sheet name="附件3高中免学费" sheetId="4" r:id="rId4"/>
    <sheet name="高中免费教科书" sheetId="5" r:id="rId5"/>
    <sheet name="中职助学金合并" sheetId="6" r:id="rId6"/>
    <sheet name="中职免学费合并" sheetId="7" r:id="rId7"/>
    <sheet name="中职奖学金" sheetId="8" r:id="rId8"/>
    <sheet name="附件1高校奖助学金总表" sheetId="9" r:id="rId9"/>
    <sheet name="本专科" sheetId="10" r:id="rId10"/>
  </sheets>
  <externalReferences>
    <externalReference r:id="rId13"/>
  </externalReferences>
  <definedNames>
    <definedName name="_xlfn.IFERROR" hidden="1">#NAME?</definedName>
    <definedName name="_xlnm.Print_Area" localSheetId="9">'本专科'!$A$1:$Y$65</definedName>
    <definedName name="_xlnm.Print_Area" localSheetId="8">'附件1高校奖助学金总表'!$A$1:$P$63</definedName>
    <definedName name="_xlnm.Print_Area" localSheetId="2">'附件2高中助学金'!$A$2:$N$162</definedName>
    <definedName name="_xlnm.Print_Area" localSheetId="3">'附件3高中免学费'!$A$2:$L$155</definedName>
    <definedName name="_xlnm.Print_Area" localSheetId="1">'幼儿'!$A$1:$L$175</definedName>
    <definedName name="_xlnm.Print_Titles" localSheetId="9">'本专科'!$4:$7</definedName>
    <definedName name="_xlnm.Print_Titles" localSheetId="8">'附件1高校奖助学金总表'!$4:$7</definedName>
    <definedName name="_xlnm.Print_Titles" localSheetId="2">'附件2高中助学金'!$6:$8</definedName>
    <definedName name="_xlnm.Print_Titles" localSheetId="3">'附件3高中免学费'!$4:$6</definedName>
    <definedName name="_xlnm.Print_Titles" localSheetId="4">'高中免费教科书'!$4:$4</definedName>
    <definedName name="_xlnm.Print_Titles" localSheetId="1">'幼儿'!$3:$4</definedName>
    <definedName name="_xlnm.Print_Titles" localSheetId="6">'中职免学费合并'!$4:$5</definedName>
    <definedName name="_xlnm.Print_Titles" localSheetId="5">'中职助学金合并'!$4:$5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<sst xmlns="http://schemas.openxmlformats.org/spreadsheetml/2006/main" count="2351" uniqueCount="747">
  <si>
    <t>单位名称</t>
  </si>
  <si>
    <t>省级</t>
  </si>
  <si>
    <t>市级</t>
  </si>
  <si>
    <t>县级</t>
  </si>
  <si>
    <t>小计</t>
  </si>
  <si>
    <t>中央</t>
  </si>
  <si>
    <t>合计</t>
  </si>
  <si>
    <t>市县小计</t>
  </si>
  <si>
    <t>长沙市小计</t>
  </si>
  <si>
    <t>市本级及所辖区小计</t>
  </si>
  <si>
    <t>长沙市本级</t>
  </si>
  <si>
    <t>长沙县</t>
  </si>
  <si>
    <t>望城区</t>
  </si>
  <si>
    <t>雨花区</t>
  </si>
  <si>
    <t>芙蓉区</t>
  </si>
  <si>
    <t>天心区</t>
  </si>
  <si>
    <t>岳麓区</t>
  </si>
  <si>
    <t>开福区</t>
  </si>
  <si>
    <t>浏阳市</t>
  </si>
  <si>
    <t>宁乡市</t>
  </si>
  <si>
    <t>株洲市小计</t>
  </si>
  <si>
    <t>株洲市本级</t>
  </si>
  <si>
    <t>醴陵市</t>
  </si>
  <si>
    <t>攸县</t>
  </si>
  <si>
    <t>茶陵县</t>
  </si>
  <si>
    <t>炎陵县</t>
  </si>
  <si>
    <t>湘潭市小计</t>
  </si>
  <si>
    <t>湘潭市本级</t>
  </si>
  <si>
    <t>湘潭县</t>
  </si>
  <si>
    <t>湘乡市</t>
  </si>
  <si>
    <t>韶山市</t>
  </si>
  <si>
    <t>衡阳市小计</t>
  </si>
  <si>
    <t>衡阳市本级</t>
  </si>
  <si>
    <t>南岳区</t>
  </si>
  <si>
    <t>衡南县</t>
  </si>
  <si>
    <t>衡阳县</t>
  </si>
  <si>
    <t>衡山县</t>
  </si>
  <si>
    <t>衡东县</t>
  </si>
  <si>
    <t>常宁市</t>
  </si>
  <si>
    <t>祁东县</t>
  </si>
  <si>
    <t>耒阳市</t>
  </si>
  <si>
    <t>邵阳市小计</t>
  </si>
  <si>
    <t>邵阳市本级</t>
  </si>
  <si>
    <t>双清区</t>
  </si>
  <si>
    <t>邵东县</t>
  </si>
  <si>
    <t>新邵县</t>
  </si>
  <si>
    <t>隆回县</t>
  </si>
  <si>
    <t>武冈市</t>
  </si>
  <si>
    <t>洞口县</t>
  </si>
  <si>
    <t>新宁县</t>
  </si>
  <si>
    <t>邵阳县</t>
  </si>
  <si>
    <t>城步县</t>
  </si>
  <si>
    <t>绥宁县</t>
  </si>
  <si>
    <t>岳阳市小计</t>
  </si>
  <si>
    <t>岳阳市本级</t>
  </si>
  <si>
    <t>君山区</t>
  </si>
  <si>
    <t>云溪区</t>
  </si>
  <si>
    <t>屈原管理区</t>
  </si>
  <si>
    <t>汨罗市</t>
  </si>
  <si>
    <t>平江县</t>
  </si>
  <si>
    <t>湘阴县</t>
  </si>
  <si>
    <t>临湘市</t>
  </si>
  <si>
    <t>华容县</t>
  </si>
  <si>
    <t>岳阳县</t>
  </si>
  <si>
    <t>常德市小计</t>
  </si>
  <si>
    <t>常德市本级</t>
  </si>
  <si>
    <t>鼎城区</t>
  </si>
  <si>
    <t>西洞庭管理区</t>
  </si>
  <si>
    <t>西湖管理区</t>
  </si>
  <si>
    <t>桃花源管理区</t>
  </si>
  <si>
    <t>津市市</t>
  </si>
  <si>
    <t>安乡县</t>
  </si>
  <si>
    <t>汉寿县</t>
  </si>
  <si>
    <t>澧县</t>
  </si>
  <si>
    <t>临澧县</t>
  </si>
  <si>
    <t>桃源县</t>
  </si>
  <si>
    <t>石门县</t>
  </si>
  <si>
    <t>张家界市小计</t>
  </si>
  <si>
    <t>张家界市本级</t>
  </si>
  <si>
    <t>永定区</t>
  </si>
  <si>
    <t>武陵源区</t>
  </si>
  <si>
    <t>慈利县</t>
  </si>
  <si>
    <t>桑植县</t>
  </si>
  <si>
    <t>益阳市小计</t>
  </si>
  <si>
    <t>益阳市本级</t>
  </si>
  <si>
    <t>资阳区</t>
  </si>
  <si>
    <t>赫山区</t>
  </si>
  <si>
    <t>大通湖管理区</t>
  </si>
  <si>
    <t>沅江市</t>
  </si>
  <si>
    <t>南县</t>
  </si>
  <si>
    <t>桃江县</t>
  </si>
  <si>
    <t>安化县</t>
  </si>
  <si>
    <t>永州市小计</t>
  </si>
  <si>
    <t>永州市本级</t>
  </si>
  <si>
    <t>零陵区</t>
  </si>
  <si>
    <t>冷水滩区</t>
  </si>
  <si>
    <t>东安县</t>
  </si>
  <si>
    <t>道县</t>
  </si>
  <si>
    <t>宁远县</t>
  </si>
  <si>
    <t>江永县</t>
  </si>
  <si>
    <t>江华县</t>
  </si>
  <si>
    <t>蓝山县</t>
  </si>
  <si>
    <t>新田县</t>
  </si>
  <si>
    <t>双牌县</t>
  </si>
  <si>
    <t>祁阳县</t>
  </si>
  <si>
    <t>郴州市小计</t>
  </si>
  <si>
    <t>郴州市本级</t>
  </si>
  <si>
    <t>北湖区</t>
  </si>
  <si>
    <t>苏仙区</t>
  </si>
  <si>
    <t>资兴市</t>
  </si>
  <si>
    <t>桂阳县</t>
  </si>
  <si>
    <t>永兴县</t>
  </si>
  <si>
    <t>宜章县</t>
  </si>
  <si>
    <t>嘉禾县</t>
  </si>
  <si>
    <t>临武县</t>
  </si>
  <si>
    <t>汝城县</t>
  </si>
  <si>
    <t>桂东县</t>
  </si>
  <si>
    <t>安仁县</t>
  </si>
  <si>
    <t>娄底市小计</t>
  </si>
  <si>
    <t>娄底市本级</t>
  </si>
  <si>
    <t>娄星区</t>
  </si>
  <si>
    <t>娄底市经济技术开发区</t>
  </si>
  <si>
    <t>涟源市</t>
  </si>
  <si>
    <t>冷水江市</t>
  </si>
  <si>
    <t>双峰县</t>
  </si>
  <si>
    <t>新化县</t>
  </si>
  <si>
    <t>怀化市小计</t>
  </si>
  <si>
    <t>怀化市本级</t>
  </si>
  <si>
    <t>鹤城区</t>
  </si>
  <si>
    <t>沅陵县</t>
  </si>
  <si>
    <t>辰溪县</t>
  </si>
  <si>
    <t>溆浦县</t>
  </si>
  <si>
    <t>麻阳县</t>
  </si>
  <si>
    <t>新晃县</t>
  </si>
  <si>
    <t>芷江县</t>
  </si>
  <si>
    <t>中方县</t>
  </si>
  <si>
    <t>洪江市</t>
  </si>
  <si>
    <t>洪江区</t>
  </si>
  <si>
    <t>会同县</t>
  </si>
  <si>
    <t>靖州县</t>
  </si>
  <si>
    <t>通道县</t>
  </si>
  <si>
    <t>湘西土家族苗族自治州小计</t>
  </si>
  <si>
    <t>湘西州本级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</si>
  <si>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</si>
  <si>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</si>
  <si>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</si>
  <si>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</si>
  <si>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</si>
  <si>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</si>
  <si>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</si>
  <si>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</si>
  <si>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资助比例</t>
  </si>
  <si>
    <t>资助指标</t>
  </si>
  <si>
    <t>各级资金分担比例</t>
  </si>
  <si>
    <t>其中建档立卡学生指标数</t>
  </si>
  <si>
    <t>非建档立卡学生指标数</t>
  </si>
  <si>
    <t>地方</t>
  </si>
  <si>
    <t>中央下达</t>
  </si>
  <si>
    <t>系数测算</t>
  </si>
  <si>
    <t>湘西州小计</t>
  </si>
  <si>
    <t>2018年秋季免学杂费人数(人）</t>
  </si>
  <si>
    <t>2019年全年资金需求及分担额（万元）</t>
  </si>
  <si>
    <t>总人数</t>
  </si>
  <si>
    <t>省示范性高中人数</t>
  </si>
  <si>
    <t>省非示范性高中人数</t>
  </si>
  <si>
    <t>中央资金</t>
  </si>
  <si>
    <t>省级资金</t>
  </si>
  <si>
    <t>市县</t>
  </si>
  <si>
    <t>单位</t>
  </si>
  <si>
    <t>天元区</t>
  </si>
  <si>
    <t>芦淞区</t>
  </si>
  <si>
    <t>荷塘区</t>
  </si>
  <si>
    <t>石峰区</t>
  </si>
  <si>
    <t>雨湖区</t>
  </si>
  <si>
    <t>岳塘区</t>
  </si>
  <si>
    <t>珠晖区</t>
  </si>
  <si>
    <t>雁峰区</t>
  </si>
  <si>
    <t>石鼓区</t>
  </si>
  <si>
    <t>蒸湘区</t>
  </si>
  <si>
    <t>大祥区</t>
  </si>
  <si>
    <t>北塔区</t>
  </si>
  <si>
    <t>武陵区</t>
  </si>
  <si>
    <t>渌口区</t>
  </si>
  <si>
    <t>单位（市县）</t>
  </si>
  <si>
    <t>市州合计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</si>
  <si>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</si>
  <si>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</si>
  <si>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</si>
  <si>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</si>
  <si>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</si>
  <si>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</si>
  <si>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</si>
  <si>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</si>
  <si>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</si>
  <si>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永州市</t>
  </si>
  <si>
    <t>郴州市</t>
  </si>
  <si>
    <t>娄底市</t>
  </si>
  <si>
    <t>怀化市</t>
  </si>
  <si>
    <t>湘西土家族苗族自治州</t>
  </si>
  <si>
    <t xml:space="preserve"> </t>
  </si>
  <si>
    <t>2019年预计资助人数（人）</t>
  </si>
  <si>
    <t>2019年资金需求（万元）</t>
  </si>
  <si>
    <t>教育系统</t>
  </si>
  <si>
    <t>人社系统</t>
  </si>
  <si>
    <r>
      <rPr>
        <b/>
        <sz val="9"/>
        <rFont val="黑体"/>
        <family val="3"/>
      </rPr>
      <t>市州合计</t>
    </r>
  </si>
  <si>
    <r>
      <rPr>
        <b/>
        <sz val="9"/>
        <rFont val="黑体"/>
        <family val="3"/>
      </rPr>
      <t>长沙市小计</t>
    </r>
  </si>
  <si>
    <r>
      <rPr>
        <b/>
        <sz val="9"/>
        <rFont val="黑体"/>
        <family val="3"/>
      </rPr>
      <t>市本级及所辖区小计</t>
    </r>
  </si>
  <si>
    <r>
      <rPr>
        <sz val="9"/>
        <rFont val="黑体"/>
        <family val="3"/>
      </rPr>
      <t>长沙县</t>
    </r>
  </si>
  <si>
    <r>
      <rPr>
        <sz val="9"/>
        <rFont val="黑体"/>
        <family val="3"/>
      </rPr>
      <t>望城区</t>
    </r>
  </si>
  <si>
    <r>
      <rPr>
        <sz val="9"/>
        <rFont val="黑体"/>
        <family val="3"/>
      </rPr>
      <t>雨花区</t>
    </r>
  </si>
  <si>
    <r>
      <rPr>
        <sz val="9"/>
        <rFont val="黑体"/>
        <family val="3"/>
      </rPr>
      <t>岳麓区</t>
    </r>
  </si>
  <si>
    <r>
      <rPr>
        <sz val="9"/>
        <rFont val="黑体"/>
        <family val="3"/>
      </rPr>
      <t>开福区</t>
    </r>
  </si>
  <si>
    <r>
      <rPr>
        <sz val="9"/>
        <rFont val="黑体"/>
        <family val="3"/>
      </rPr>
      <t>浏阳市</t>
    </r>
  </si>
  <si>
    <r>
      <rPr>
        <sz val="9"/>
        <rFont val="黑体"/>
        <family val="3"/>
      </rPr>
      <t>宁乡市</t>
    </r>
  </si>
  <si>
    <r>
      <rPr>
        <b/>
        <sz val="9"/>
        <rFont val="黑体"/>
        <family val="3"/>
      </rPr>
      <t>株洲市小计</t>
    </r>
  </si>
  <si>
    <r>
      <rPr>
        <sz val="9"/>
        <rFont val="黑体"/>
        <family val="3"/>
      </rPr>
      <t>醴陵市</t>
    </r>
  </si>
  <si>
    <r>
      <rPr>
        <sz val="9"/>
        <rFont val="黑体"/>
        <family val="3"/>
      </rPr>
      <t>攸县</t>
    </r>
  </si>
  <si>
    <r>
      <rPr>
        <sz val="9"/>
        <rFont val="黑体"/>
        <family val="3"/>
      </rPr>
      <t>茶陵县</t>
    </r>
  </si>
  <si>
    <r>
      <rPr>
        <sz val="9"/>
        <rFont val="黑体"/>
        <family val="3"/>
      </rPr>
      <t>炎陵县</t>
    </r>
  </si>
  <si>
    <r>
      <rPr>
        <b/>
        <sz val="9"/>
        <rFont val="黑体"/>
        <family val="3"/>
      </rPr>
      <t>湘潭市小计</t>
    </r>
  </si>
  <si>
    <r>
      <rPr>
        <sz val="9"/>
        <rFont val="黑体"/>
        <family val="3"/>
      </rPr>
      <t>雨湖区</t>
    </r>
  </si>
  <si>
    <r>
      <rPr>
        <sz val="9"/>
        <rFont val="黑体"/>
        <family val="3"/>
      </rPr>
      <t>岳塘区</t>
    </r>
  </si>
  <si>
    <r>
      <rPr>
        <sz val="9"/>
        <rFont val="黑体"/>
        <family val="3"/>
      </rPr>
      <t>湘潭县</t>
    </r>
  </si>
  <si>
    <r>
      <rPr>
        <sz val="9"/>
        <rFont val="黑体"/>
        <family val="3"/>
      </rPr>
      <t>湘乡市</t>
    </r>
  </si>
  <si>
    <r>
      <rPr>
        <sz val="9"/>
        <rFont val="黑体"/>
        <family val="3"/>
      </rPr>
      <t>韶山市</t>
    </r>
  </si>
  <si>
    <r>
      <rPr>
        <b/>
        <sz val="9"/>
        <rFont val="黑体"/>
        <family val="3"/>
      </rPr>
      <t>衡阳市小计</t>
    </r>
  </si>
  <si>
    <r>
      <rPr>
        <sz val="9"/>
        <rFont val="黑体"/>
        <family val="3"/>
      </rPr>
      <t>南岳区</t>
    </r>
  </si>
  <si>
    <r>
      <rPr>
        <sz val="9"/>
        <rFont val="黑体"/>
        <family val="3"/>
      </rPr>
      <t>雁峰区</t>
    </r>
  </si>
  <si>
    <r>
      <rPr>
        <sz val="9"/>
        <rFont val="黑体"/>
        <family val="3"/>
      </rPr>
      <t>石鼓区</t>
    </r>
  </si>
  <si>
    <r>
      <rPr>
        <sz val="9"/>
        <rFont val="黑体"/>
        <family val="3"/>
      </rPr>
      <t>珠晖区</t>
    </r>
  </si>
  <si>
    <r>
      <rPr>
        <sz val="9"/>
        <rFont val="黑体"/>
        <family val="3"/>
      </rPr>
      <t>蒸湘区</t>
    </r>
  </si>
  <si>
    <r>
      <rPr>
        <sz val="9"/>
        <rFont val="黑体"/>
        <family val="3"/>
      </rPr>
      <t>衡南县</t>
    </r>
  </si>
  <si>
    <r>
      <rPr>
        <sz val="9"/>
        <rFont val="黑体"/>
        <family val="3"/>
      </rPr>
      <t>衡山县</t>
    </r>
  </si>
  <si>
    <r>
      <rPr>
        <sz val="9"/>
        <rFont val="黑体"/>
        <family val="3"/>
      </rPr>
      <t>衡东县</t>
    </r>
  </si>
  <si>
    <r>
      <rPr>
        <sz val="9"/>
        <rFont val="黑体"/>
        <family val="3"/>
      </rPr>
      <t>常宁市</t>
    </r>
  </si>
  <si>
    <r>
      <rPr>
        <sz val="9"/>
        <rFont val="黑体"/>
        <family val="3"/>
      </rPr>
      <t>祁东县</t>
    </r>
  </si>
  <si>
    <r>
      <rPr>
        <sz val="9"/>
        <rFont val="黑体"/>
        <family val="3"/>
      </rPr>
      <t>耒阳市</t>
    </r>
  </si>
  <si>
    <r>
      <rPr>
        <b/>
        <sz val="9"/>
        <rFont val="黑体"/>
        <family val="3"/>
      </rPr>
      <t>邵阳市小计</t>
    </r>
  </si>
  <si>
    <r>
      <rPr>
        <sz val="9"/>
        <rFont val="黑体"/>
        <family val="3"/>
      </rPr>
      <t>邵东县</t>
    </r>
  </si>
  <si>
    <r>
      <rPr>
        <sz val="9"/>
        <rFont val="黑体"/>
        <family val="3"/>
      </rPr>
      <t>新邵县</t>
    </r>
  </si>
  <si>
    <r>
      <rPr>
        <sz val="9"/>
        <rFont val="黑体"/>
        <family val="3"/>
      </rPr>
      <t>隆回县</t>
    </r>
  </si>
  <si>
    <r>
      <rPr>
        <sz val="9"/>
        <rFont val="黑体"/>
        <family val="3"/>
      </rPr>
      <t>洞口县</t>
    </r>
  </si>
  <si>
    <r>
      <rPr>
        <sz val="9"/>
        <rFont val="黑体"/>
        <family val="3"/>
      </rPr>
      <t>新宁县</t>
    </r>
  </si>
  <si>
    <r>
      <rPr>
        <sz val="9"/>
        <rFont val="黑体"/>
        <family val="3"/>
      </rPr>
      <t>邵阳县</t>
    </r>
  </si>
  <si>
    <r>
      <rPr>
        <sz val="9"/>
        <rFont val="黑体"/>
        <family val="3"/>
      </rPr>
      <t>城步县</t>
    </r>
  </si>
  <si>
    <r>
      <rPr>
        <sz val="9"/>
        <rFont val="黑体"/>
        <family val="3"/>
      </rPr>
      <t>绥宁县</t>
    </r>
  </si>
  <si>
    <r>
      <rPr>
        <b/>
        <sz val="9"/>
        <rFont val="黑体"/>
        <family val="3"/>
      </rPr>
      <t>岳阳市小计</t>
    </r>
  </si>
  <si>
    <r>
      <rPr>
        <sz val="9"/>
        <rFont val="黑体"/>
        <family val="3"/>
      </rPr>
      <t>云溪区</t>
    </r>
  </si>
  <si>
    <r>
      <rPr>
        <sz val="9"/>
        <rFont val="黑体"/>
        <family val="3"/>
      </rPr>
      <t>君山区</t>
    </r>
  </si>
  <si>
    <r>
      <rPr>
        <sz val="9"/>
        <rFont val="黑体"/>
        <family val="3"/>
      </rPr>
      <t>汨罗市</t>
    </r>
  </si>
  <si>
    <r>
      <rPr>
        <sz val="9"/>
        <rFont val="黑体"/>
        <family val="3"/>
      </rPr>
      <t>平江县</t>
    </r>
  </si>
  <si>
    <r>
      <rPr>
        <sz val="9"/>
        <rFont val="黑体"/>
        <family val="3"/>
      </rPr>
      <t>湘阴县</t>
    </r>
  </si>
  <si>
    <r>
      <rPr>
        <sz val="9"/>
        <rFont val="黑体"/>
        <family val="3"/>
      </rPr>
      <t>临湘市</t>
    </r>
  </si>
  <si>
    <r>
      <rPr>
        <sz val="9"/>
        <rFont val="黑体"/>
        <family val="3"/>
      </rPr>
      <t>华容县</t>
    </r>
  </si>
  <si>
    <r>
      <rPr>
        <sz val="9"/>
        <rFont val="黑体"/>
        <family val="3"/>
      </rPr>
      <t>岳阳县</t>
    </r>
  </si>
  <si>
    <r>
      <rPr>
        <b/>
        <sz val="9"/>
        <rFont val="黑体"/>
        <family val="3"/>
      </rPr>
      <t>常德市小计</t>
    </r>
  </si>
  <si>
    <r>
      <rPr>
        <sz val="9"/>
        <rFont val="黑体"/>
        <family val="3"/>
      </rPr>
      <t>鼎城区</t>
    </r>
  </si>
  <si>
    <r>
      <rPr>
        <sz val="9"/>
        <rFont val="黑体"/>
        <family val="3"/>
      </rPr>
      <t>津市市</t>
    </r>
  </si>
  <si>
    <r>
      <rPr>
        <sz val="9"/>
        <rFont val="黑体"/>
        <family val="3"/>
      </rPr>
      <t>安乡县</t>
    </r>
  </si>
  <si>
    <r>
      <rPr>
        <sz val="9"/>
        <rFont val="黑体"/>
        <family val="3"/>
      </rPr>
      <t>汉寿县</t>
    </r>
  </si>
  <si>
    <r>
      <rPr>
        <sz val="9"/>
        <rFont val="黑体"/>
        <family val="3"/>
      </rPr>
      <t>临澧县</t>
    </r>
  </si>
  <si>
    <r>
      <rPr>
        <sz val="9"/>
        <rFont val="黑体"/>
        <family val="3"/>
      </rPr>
      <t>石门县</t>
    </r>
  </si>
  <si>
    <r>
      <rPr>
        <b/>
        <sz val="9"/>
        <rFont val="黑体"/>
        <family val="3"/>
      </rPr>
      <t>张家界市小计</t>
    </r>
  </si>
  <si>
    <r>
      <rPr>
        <sz val="9"/>
        <rFont val="黑体"/>
        <family val="3"/>
      </rPr>
      <t>武陵源区</t>
    </r>
  </si>
  <si>
    <r>
      <rPr>
        <sz val="9"/>
        <rFont val="黑体"/>
        <family val="3"/>
      </rPr>
      <t>慈利县</t>
    </r>
  </si>
  <si>
    <r>
      <rPr>
        <sz val="9"/>
        <rFont val="黑体"/>
        <family val="3"/>
      </rPr>
      <t>桑植县</t>
    </r>
  </si>
  <si>
    <r>
      <rPr>
        <b/>
        <sz val="9"/>
        <rFont val="黑体"/>
        <family val="3"/>
      </rPr>
      <t>益阳市小计</t>
    </r>
  </si>
  <si>
    <r>
      <rPr>
        <sz val="9"/>
        <rFont val="黑体"/>
        <family val="3"/>
      </rPr>
      <t>资阳区</t>
    </r>
  </si>
  <si>
    <r>
      <rPr>
        <sz val="9"/>
        <rFont val="黑体"/>
        <family val="3"/>
      </rPr>
      <t>赫山区</t>
    </r>
  </si>
  <si>
    <r>
      <rPr>
        <sz val="9"/>
        <rFont val="黑体"/>
        <family val="3"/>
      </rPr>
      <t>南县</t>
    </r>
  </si>
  <si>
    <r>
      <rPr>
        <sz val="9"/>
        <rFont val="黑体"/>
        <family val="3"/>
      </rPr>
      <t>桃江县</t>
    </r>
  </si>
  <si>
    <r>
      <rPr>
        <b/>
        <sz val="9"/>
        <rFont val="黑体"/>
        <family val="3"/>
      </rPr>
      <t>永州市小计</t>
    </r>
  </si>
  <si>
    <r>
      <rPr>
        <sz val="9"/>
        <rFont val="黑体"/>
        <family val="3"/>
      </rPr>
      <t>零陵区</t>
    </r>
  </si>
  <si>
    <r>
      <rPr>
        <sz val="9"/>
        <rFont val="黑体"/>
        <family val="3"/>
      </rPr>
      <t>冷水滩区</t>
    </r>
  </si>
  <si>
    <r>
      <rPr>
        <sz val="9"/>
        <rFont val="黑体"/>
        <family val="3"/>
      </rPr>
      <t>东安县</t>
    </r>
  </si>
  <si>
    <r>
      <rPr>
        <sz val="9"/>
        <rFont val="黑体"/>
        <family val="3"/>
      </rPr>
      <t>道县</t>
    </r>
  </si>
  <si>
    <r>
      <rPr>
        <sz val="9"/>
        <rFont val="黑体"/>
        <family val="3"/>
      </rPr>
      <t>宁远县</t>
    </r>
  </si>
  <si>
    <r>
      <rPr>
        <sz val="9"/>
        <rFont val="黑体"/>
        <family val="3"/>
      </rPr>
      <t>江永县</t>
    </r>
  </si>
  <si>
    <r>
      <rPr>
        <sz val="9"/>
        <rFont val="黑体"/>
        <family val="3"/>
      </rPr>
      <t>江华县</t>
    </r>
  </si>
  <si>
    <r>
      <rPr>
        <sz val="9"/>
        <rFont val="黑体"/>
        <family val="3"/>
      </rPr>
      <t>蓝山县</t>
    </r>
  </si>
  <si>
    <r>
      <rPr>
        <sz val="9"/>
        <rFont val="黑体"/>
        <family val="3"/>
      </rPr>
      <t>新田县</t>
    </r>
  </si>
  <si>
    <r>
      <rPr>
        <sz val="9"/>
        <rFont val="黑体"/>
        <family val="3"/>
      </rPr>
      <t>双牌县</t>
    </r>
  </si>
  <si>
    <r>
      <rPr>
        <sz val="9"/>
        <rFont val="黑体"/>
        <family val="3"/>
      </rPr>
      <t>祁阳县</t>
    </r>
  </si>
  <si>
    <r>
      <rPr>
        <b/>
        <sz val="9"/>
        <rFont val="黑体"/>
        <family val="3"/>
      </rPr>
      <t>郴州市小计</t>
    </r>
  </si>
  <si>
    <r>
      <rPr>
        <sz val="9"/>
        <rFont val="黑体"/>
        <family val="3"/>
      </rPr>
      <t>北湖区</t>
    </r>
  </si>
  <si>
    <r>
      <rPr>
        <sz val="9"/>
        <rFont val="黑体"/>
        <family val="3"/>
      </rPr>
      <t>苏仙区</t>
    </r>
  </si>
  <si>
    <r>
      <rPr>
        <sz val="9"/>
        <rFont val="黑体"/>
        <family val="3"/>
      </rPr>
      <t>资兴市</t>
    </r>
  </si>
  <si>
    <r>
      <rPr>
        <sz val="9"/>
        <rFont val="黑体"/>
        <family val="3"/>
      </rPr>
      <t>桂阳县</t>
    </r>
  </si>
  <si>
    <r>
      <rPr>
        <sz val="9"/>
        <rFont val="黑体"/>
        <family val="3"/>
      </rPr>
      <t>永兴县</t>
    </r>
  </si>
  <si>
    <r>
      <rPr>
        <sz val="9"/>
        <rFont val="黑体"/>
        <family val="3"/>
      </rPr>
      <t>宜章县</t>
    </r>
  </si>
  <si>
    <r>
      <rPr>
        <sz val="9"/>
        <rFont val="黑体"/>
        <family val="3"/>
      </rPr>
      <t>嘉禾县</t>
    </r>
  </si>
  <si>
    <r>
      <rPr>
        <sz val="9"/>
        <rFont val="黑体"/>
        <family val="3"/>
      </rPr>
      <t>临武县</t>
    </r>
  </si>
  <si>
    <r>
      <rPr>
        <sz val="9"/>
        <rFont val="黑体"/>
        <family val="3"/>
      </rPr>
      <t>汝城县</t>
    </r>
  </si>
  <si>
    <r>
      <rPr>
        <sz val="9"/>
        <rFont val="黑体"/>
        <family val="3"/>
      </rPr>
      <t>桂东县</t>
    </r>
  </si>
  <si>
    <r>
      <rPr>
        <sz val="9"/>
        <rFont val="黑体"/>
        <family val="3"/>
      </rPr>
      <t>安仁县</t>
    </r>
  </si>
  <si>
    <r>
      <rPr>
        <b/>
        <sz val="9"/>
        <rFont val="黑体"/>
        <family val="3"/>
      </rPr>
      <t>娄底市小计</t>
    </r>
  </si>
  <si>
    <r>
      <rPr>
        <sz val="9"/>
        <rFont val="黑体"/>
        <family val="3"/>
      </rPr>
      <t>涟源市</t>
    </r>
  </si>
  <si>
    <r>
      <rPr>
        <sz val="9"/>
        <rFont val="黑体"/>
        <family val="3"/>
      </rPr>
      <t>双峰县</t>
    </r>
  </si>
  <si>
    <r>
      <rPr>
        <sz val="9"/>
        <rFont val="黑体"/>
        <family val="3"/>
      </rPr>
      <t>新化县</t>
    </r>
  </si>
  <si>
    <r>
      <rPr>
        <b/>
        <sz val="9"/>
        <rFont val="黑体"/>
        <family val="3"/>
      </rPr>
      <t>怀化市小计</t>
    </r>
  </si>
  <si>
    <r>
      <rPr>
        <sz val="9"/>
        <rFont val="黑体"/>
        <family val="3"/>
      </rPr>
      <t>鹤城区</t>
    </r>
  </si>
  <si>
    <r>
      <rPr>
        <sz val="9"/>
        <rFont val="黑体"/>
        <family val="3"/>
      </rPr>
      <t>沅陵县</t>
    </r>
  </si>
  <si>
    <r>
      <rPr>
        <sz val="9"/>
        <rFont val="黑体"/>
        <family val="3"/>
      </rPr>
      <t>辰溪县</t>
    </r>
  </si>
  <si>
    <r>
      <rPr>
        <sz val="9"/>
        <rFont val="黑体"/>
        <family val="3"/>
      </rPr>
      <t>溆浦县</t>
    </r>
  </si>
  <si>
    <r>
      <rPr>
        <sz val="9"/>
        <rFont val="黑体"/>
        <family val="3"/>
      </rPr>
      <t>麻阳县</t>
    </r>
  </si>
  <si>
    <r>
      <rPr>
        <sz val="9"/>
        <rFont val="黑体"/>
        <family val="3"/>
      </rPr>
      <t>新晃县</t>
    </r>
  </si>
  <si>
    <r>
      <rPr>
        <sz val="9"/>
        <rFont val="黑体"/>
        <family val="3"/>
      </rPr>
      <t>芷江县</t>
    </r>
  </si>
  <si>
    <r>
      <rPr>
        <sz val="9"/>
        <rFont val="黑体"/>
        <family val="3"/>
      </rPr>
      <t>中方县</t>
    </r>
  </si>
  <si>
    <r>
      <rPr>
        <sz val="9"/>
        <rFont val="黑体"/>
        <family val="3"/>
      </rPr>
      <t>洪江市</t>
    </r>
  </si>
  <si>
    <r>
      <rPr>
        <sz val="9"/>
        <rFont val="黑体"/>
        <family val="3"/>
      </rPr>
      <t>洪江区</t>
    </r>
  </si>
  <si>
    <r>
      <rPr>
        <sz val="9"/>
        <rFont val="黑体"/>
        <family val="3"/>
      </rPr>
      <t>会同县</t>
    </r>
  </si>
  <si>
    <r>
      <rPr>
        <sz val="9"/>
        <rFont val="黑体"/>
        <family val="3"/>
      </rPr>
      <t>靖州县</t>
    </r>
  </si>
  <si>
    <r>
      <rPr>
        <sz val="9"/>
        <rFont val="黑体"/>
        <family val="3"/>
      </rPr>
      <t>通道县</t>
    </r>
  </si>
  <si>
    <r>
      <rPr>
        <b/>
        <sz val="9"/>
        <rFont val="黑体"/>
        <family val="3"/>
      </rPr>
      <t>湘西土家族苗族自治州小计</t>
    </r>
  </si>
  <si>
    <r>
      <rPr>
        <sz val="9"/>
        <rFont val="黑体"/>
        <family val="3"/>
      </rPr>
      <t>吉首市</t>
    </r>
  </si>
  <si>
    <r>
      <rPr>
        <sz val="9"/>
        <rFont val="黑体"/>
        <family val="3"/>
      </rPr>
      <t>泸溪县</t>
    </r>
  </si>
  <si>
    <r>
      <rPr>
        <sz val="9"/>
        <rFont val="黑体"/>
        <family val="3"/>
      </rPr>
      <t>凤凰县</t>
    </r>
  </si>
  <si>
    <r>
      <rPr>
        <sz val="9"/>
        <rFont val="黑体"/>
        <family val="3"/>
      </rPr>
      <t>花垣县</t>
    </r>
  </si>
  <si>
    <r>
      <rPr>
        <sz val="9"/>
        <rFont val="黑体"/>
        <family val="3"/>
      </rPr>
      <t>保靖县</t>
    </r>
  </si>
  <si>
    <r>
      <rPr>
        <sz val="9"/>
        <rFont val="黑体"/>
        <family val="3"/>
      </rPr>
      <t>永顺县</t>
    </r>
  </si>
  <si>
    <r>
      <rPr>
        <sz val="9"/>
        <rFont val="黑体"/>
        <family val="3"/>
      </rPr>
      <t>古丈县</t>
    </r>
  </si>
  <si>
    <r>
      <rPr>
        <sz val="9"/>
        <rFont val="Times New Roman"/>
        <family val="1"/>
      </rPr>
      <t>2019</t>
    </r>
    <r>
      <rPr>
        <sz val="9"/>
        <rFont val="黑体"/>
        <family val="3"/>
      </rPr>
      <t>年预计资助人数（人）</t>
    </r>
  </si>
  <si>
    <r>
      <rPr>
        <sz val="9"/>
        <rFont val="Times New Roman"/>
        <family val="1"/>
      </rPr>
      <t>2019</t>
    </r>
    <r>
      <rPr>
        <sz val="9"/>
        <rFont val="黑体"/>
        <family val="3"/>
      </rPr>
      <t>年资金需求（万元）</t>
    </r>
  </si>
  <si>
    <t>地方小计</t>
  </si>
  <si>
    <t>长沙市本级及所辖区小计</t>
  </si>
  <si>
    <t>株洲市本级及所辖区小计</t>
  </si>
  <si>
    <t>湘潭市本级及所辖区小计</t>
  </si>
  <si>
    <t>衡阳市本级及所辖区小计</t>
  </si>
  <si>
    <t>邵阳市本级及所辖区小计</t>
  </si>
  <si>
    <t>岳阳市本级及所辖区小计</t>
  </si>
  <si>
    <t>常德市本级及所辖区小计</t>
  </si>
  <si>
    <t>张家界市本级及所辖区小计</t>
  </si>
  <si>
    <t>益阳市本级及所辖区小计</t>
  </si>
  <si>
    <t>永州市本级及所辖区小计</t>
  </si>
  <si>
    <t>郴州市本级及所辖区小计</t>
  </si>
  <si>
    <t>娄底市本级及所辖区小计</t>
  </si>
  <si>
    <t>怀化市本级及所辖区小计</t>
  </si>
  <si>
    <r>
      <rPr>
        <sz val="9"/>
        <color indexed="8"/>
        <rFont val="黑体"/>
        <family val="3"/>
      </rPr>
      <t>一档</t>
    </r>
  </si>
  <si>
    <r>
      <rPr>
        <sz val="9"/>
        <color indexed="8"/>
        <rFont val="黑体"/>
        <family val="3"/>
      </rPr>
      <t>二档</t>
    </r>
  </si>
  <si>
    <t>拟清算下达省级资金（万元）</t>
  </si>
  <si>
    <t>免费教科书人数(人）</t>
  </si>
  <si>
    <t>2019年预安排资金额度（万元）</t>
  </si>
  <si>
    <t>2019年资金需求（万元）</t>
  </si>
  <si>
    <r>
      <rPr>
        <b/>
        <sz val="10"/>
        <rFont val="黑体"/>
        <family val="3"/>
      </rPr>
      <t>市州</t>
    </r>
  </si>
  <si>
    <r>
      <rPr>
        <b/>
        <sz val="10"/>
        <rFont val="黑体"/>
        <family val="3"/>
      </rPr>
      <t>县市区</t>
    </r>
  </si>
  <si>
    <r>
      <rPr>
        <b/>
        <sz val="10"/>
        <rFont val="黑体"/>
        <family val="3"/>
      </rPr>
      <t>资助名额（人）</t>
    </r>
  </si>
  <si>
    <r>
      <rPr>
        <b/>
        <sz val="10"/>
        <rFont val="黑体"/>
        <family val="3"/>
      </rPr>
      <t>各级应分担资金数（万元）</t>
    </r>
  </si>
  <si>
    <t>本次省级追加下达资金数（万元）</t>
  </si>
  <si>
    <r>
      <rPr>
        <b/>
        <sz val="10"/>
        <rFont val="黑体"/>
        <family val="3"/>
      </rPr>
      <t>中央</t>
    </r>
  </si>
  <si>
    <r>
      <rPr>
        <b/>
        <sz val="10"/>
        <rFont val="黑体"/>
        <family val="3"/>
      </rPr>
      <t>省级</t>
    </r>
  </si>
  <si>
    <r>
      <rPr>
        <b/>
        <sz val="10"/>
        <rFont val="黑体"/>
        <family val="3"/>
      </rPr>
      <t>市级</t>
    </r>
  </si>
  <si>
    <r>
      <rPr>
        <b/>
        <sz val="10"/>
        <rFont val="黑体"/>
        <family val="3"/>
      </rPr>
      <t>县级</t>
    </r>
  </si>
  <si>
    <r>
      <rPr>
        <b/>
        <sz val="10"/>
        <rFont val="宋体"/>
        <family val="0"/>
      </rPr>
      <t>总计</t>
    </r>
  </si>
  <si>
    <r>
      <rPr>
        <b/>
        <sz val="10"/>
        <rFont val="黑体"/>
        <family val="3"/>
      </rPr>
      <t>合计</t>
    </r>
  </si>
  <si>
    <t>市州小计</t>
  </si>
  <si>
    <r>
      <rPr>
        <b/>
        <sz val="10"/>
        <rFont val="宋体"/>
        <family val="0"/>
      </rPr>
      <t>长沙市</t>
    </r>
  </si>
  <si>
    <r>
      <rPr>
        <b/>
        <sz val="10"/>
        <rFont val="宋体"/>
        <family val="0"/>
      </rPr>
      <t>长沙市小计</t>
    </r>
  </si>
  <si>
    <r>
      <rPr>
        <b/>
        <sz val="10"/>
        <rFont val="宋体"/>
        <family val="0"/>
      </rPr>
      <t>市本级及所辖区小计</t>
    </r>
  </si>
  <si>
    <r>
      <rPr>
        <sz val="10"/>
        <rFont val="宋体"/>
        <family val="0"/>
      </rPr>
      <t>长沙市本级</t>
    </r>
  </si>
  <si>
    <r>
      <rPr>
        <sz val="10"/>
        <rFont val="宋体"/>
        <family val="0"/>
      </rPr>
      <t>长沙县</t>
    </r>
  </si>
  <si>
    <r>
      <rPr>
        <sz val="10"/>
        <rFont val="宋体"/>
        <family val="0"/>
      </rPr>
      <t>望城区</t>
    </r>
  </si>
  <si>
    <r>
      <rPr>
        <sz val="10"/>
        <rFont val="宋体"/>
        <family val="0"/>
      </rPr>
      <t>雨花区</t>
    </r>
  </si>
  <si>
    <r>
      <rPr>
        <sz val="10"/>
        <rFont val="宋体"/>
        <family val="0"/>
      </rPr>
      <t>芙蓉区</t>
    </r>
  </si>
  <si>
    <r>
      <rPr>
        <sz val="10"/>
        <rFont val="宋体"/>
        <family val="0"/>
      </rPr>
      <t>天心区</t>
    </r>
  </si>
  <si>
    <r>
      <rPr>
        <sz val="10"/>
        <rFont val="宋体"/>
        <family val="0"/>
      </rPr>
      <t>岳麓区</t>
    </r>
  </si>
  <si>
    <r>
      <rPr>
        <sz val="10"/>
        <rFont val="宋体"/>
        <family val="0"/>
      </rPr>
      <t>开福区</t>
    </r>
  </si>
  <si>
    <r>
      <rPr>
        <sz val="10"/>
        <rFont val="宋体"/>
        <family val="0"/>
      </rPr>
      <t>浏阳市</t>
    </r>
  </si>
  <si>
    <r>
      <rPr>
        <b/>
        <sz val="10"/>
        <rFont val="宋体"/>
        <family val="0"/>
      </rPr>
      <t>株洲市</t>
    </r>
  </si>
  <si>
    <r>
      <rPr>
        <b/>
        <sz val="10"/>
        <rFont val="宋体"/>
        <family val="0"/>
      </rPr>
      <t>株洲市小计</t>
    </r>
  </si>
  <si>
    <r>
      <rPr>
        <sz val="10"/>
        <rFont val="宋体"/>
        <family val="0"/>
      </rPr>
      <t>株洲市本级</t>
    </r>
  </si>
  <si>
    <r>
      <rPr>
        <sz val="10"/>
        <rFont val="宋体"/>
        <family val="0"/>
      </rPr>
      <t>天元区</t>
    </r>
  </si>
  <si>
    <r>
      <rPr>
        <sz val="10"/>
        <rFont val="宋体"/>
        <family val="0"/>
      </rPr>
      <t>芦淞区</t>
    </r>
  </si>
  <si>
    <r>
      <rPr>
        <sz val="10"/>
        <rFont val="宋体"/>
        <family val="0"/>
      </rPr>
      <t>荷塘区</t>
    </r>
  </si>
  <si>
    <r>
      <rPr>
        <sz val="10"/>
        <rFont val="宋体"/>
        <family val="0"/>
      </rPr>
      <t>石峰区</t>
    </r>
  </si>
  <si>
    <r>
      <rPr>
        <sz val="10"/>
        <rFont val="宋体"/>
        <family val="0"/>
      </rPr>
      <t>醴陵市</t>
    </r>
  </si>
  <si>
    <r>
      <rPr>
        <sz val="10"/>
        <rFont val="宋体"/>
        <family val="0"/>
      </rPr>
      <t>攸县</t>
    </r>
  </si>
  <si>
    <r>
      <rPr>
        <sz val="10"/>
        <rFont val="宋体"/>
        <family val="0"/>
      </rPr>
      <t>茶陵县</t>
    </r>
  </si>
  <si>
    <r>
      <rPr>
        <sz val="10"/>
        <rFont val="宋体"/>
        <family val="0"/>
      </rPr>
      <t>炎陵县</t>
    </r>
  </si>
  <si>
    <r>
      <rPr>
        <b/>
        <sz val="10"/>
        <rFont val="宋体"/>
        <family val="0"/>
      </rPr>
      <t>湘潭市</t>
    </r>
  </si>
  <si>
    <r>
      <rPr>
        <b/>
        <sz val="10"/>
        <rFont val="宋体"/>
        <family val="0"/>
      </rPr>
      <t>湘潭市小计</t>
    </r>
  </si>
  <si>
    <r>
      <rPr>
        <sz val="10"/>
        <rFont val="宋体"/>
        <family val="0"/>
      </rPr>
      <t>湘潭市本级</t>
    </r>
  </si>
  <si>
    <r>
      <rPr>
        <sz val="10"/>
        <rFont val="宋体"/>
        <family val="0"/>
      </rPr>
      <t>雨湖区</t>
    </r>
  </si>
  <si>
    <r>
      <rPr>
        <sz val="10"/>
        <rFont val="宋体"/>
        <family val="0"/>
      </rPr>
      <t>岳塘区</t>
    </r>
  </si>
  <si>
    <r>
      <rPr>
        <sz val="10"/>
        <rFont val="宋体"/>
        <family val="0"/>
      </rPr>
      <t>湘潭县</t>
    </r>
  </si>
  <si>
    <r>
      <rPr>
        <sz val="10"/>
        <rFont val="宋体"/>
        <family val="0"/>
      </rPr>
      <t>湘乡市</t>
    </r>
  </si>
  <si>
    <r>
      <rPr>
        <sz val="10"/>
        <rFont val="宋体"/>
        <family val="0"/>
      </rPr>
      <t>韶山市</t>
    </r>
  </si>
  <si>
    <r>
      <rPr>
        <b/>
        <sz val="10"/>
        <rFont val="宋体"/>
        <family val="0"/>
      </rPr>
      <t>衡阳市</t>
    </r>
  </si>
  <si>
    <r>
      <rPr>
        <b/>
        <sz val="10"/>
        <rFont val="宋体"/>
        <family val="0"/>
      </rPr>
      <t>衡阳市小计</t>
    </r>
  </si>
  <si>
    <r>
      <rPr>
        <sz val="10"/>
        <rFont val="宋体"/>
        <family val="0"/>
      </rPr>
      <t>衡阳市本级</t>
    </r>
  </si>
  <si>
    <r>
      <rPr>
        <sz val="10"/>
        <rFont val="宋体"/>
        <family val="0"/>
      </rPr>
      <t>南岳区</t>
    </r>
  </si>
  <si>
    <r>
      <rPr>
        <sz val="10"/>
        <rFont val="宋体"/>
        <family val="0"/>
      </rPr>
      <t>珠晖区</t>
    </r>
  </si>
  <si>
    <r>
      <rPr>
        <sz val="10"/>
        <rFont val="宋体"/>
        <family val="0"/>
      </rPr>
      <t>雁峰区</t>
    </r>
  </si>
  <si>
    <r>
      <rPr>
        <sz val="10"/>
        <rFont val="宋体"/>
        <family val="0"/>
      </rPr>
      <t>石鼓区</t>
    </r>
  </si>
  <si>
    <r>
      <rPr>
        <sz val="10"/>
        <rFont val="宋体"/>
        <family val="0"/>
      </rPr>
      <t>蒸湘区</t>
    </r>
  </si>
  <si>
    <r>
      <rPr>
        <sz val="10"/>
        <rFont val="宋体"/>
        <family val="0"/>
      </rPr>
      <t>衡南县</t>
    </r>
  </si>
  <si>
    <r>
      <rPr>
        <sz val="10"/>
        <rFont val="宋体"/>
        <family val="0"/>
      </rPr>
      <t>衡阳县</t>
    </r>
  </si>
  <si>
    <r>
      <rPr>
        <sz val="10"/>
        <rFont val="宋体"/>
        <family val="0"/>
      </rPr>
      <t>衡山县</t>
    </r>
  </si>
  <si>
    <r>
      <rPr>
        <sz val="10"/>
        <rFont val="宋体"/>
        <family val="0"/>
      </rPr>
      <t>衡东县</t>
    </r>
  </si>
  <si>
    <r>
      <rPr>
        <sz val="10"/>
        <rFont val="宋体"/>
        <family val="0"/>
      </rPr>
      <t>常宁市</t>
    </r>
  </si>
  <si>
    <r>
      <rPr>
        <sz val="10"/>
        <rFont val="宋体"/>
        <family val="0"/>
      </rPr>
      <t>祁东县</t>
    </r>
  </si>
  <si>
    <r>
      <rPr>
        <sz val="10"/>
        <rFont val="宋体"/>
        <family val="0"/>
      </rPr>
      <t>耒阳市</t>
    </r>
  </si>
  <si>
    <r>
      <rPr>
        <b/>
        <sz val="10"/>
        <rFont val="宋体"/>
        <family val="0"/>
      </rPr>
      <t>邵阳市</t>
    </r>
  </si>
  <si>
    <r>
      <rPr>
        <b/>
        <sz val="10"/>
        <rFont val="宋体"/>
        <family val="0"/>
      </rPr>
      <t>邵阳市小计</t>
    </r>
  </si>
  <si>
    <r>
      <rPr>
        <sz val="10"/>
        <rFont val="宋体"/>
        <family val="0"/>
      </rPr>
      <t>邵阳市本级</t>
    </r>
  </si>
  <si>
    <r>
      <rPr>
        <sz val="10"/>
        <rFont val="宋体"/>
        <family val="0"/>
      </rPr>
      <t>双清区</t>
    </r>
  </si>
  <si>
    <r>
      <rPr>
        <sz val="10"/>
        <rFont val="宋体"/>
        <family val="0"/>
      </rPr>
      <t>大祥区</t>
    </r>
  </si>
  <si>
    <r>
      <rPr>
        <sz val="10"/>
        <rFont val="宋体"/>
        <family val="0"/>
      </rPr>
      <t>北塔区</t>
    </r>
  </si>
  <si>
    <r>
      <rPr>
        <sz val="10"/>
        <rFont val="宋体"/>
        <family val="0"/>
      </rPr>
      <t>邵东县</t>
    </r>
  </si>
  <si>
    <r>
      <rPr>
        <sz val="10"/>
        <rFont val="宋体"/>
        <family val="0"/>
      </rPr>
      <t>新邵县</t>
    </r>
  </si>
  <si>
    <r>
      <rPr>
        <sz val="10"/>
        <color indexed="30"/>
        <rFont val="宋体"/>
        <family val="0"/>
      </rPr>
      <t>隆回县</t>
    </r>
  </si>
  <si>
    <r>
      <rPr>
        <sz val="10"/>
        <rFont val="宋体"/>
        <family val="0"/>
      </rPr>
      <t>武冈市</t>
    </r>
  </si>
  <si>
    <r>
      <rPr>
        <sz val="10"/>
        <color indexed="30"/>
        <rFont val="宋体"/>
        <family val="0"/>
      </rPr>
      <t>洞口县</t>
    </r>
  </si>
  <si>
    <r>
      <rPr>
        <sz val="10"/>
        <color indexed="30"/>
        <rFont val="宋体"/>
        <family val="0"/>
      </rPr>
      <t>新宁县</t>
    </r>
  </si>
  <si>
    <r>
      <rPr>
        <sz val="10"/>
        <color indexed="30"/>
        <rFont val="宋体"/>
        <family val="0"/>
      </rPr>
      <t>邵阳县</t>
    </r>
  </si>
  <si>
    <r>
      <rPr>
        <sz val="10"/>
        <color indexed="10"/>
        <rFont val="宋体"/>
        <family val="0"/>
      </rPr>
      <t>城步县</t>
    </r>
  </si>
  <si>
    <r>
      <rPr>
        <sz val="10"/>
        <rFont val="宋体"/>
        <family val="0"/>
      </rPr>
      <t>绥宁县</t>
    </r>
  </si>
  <si>
    <r>
      <rPr>
        <b/>
        <sz val="10"/>
        <rFont val="宋体"/>
        <family val="0"/>
      </rPr>
      <t>岳阳市</t>
    </r>
  </si>
  <si>
    <r>
      <rPr>
        <b/>
        <sz val="10"/>
        <rFont val="宋体"/>
        <family val="0"/>
      </rPr>
      <t>岳阳市小计</t>
    </r>
  </si>
  <si>
    <r>
      <rPr>
        <sz val="10"/>
        <rFont val="宋体"/>
        <family val="0"/>
      </rPr>
      <t>岳阳市本级</t>
    </r>
  </si>
  <si>
    <r>
      <rPr>
        <sz val="10"/>
        <rFont val="宋体"/>
        <family val="0"/>
      </rPr>
      <t>君山区</t>
    </r>
  </si>
  <si>
    <r>
      <rPr>
        <sz val="10"/>
        <rFont val="宋体"/>
        <family val="0"/>
      </rPr>
      <t>云溪区</t>
    </r>
  </si>
  <si>
    <r>
      <rPr>
        <sz val="10"/>
        <rFont val="宋体"/>
        <family val="0"/>
      </rPr>
      <t>屈原管理区</t>
    </r>
  </si>
  <si>
    <r>
      <rPr>
        <sz val="10"/>
        <rFont val="宋体"/>
        <family val="0"/>
      </rPr>
      <t>岳阳楼区</t>
    </r>
  </si>
  <si>
    <r>
      <rPr>
        <sz val="10"/>
        <rFont val="宋体"/>
        <family val="0"/>
      </rPr>
      <t>汨罗市</t>
    </r>
  </si>
  <si>
    <r>
      <rPr>
        <sz val="10"/>
        <rFont val="宋体"/>
        <family val="0"/>
      </rPr>
      <t>平江县</t>
    </r>
  </si>
  <si>
    <r>
      <rPr>
        <sz val="10"/>
        <rFont val="宋体"/>
        <family val="0"/>
      </rPr>
      <t>湘阴县</t>
    </r>
  </si>
  <si>
    <r>
      <rPr>
        <sz val="10"/>
        <rFont val="宋体"/>
        <family val="0"/>
      </rPr>
      <t>临湘市</t>
    </r>
  </si>
  <si>
    <r>
      <rPr>
        <sz val="10"/>
        <rFont val="宋体"/>
        <family val="0"/>
      </rPr>
      <t>华容县</t>
    </r>
  </si>
  <si>
    <r>
      <rPr>
        <sz val="10"/>
        <rFont val="宋体"/>
        <family val="0"/>
      </rPr>
      <t>岳阳县</t>
    </r>
  </si>
  <si>
    <r>
      <rPr>
        <b/>
        <sz val="10"/>
        <rFont val="宋体"/>
        <family val="0"/>
      </rPr>
      <t>常德市</t>
    </r>
  </si>
  <si>
    <r>
      <rPr>
        <b/>
        <sz val="10"/>
        <rFont val="宋体"/>
        <family val="0"/>
      </rPr>
      <t>常德市小计</t>
    </r>
  </si>
  <si>
    <r>
      <rPr>
        <sz val="10"/>
        <rFont val="宋体"/>
        <family val="0"/>
      </rPr>
      <t>常德市本级</t>
    </r>
  </si>
  <si>
    <r>
      <rPr>
        <sz val="10"/>
        <rFont val="宋体"/>
        <family val="0"/>
      </rPr>
      <t>武陵区</t>
    </r>
  </si>
  <si>
    <r>
      <rPr>
        <sz val="10"/>
        <rFont val="宋体"/>
        <family val="0"/>
      </rPr>
      <t>西湖管理区</t>
    </r>
  </si>
  <si>
    <r>
      <rPr>
        <sz val="10"/>
        <rFont val="宋体"/>
        <family val="0"/>
      </rPr>
      <t>西洞庭管理区</t>
    </r>
  </si>
  <si>
    <r>
      <rPr>
        <sz val="10"/>
        <rFont val="宋体"/>
        <family val="0"/>
      </rPr>
      <t>鼎城区</t>
    </r>
  </si>
  <si>
    <r>
      <rPr>
        <sz val="10"/>
        <rFont val="宋体"/>
        <family val="0"/>
      </rPr>
      <t>津市市</t>
    </r>
  </si>
  <si>
    <r>
      <rPr>
        <sz val="10"/>
        <rFont val="宋体"/>
        <family val="0"/>
      </rPr>
      <t>安乡县</t>
    </r>
  </si>
  <si>
    <r>
      <rPr>
        <sz val="10"/>
        <rFont val="宋体"/>
        <family val="0"/>
      </rPr>
      <t>汉寿县</t>
    </r>
  </si>
  <si>
    <r>
      <rPr>
        <sz val="10"/>
        <rFont val="宋体"/>
        <family val="0"/>
      </rPr>
      <t>澧县</t>
    </r>
  </si>
  <si>
    <r>
      <rPr>
        <sz val="10"/>
        <rFont val="宋体"/>
        <family val="0"/>
      </rPr>
      <t>临澧县</t>
    </r>
  </si>
  <si>
    <r>
      <rPr>
        <sz val="10"/>
        <rFont val="宋体"/>
        <family val="0"/>
      </rPr>
      <t>桃源县</t>
    </r>
  </si>
  <si>
    <r>
      <rPr>
        <sz val="10"/>
        <rFont val="宋体"/>
        <family val="0"/>
      </rPr>
      <t>石门县</t>
    </r>
  </si>
  <si>
    <r>
      <rPr>
        <b/>
        <sz val="10"/>
        <rFont val="宋体"/>
        <family val="0"/>
      </rPr>
      <t>张家界市</t>
    </r>
  </si>
  <si>
    <r>
      <rPr>
        <b/>
        <sz val="10"/>
        <rFont val="宋体"/>
        <family val="0"/>
      </rPr>
      <t>张家界市小计</t>
    </r>
  </si>
  <si>
    <r>
      <rPr>
        <sz val="10"/>
        <rFont val="宋体"/>
        <family val="0"/>
      </rPr>
      <t>张家界市本级</t>
    </r>
  </si>
  <si>
    <r>
      <rPr>
        <sz val="10"/>
        <rFont val="宋体"/>
        <family val="0"/>
      </rPr>
      <t>永定区</t>
    </r>
  </si>
  <si>
    <r>
      <rPr>
        <sz val="10"/>
        <rFont val="宋体"/>
        <family val="0"/>
      </rPr>
      <t>武陵源区</t>
    </r>
  </si>
  <si>
    <r>
      <rPr>
        <sz val="10"/>
        <rFont val="宋体"/>
        <family val="0"/>
      </rPr>
      <t>慈利县</t>
    </r>
  </si>
  <si>
    <r>
      <rPr>
        <sz val="10"/>
        <color indexed="10"/>
        <rFont val="宋体"/>
        <family val="0"/>
      </rPr>
      <t>桑植县</t>
    </r>
  </si>
  <si>
    <r>
      <rPr>
        <b/>
        <sz val="10"/>
        <rFont val="宋体"/>
        <family val="0"/>
      </rPr>
      <t>益阳市</t>
    </r>
  </si>
  <si>
    <r>
      <rPr>
        <b/>
        <sz val="10"/>
        <rFont val="宋体"/>
        <family val="0"/>
      </rPr>
      <t>益阳市小计</t>
    </r>
  </si>
  <si>
    <r>
      <rPr>
        <sz val="10"/>
        <rFont val="宋体"/>
        <family val="0"/>
      </rPr>
      <t>益阳市本级</t>
    </r>
  </si>
  <si>
    <r>
      <rPr>
        <sz val="10"/>
        <rFont val="宋体"/>
        <family val="0"/>
      </rPr>
      <t>资阳区</t>
    </r>
  </si>
  <si>
    <r>
      <rPr>
        <sz val="10"/>
        <rFont val="宋体"/>
        <family val="0"/>
      </rPr>
      <t>大通湖管理区</t>
    </r>
  </si>
  <si>
    <r>
      <rPr>
        <sz val="10"/>
        <rFont val="宋体"/>
        <family val="0"/>
      </rPr>
      <t>赫山区</t>
    </r>
  </si>
  <si>
    <r>
      <rPr>
        <sz val="10"/>
        <rFont val="宋体"/>
        <family val="0"/>
      </rPr>
      <t>沅江市</t>
    </r>
  </si>
  <si>
    <r>
      <rPr>
        <sz val="10"/>
        <rFont val="宋体"/>
        <family val="0"/>
      </rPr>
      <t>南县</t>
    </r>
  </si>
  <si>
    <r>
      <rPr>
        <sz val="10"/>
        <rFont val="宋体"/>
        <family val="0"/>
      </rPr>
      <t>桃江县</t>
    </r>
  </si>
  <si>
    <r>
      <rPr>
        <sz val="10"/>
        <rFont val="宋体"/>
        <family val="0"/>
      </rPr>
      <t>安化县</t>
    </r>
  </si>
  <si>
    <r>
      <rPr>
        <b/>
        <sz val="10"/>
        <rFont val="宋体"/>
        <family val="0"/>
      </rPr>
      <t>永州市</t>
    </r>
  </si>
  <si>
    <r>
      <rPr>
        <b/>
        <sz val="10"/>
        <rFont val="宋体"/>
        <family val="0"/>
      </rPr>
      <t>永州市小计</t>
    </r>
  </si>
  <si>
    <r>
      <rPr>
        <sz val="10"/>
        <rFont val="宋体"/>
        <family val="0"/>
      </rPr>
      <t>永州市本级</t>
    </r>
  </si>
  <si>
    <r>
      <rPr>
        <sz val="10"/>
        <rFont val="宋体"/>
        <family val="0"/>
      </rPr>
      <t>零陵区</t>
    </r>
  </si>
  <si>
    <r>
      <rPr>
        <sz val="10"/>
        <rFont val="宋体"/>
        <family val="0"/>
      </rPr>
      <t>金洞管理区</t>
    </r>
  </si>
  <si>
    <r>
      <rPr>
        <sz val="10"/>
        <rFont val="宋体"/>
        <family val="0"/>
      </rPr>
      <t>回龙圩管理区</t>
    </r>
  </si>
  <si>
    <r>
      <rPr>
        <sz val="10"/>
        <rFont val="宋体"/>
        <family val="0"/>
      </rPr>
      <t>冷水滩区</t>
    </r>
  </si>
  <si>
    <r>
      <rPr>
        <sz val="10"/>
        <rFont val="宋体"/>
        <family val="0"/>
      </rPr>
      <t>东安县</t>
    </r>
  </si>
  <si>
    <r>
      <rPr>
        <sz val="10"/>
        <rFont val="宋体"/>
        <family val="0"/>
      </rPr>
      <t>道县</t>
    </r>
  </si>
  <si>
    <r>
      <rPr>
        <sz val="10"/>
        <rFont val="宋体"/>
        <family val="0"/>
      </rPr>
      <t>宁远县</t>
    </r>
  </si>
  <si>
    <r>
      <rPr>
        <sz val="10"/>
        <rFont val="宋体"/>
        <family val="0"/>
      </rPr>
      <t>江永县</t>
    </r>
  </si>
  <si>
    <r>
      <rPr>
        <sz val="10"/>
        <rFont val="宋体"/>
        <family val="0"/>
      </rPr>
      <t>江华县</t>
    </r>
  </si>
  <si>
    <r>
      <rPr>
        <sz val="10"/>
        <rFont val="宋体"/>
        <family val="0"/>
      </rPr>
      <t>蓝山县</t>
    </r>
  </si>
  <si>
    <r>
      <rPr>
        <sz val="10"/>
        <rFont val="宋体"/>
        <family val="0"/>
      </rPr>
      <t>双牌县</t>
    </r>
  </si>
  <si>
    <r>
      <rPr>
        <sz val="10"/>
        <rFont val="宋体"/>
        <family val="0"/>
      </rPr>
      <t>祁阳县</t>
    </r>
  </si>
  <si>
    <r>
      <rPr>
        <b/>
        <sz val="10"/>
        <rFont val="宋体"/>
        <family val="0"/>
      </rPr>
      <t>郴州市</t>
    </r>
  </si>
  <si>
    <r>
      <rPr>
        <b/>
        <sz val="10"/>
        <rFont val="宋体"/>
        <family val="0"/>
      </rPr>
      <t>郴州市小计</t>
    </r>
  </si>
  <si>
    <r>
      <rPr>
        <sz val="10"/>
        <rFont val="宋体"/>
        <family val="0"/>
      </rPr>
      <t>郴州市本级</t>
    </r>
  </si>
  <si>
    <r>
      <rPr>
        <sz val="10"/>
        <rFont val="宋体"/>
        <family val="0"/>
      </rPr>
      <t>北湖区</t>
    </r>
  </si>
  <si>
    <r>
      <rPr>
        <sz val="10"/>
        <rFont val="宋体"/>
        <family val="0"/>
      </rPr>
      <t>苏仙区</t>
    </r>
  </si>
  <si>
    <r>
      <rPr>
        <sz val="10"/>
        <rFont val="宋体"/>
        <family val="0"/>
      </rPr>
      <t>资兴市</t>
    </r>
  </si>
  <si>
    <r>
      <rPr>
        <sz val="10"/>
        <rFont val="宋体"/>
        <family val="0"/>
      </rPr>
      <t>桂阳县</t>
    </r>
  </si>
  <si>
    <r>
      <rPr>
        <sz val="10"/>
        <rFont val="宋体"/>
        <family val="0"/>
      </rPr>
      <t>永兴县</t>
    </r>
  </si>
  <si>
    <r>
      <rPr>
        <sz val="10"/>
        <rFont val="宋体"/>
        <family val="0"/>
      </rPr>
      <t>宜章县</t>
    </r>
  </si>
  <si>
    <r>
      <rPr>
        <sz val="10"/>
        <rFont val="宋体"/>
        <family val="0"/>
      </rPr>
      <t>嘉禾县</t>
    </r>
  </si>
  <si>
    <r>
      <rPr>
        <sz val="10"/>
        <rFont val="宋体"/>
        <family val="0"/>
      </rPr>
      <t>临武县</t>
    </r>
  </si>
  <si>
    <r>
      <rPr>
        <sz val="10"/>
        <rFont val="宋体"/>
        <family val="0"/>
      </rPr>
      <t>汝城县</t>
    </r>
  </si>
  <si>
    <r>
      <rPr>
        <sz val="10"/>
        <rFont val="宋体"/>
        <family val="0"/>
      </rPr>
      <t>桂东县</t>
    </r>
  </si>
  <si>
    <r>
      <rPr>
        <sz val="10"/>
        <rFont val="宋体"/>
        <family val="0"/>
      </rPr>
      <t>安仁县</t>
    </r>
  </si>
  <si>
    <r>
      <rPr>
        <b/>
        <sz val="10"/>
        <rFont val="宋体"/>
        <family val="0"/>
      </rPr>
      <t>娄底市</t>
    </r>
  </si>
  <si>
    <r>
      <rPr>
        <b/>
        <sz val="10"/>
        <rFont val="宋体"/>
        <family val="0"/>
      </rPr>
      <t>娄底市小计</t>
    </r>
  </si>
  <si>
    <r>
      <rPr>
        <sz val="10"/>
        <rFont val="宋体"/>
        <family val="0"/>
      </rPr>
      <t>娄底市本级</t>
    </r>
  </si>
  <si>
    <r>
      <rPr>
        <sz val="10"/>
        <rFont val="宋体"/>
        <family val="0"/>
      </rPr>
      <t>娄星区</t>
    </r>
  </si>
  <si>
    <r>
      <rPr>
        <sz val="10"/>
        <color indexed="30"/>
        <rFont val="宋体"/>
        <family val="0"/>
      </rPr>
      <t>涟源市</t>
    </r>
  </si>
  <si>
    <r>
      <rPr>
        <sz val="10"/>
        <rFont val="宋体"/>
        <family val="0"/>
      </rPr>
      <t>冷水江市</t>
    </r>
  </si>
  <si>
    <r>
      <rPr>
        <sz val="10"/>
        <rFont val="宋体"/>
        <family val="0"/>
      </rPr>
      <t>双峰县</t>
    </r>
  </si>
  <si>
    <r>
      <rPr>
        <sz val="10"/>
        <color indexed="30"/>
        <rFont val="宋体"/>
        <family val="0"/>
      </rPr>
      <t>新化县</t>
    </r>
  </si>
  <si>
    <r>
      <rPr>
        <b/>
        <sz val="10"/>
        <rFont val="宋体"/>
        <family val="0"/>
      </rPr>
      <t>怀化市</t>
    </r>
  </si>
  <si>
    <r>
      <rPr>
        <b/>
        <sz val="10"/>
        <rFont val="宋体"/>
        <family val="0"/>
      </rPr>
      <t>怀化市小计</t>
    </r>
  </si>
  <si>
    <r>
      <rPr>
        <sz val="10"/>
        <rFont val="宋体"/>
        <family val="0"/>
      </rPr>
      <t>怀化市本级</t>
    </r>
  </si>
  <si>
    <r>
      <rPr>
        <sz val="10"/>
        <rFont val="宋体"/>
        <family val="0"/>
      </rPr>
      <t>鹤城区</t>
    </r>
  </si>
  <si>
    <r>
      <rPr>
        <sz val="10"/>
        <color indexed="30"/>
        <rFont val="宋体"/>
        <family val="0"/>
      </rPr>
      <t>沅陵县</t>
    </r>
  </si>
  <si>
    <r>
      <rPr>
        <sz val="10"/>
        <rFont val="宋体"/>
        <family val="0"/>
      </rPr>
      <t>辰溪县</t>
    </r>
  </si>
  <si>
    <r>
      <rPr>
        <sz val="10"/>
        <color indexed="30"/>
        <rFont val="宋体"/>
        <family val="0"/>
      </rPr>
      <t>溆浦县</t>
    </r>
  </si>
  <si>
    <r>
      <rPr>
        <sz val="10"/>
        <color indexed="10"/>
        <rFont val="宋体"/>
        <family val="0"/>
      </rPr>
      <t>麻阳县</t>
    </r>
  </si>
  <si>
    <r>
      <rPr>
        <sz val="10"/>
        <rFont val="宋体"/>
        <family val="0"/>
      </rPr>
      <t>新晃县</t>
    </r>
  </si>
  <si>
    <r>
      <rPr>
        <sz val="10"/>
        <rFont val="宋体"/>
        <family val="0"/>
      </rPr>
      <t>芷江县</t>
    </r>
  </si>
  <si>
    <r>
      <rPr>
        <sz val="10"/>
        <rFont val="宋体"/>
        <family val="0"/>
      </rPr>
      <t>中方县</t>
    </r>
  </si>
  <si>
    <r>
      <rPr>
        <sz val="10"/>
        <rFont val="宋体"/>
        <family val="0"/>
      </rPr>
      <t>洪江市</t>
    </r>
  </si>
  <si>
    <r>
      <rPr>
        <sz val="10"/>
        <rFont val="宋体"/>
        <family val="0"/>
      </rPr>
      <t>洪江区</t>
    </r>
  </si>
  <si>
    <r>
      <rPr>
        <sz val="10"/>
        <rFont val="宋体"/>
        <family val="0"/>
      </rPr>
      <t>会同县</t>
    </r>
  </si>
  <si>
    <r>
      <rPr>
        <sz val="10"/>
        <rFont val="宋体"/>
        <family val="0"/>
      </rPr>
      <t>靖州县</t>
    </r>
  </si>
  <si>
    <r>
      <rPr>
        <sz val="10"/>
        <color indexed="10"/>
        <rFont val="宋体"/>
        <family val="0"/>
      </rPr>
      <t>通道县</t>
    </r>
  </si>
  <si>
    <r>
      <rPr>
        <b/>
        <sz val="10"/>
        <rFont val="宋体"/>
        <family val="0"/>
      </rPr>
      <t>湘西土家族苗族自治州</t>
    </r>
  </si>
  <si>
    <r>
      <rPr>
        <b/>
        <sz val="10"/>
        <rFont val="宋体"/>
        <family val="0"/>
      </rPr>
      <t>湘西土家族苗族自治州小计</t>
    </r>
  </si>
  <si>
    <r>
      <rPr>
        <sz val="10"/>
        <rFont val="宋体"/>
        <family val="0"/>
      </rPr>
      <t>湘西州本级</t>
    </r>
  </si>
  <si>
    <r>
      <rPr>
        <sz val="10"/>
        <rFont val="宋体"/>
        <family val="0"/>
      </rPr>
      <t>吉首市</t>
    </r>
  </si>
  <si>
    <r>
      <rPr>
        <sz val="10"/>
        <color indexed="10"/>
        <rFont val="宋体"/>
        <family val="0"/>
      </rPr>
      <t>泸溪县</t>
    </r>
  </si>
  <si>
    <r>
      <rPr>
        <sz val="10"/>
        <color indexed="10"/>
        <rFont val="宋体"/>
        <family val="0"/>
      </rPr>
      <t>凤凰县</t>
    </r>
  </si>
  <si>
    <r>
      <rPr>
        <sz val="10"/>
        <color indexed="10"/>
        <rFont val="宋体"/>
        <family val="0"/>
      </rPr>
      <t>花垣县</t>
    </r>
  </si>
  <si>
    <r>
      <rPr>
        <sz val="10"/>
        <color indexed="10"/>
        <rFont val="宋体"/>
        <family val="0"/>
      </rPr>
      <t>保靖县</t>
    </r>
  </si>
  <si>
    <r>
      <rPr>
        <sz val="10"/>
        <color indexed="10"/>
        <rFont val="宋体"/>
        <family val="0"/>
      </rPr>
      <t>古丈县</t>
    </r>
  </si>
  <si>
    <r>
      <rPr>
        <sz val="10"/>
        <color indexed="10"/>
        <rFont val="宋体"/>
        <family val="0"/>
      </rPr>
      <t>永顺县</t>
    </r>
  </si>
  <si>
    <r>
      <rPr>
        <sz val="10"/>
        <color indexed="10"/>
        <rFont val="宋体"/>
        <family val="0"/>
      </rPr>
      <t>龙山县</t>
    </r>
  </si>
  <si>
    <t>宁乡市</t>
  </si>
  <si>
    <r>
      <rPr>
        <b/>
        <sz val="10"/>
        <rFont val="黑体"/>
        <family val="3"/>
      </rPr>
      <t>湘财教指</t>
    </r>
    <r>
      <rPr>
        <b/>
        <sz val="10"/>
        <rFont val="Times New Roman"/>
        <family val="1"/>
      </rPr>
      <t>[2018]99</t>
    </r>
    <r>
      <rPr>
        <b/>
        <sz val="10"/>
        <rFont val="黑体"/>
        <family val="3"/>
      </rPr>
      <t>号提前下达资金数，湘财预</t>
    </r>
    <r>
      <rPr>
        <b/>
        <sz val="10"/>
        <rFont val="Times New Roman"/>
        <family val="1"/>
      </rPr>
      <t>[2019]77</t>
    </r>
    <r>
      <rPr>
        <b/>
        <sz val="10"/>
        <rFont val="黑体"/>
        <family val="3"/>
      </rPr>
      <t>号（万元）</t>
    </r>
  </si>
  <si>
    <t>2019年普通高中建档立卡家庭经济困难学生免费教科书资金分配表</t>
  </si>
  <si>
    <t>附件3-3</t>
  </si>
  <si>
    <r>
      <rPr>
        <sz val="9"/>
        <rFont val="黑体"/>
        <family val="3"/>
      </rPr>
      <t>长沙市本级</t>
    </r>
  </si>
  <si>
    <r>
      <rPr>
        <sz val="9"/>
        <rFont val="黑体"/>
        <family val="3"/>
      </rPr>
      <t>株洲市本级</t>
    </r>
  </si>
  <si>
    <r>
      <rPr>
        <sz val="9"/>
        <rFont val="黑体"/>
        <family val="3"/>
      </rPr>
      <t>湘潭市本级</t>
    </r>
  </si>
  <si>
    <r>
      <rPr>
        <sz val="9"/>
        <rFont val="黑体"/>
        <family val="3"/>
      </rPr>
      <t>衡阳市本级</t>
    </r>
  </si>
  <si>
    <r>
      <rPr>
        <sz val="9"/>
        <rFont val="黑体"/>
        <family val="3"/>
      </rPr>
      <t>衡阳县</t>
    </r>
  </si>
  <si>
    <r>
      <rPr>
        <sz val="9"/>
        <rFont val="黑体"/>
        <family val="3"/>
      </rPr>
      <t>邵阳市本级</t>
    </r>
  </si>
  <si>
    <r>
      <rPr>
        <sz val="9"/>
        <rFont val="黑体"/>
        <family val="3"/>
      </rPr>
      <t>武冈市</t>
    </r>
  </si>
  <si>
    <r>
      <rPr>
        <sz val="9"/>
        <rFont val="黑体"/>
        <family val="3"/>
      </rPr>
      <t>岳阳市本级</t>
    </r>
  </si>
  <si>
    <r>
      <rPr>
        <sz val="9"/>
        <rFont val="黑体"/>
        <family val="3"/>
      </rPr>
      <t>常德市本级</t>
    </r>
  </si>
  <si>
    <r>
      <rPr>
        <sz val="9"/>
        <rFont val="黑体"/>
        <family val="3"/>
      </rPr>
      <t>澧县</t>
    </r>
  </si>
  <si>
    <r>
      <rPr>
        <sz val="9"/>
        <rFont val="黑体"/>
        <family val="3"/>
      </rPr>
      <t>桃源县</t>
    </r>
  </si>
  <si>
    <r>
      <rPr>
        <sz val="9"/>
        <rFont val="黑体"/>
        <family val="3"/>
      </rPr>
      <t>张家界市本级</t>
    </r>
  </si>
  <si>
    <r>
      <rPr>
        <sz val="9"/>
        <rFont val="黑体"/>
        <family val="3"/>
      </rPr>
      <t>永定区</t>
    </r>
  </si>
  <si>
    <r>
      <rPr>
        <sz val="9"/>
        <rFont val="黑体"/>
        <family val="3"/>
      </rPr>
      <t>益阳市本级</t>
    </r>
  </si>
  <si>
    <r>
      <rPr>
        <sz val="9"/>
        <rFont val="黑体"/>
        <family val="3"/>
      </rPr>
      <t>安化县</t>
    </r>
  </si>
  <si>
    <r>
      <rPr>
        <sz val="9"/>
        <rFont val="黑体"/>
        <family val="3"/>
      </rPr>
      <t>永州市本级</t>
    </r>
  </si>
  <si>
    <r>
      <rPr>
        <sz val="9"/>
        <rFont val="黑体"/>
        <family val="3"/>
      </rPr>
      <t>郴州市本级</t>
    </r>
  </si>
  <si>
    <r>
      <rPr>
        <sz val="9"/>
        <rFont val="黑体"/>
        <family val="3"/>
      </rPr>
      <t>娄底市本级</t>
    </r>
  </si>
  <si>
    <r>
      <rPr>
        <sz val="9"/>
        <rFont val="黑体"/>
        <family val="3"/>
      </rPr>
      <t>冷水江市</t>
    </r>
  </si>
  <si>
    <r>
      <rPr>
        <sz val="9"/>
        <rFont val="黑体"/>
        <family val="3"/>
      </rPr>
      <t>怀化市本级</t>
    </r>
  </si>
  <si>
    <r>
      <rPr>
        <sz val="9"/>
        <rFont val="黑体"/>
        <family val="3"/>
      </rPr>
      <t>湘西州本级</t>
    </r>
  </si>
  <si>
    <r>
      <rPr>
        <sz val="9"/>
        <rFont val="黑体"/>
        <family val="3"/>
      </rPr>
      <t>龙山县</t>
    </r>
  </si>
  <si>
    <t>预算代码</t>
  </si>
  <si>
    <t>备注</t>
  </si>
  <si>
    <t>长沙南方职业学院</t>
  </si>
  <si>
    <t>长沙商贸旅游职业技术学院</t>
  </si>
  <si>
    <t>湖南信息职业技术学院</t>
  </si>
  <si>
    <t>长沙学院</t>
  </si>
  <si>
    <t>长沙职业技术学院</t>
  </si>
  <si>
    <t>湖南电子科技职业学院</t>
  </si>
  <si>
    <t>湖南都市职业学院</t>
  </si>
  <si>
    <t>湖南外国语职业学院</t>
  </si>
  <si>
    <t>湖南三一工业职业技术学院</t>
  </si>
  <si>
    <t>长沙卫生职业学院</t>
  </si>
  <si>
    <t>株洲市职工大学</t>
  </si>
  <si>
    <t>湖南汽车工程职业学院</t>
  </si>
  <si>
    <t>湖南铁路科技职业技术学院</t>
  </si>
  <si>
    <t>湘潭医卫职业技术学院</t>
  </si>
  <si>
    <t>湖南软件职业学院</t>
  </si>
  <si>
    <t>湖南吉利汽车职业技术学院</t>
  </si>
  <si>
    <t>湖南财经工业职业技术学院</t>
  </si>
  <si>
    <t>湖南高速铁路职业技术学院</t>
  </si>
  <si>
    <t>湖南交通工程学院</t>
  </si>
  <si>
    <t>湖南工商职业学院</t>
  </si>
  <si>
    <t>邵阳职业技术学院</t>
  </si>
  <si>
    <t>湘中幼儿师范高等专科学校</t>
  </si>
  <si>
    <t>岳阳职业技术学院</t>
  </si>
  <si>
    <t>湖南民族职业学院</t>
  </si>
  <si>
    <t>常德职业技术学院</t>
  </si>
  <si>
    <t>湖南应用技术学院</t>
  </si>
  <si>
    <t>湖南高尔夫旅游职业学院</t>
  </si>
  <si>
    <t>湖南幼儿师范高等专科学校</t>
  </si>
  <si>
    <t>益阳医学高等专科学校</t>
  </si>
  <si>
    <t>益阳职业技术学院</t>
  </si>
  <si>
    <t>永州职业技术学院</t>
  </si>
  <si>
    <t>湖南九嶷职业技术学院</t>
  </si>
  <si>
    <t>郴州职业技术学院</t>
  </si>
  <si>
    <t>湘南幼儿师范高等专科学校</t>
  </si>
  <si>
    <t>娄底职业技术学院</t>
  </si>
  <si>
    <t>潇湘职业学院</t>
  </si>
  <si>
    <t>怀化职业技术学院</t>
  </si>
  <si>
    <t>湘西民族职业技术学院</t>
  </si>
  <si>
    <t>吉首大学师范学院</t>
  </si>
  <si>
    <t xml:space="preserve">      </t>
  </si>
  <si>
    <t>渌口区</t>
  </si>
  <si>
    <t>岳阳楼区</t>
  </si>
  <si>
    <t>金洞管理区</t>
  </si>
  <si>
    <t>回龙圩管理区</t>
  </si>
  <si>
    <t>渌口区</t>
  </si>
  <si>
    <r>
      <rPr>
        <sz val="9"/>
        <rFont val="黑体"/>
        <family val="3"/>
      </rPr>
      <t>沅江市</t>
    </r>
  </si>
  <si>
    <t>2050205高等教育</t>
  </si>
  <si>
    <t>2050305高等职业教育</t>
  </si>
  <si>
    <t>怀化师范高等专科学校</t>
  </si>
  <si>
    <t>湘潭教育学院</t>
  </si>
  <si>
    <t>长沙教育学院</t>
  </si>
  <si>
    <t>省级</t>
  </si>
  <si>
    <t>中央</t>
  </si>
  <si>
    <t>湘财教指[2018]74号待下年抵扣金额</t>
  </si>
  <si>
    <t>往年结余</t>
  </si>
  <si>
    <t>高校或市州</t>
  </si>
  <si>
    <t>中央及省级应下达资金</t>
  </si>
  <si>
    <t>湘财教指〔2018〕100号（湘财预〔2018〕201号）、湘财预[2019]69号（湘财教指〔2019〕26号）已下达中央和省级资金</t>
  </si>
  <si>
    <t>抵扣往年结余(负数为追补缺口）</t>
  </si>
  <si>
    <t>国家奖助学金各级分担额</t>
  </si>
  <si>
    <t>科目</t>
  </si>
  <si>
    <t>2019年高校国家奖助学金省级资金分配表</t>
  </si>
  <si>
    <t>0</t>
  </si>
  <si>
    <t>春季名额（人）</t>
  </si>
  <si>
    <t>秋季名额（人）</t>
  </si>
  <si>
    <t>教育部指标</t>
  </si>
  <si>
    <t>验证</t>
  </si>
  <si>
    <t>本专科生国家奖学金</t>
  </si>
  <si>
    <t>本专科国家助学金</t>
  </si>
  <si>
    <t>本专科生国家奖助学金合计（万元）</t>
  </si>
  <si>
    <t>金额
（万元）</t>
  </si>
  <si>
    <t>金额      （万元）</t>
  </si>
  <si>
    <t>其中</t>
  </si>
  <si>
    <t>一等</t>
  </si>
  <si>
    <t>二等</t>
  </si>
  <si>
    <t>三等</t>
  </si>
  <si>
    <t>市州</t>
  </si>
  <si>
    <t>2019年本专科生国家奖助学金分配明细表</t>
  </si>
  <si>
    <t>单位名称</t>
  </si>
  <si>
    <t>本专科生国家励志奖学金</t>
  </si>
  <si>
    <t>扩面后名额（人）</t>
  </si>
  <si>
    <t>扩面后名额（人）</t>
  </si>
  <si>
    <t>全年金额（万元）</t>
  </si>
  <si>
    <t>原始名额</t>
  </si>
  <si>
    <t>专科生扩面名额</t>
  </si>
  <si>
    <t>附件2</t>
  </si>
  <si>
    <t>2019年家庭经济困难幼儿入园补助金省级资金明细表</t>
  </si>
  <si>
    <t>附件5-1：</t>
  </si>
  <si>
    <t>附件5-2</t>
  </si>
  <si>
    <t>附件4-3</t>
  </si>
  <si>
    <t>2019年中等职业教育国家奖学金分配表</t>
  </si>
  <si>
    <t>教育部门</t>
  </si>
  <si>
    <t>人社部门</t>
  </si>
  <si>
    <t>分配名额（人）</t>
  </si>
  <si>
    <t>分配资金（万元）</t>
  </si>
  <si>
    <t>附件1：</t>
  </si>
  <si>
    <t>单位：万元</t>
  </si>
  <si>
    <t>高校国家奖助学金</t>
  </si>
  <si>
    <t>中职学生资助</t>
  </si>
  <si>
    <t>高中学生资助</t>
  </si>
  <si>
    <t>家庭经济困难幼儿资助</t>
  </si>
  <si>
    <t>调整国家助学贷款奖补资金</t>
  </si>
  <si>
    <t>此次下达资金</t>
  </si>
  <si>
    <t>待下年抵扣</t>
  </si>
  <si>
    <t>功能科目</t>
  </si>
  <si>
    <t>小计</t>
  </si>
  <si>
    <t>奖学金</t>
  </si>
  <si>
    <t>助学金</t>
  </si>
  <si>
    <t>免学费</t>
  </si>
  <si>
    <t>合计</t>
  </si>
  <si>
    <t>中央资金</t>
  </si>
  <si>
    <t>省级资金</t>
  </si>
  <si>
    <t>教育系统</t>
  </si>
  <si>
    <t>人社系统</t>
  </si>
  <si>
    <t>免费教科书</t>
  </si>
  <si>
    <t>金额</t>
  </si>
  <si>
    <r>
      <t>2050302</t>
    </r>
    <r>
      <rPr>
        <sz val="10"/>
        <rFont val="仿宋_GB2312"/>
        <family val="3"/>
      </rPr>
      <t>中专教育</t>
    </r>
  </si>
  <si>
    <t>2050305高等职业教育</t>
  </si>
  <si>
    <r>
      <t>2050204</t>
    </r>
    <r>
      <rPr>
        <sz val="10"/>
        <rFont val="仿宋_GB2312"/>
        <family val="3"/>
      </rPr>
      <t>高中教育</t>
    </r>
  </si>
  <si>
    <t>2050205高等教育</t>
  </si>
  <si>
    <r>
      <t>2050302</t>
    </r>
    <r>
      <rPr>
        <sz val="10"/>
        <rFont val="仿宋_GB2312"/>
        <family val="3"/>
      </rPr>
      <t>中专教育</t>
    </r>
  </si>
  <si>
    <t>2050305高等职业教育</t>
  </si>
  <si>
    <t>2050201学前教育</t>
  </si>
  <si>
    <t>2050205高等教育</t>
  </si>
  <si>
    <t>市本级及所辖区</t>
  </si>
  <si>
    <t>市本级及所辖区小计</t>
  </si>
  <si>
    <t>长沙市本级</t>
  </si>
  <si>
    <r>
      <t>2050204</t>
    </r>
    <r>
      <rPr>
        <sz val="10"/>
        <rFont val="仿宋_GB2312"/>
        <family val="3"/>
      </rPr>
      <t>高中教育</t>
    </r>
  </si>
  <si>
    <t>宁乡市</t>
  </si>
  <si>
    <t>株洲市本级</t>
  </si>
  <si>
    <t>湘潭市本级</t>
  </si>
  <si>
    <t>2050201学前教育</t>
  </si>
  <si>
    <t>市本级及所辖区</t>
  </si>
  <si>
    <t>市本级及所辖区小计</t>
  </si>
  <si>
    <t>衡阳市本级</t>
  </si>
  <si>
    <t>邵阳市本级</t>
  </si>
  <si>
    <t>岳阳市本级</t>
  </si>
  <si>
    <t>常德市本级</t>
  </si>
  <si>
    <t>张家界市</t>
  </si>
  <si>
    <t>小计</t>
  </si>
  <si>
    <t>益阳市本级</t>
  </si>
  <si>
    <t>永州市本级</t>
  </si>
  <si>
    <t>郴州市本级</t>
  </si>
  <si>
    <t>娄底市本级</t>
  </si>
  <si>
    <r>
      <t>2050299</t>
    </r>
    <r>
      <rPr>
        <sz val="10"/>
        <rFont val="仿宋_GB2312"/>
        <family val="3"/>
      </rPr>
      <t>其他普通教育支出</t>
    </r>
  </si>
  <si>
    <t>扣回湘财教指〔2019〕26号国家助学贷款奖补资金4万元</t>
  </si>
  <si>
    <t>下达国家助学贷款奖补资金</t>
  </si>
  <si>
    <t>怀化市本级</t>
  </si>
  <si>
    <t>怀化师范高等专科学校</t>
  </si>
  <si>
    <t>湘西州本级</t>
  </si>
  <si>
    <t>附件3-1</t>
  </si>
  <si>
    <t>2019年普通高中国家助学金分配明细表</t>
  </si>
  <si>
    <t>2018年教育事业统计学生数</t>
  </si>
  <si>
    <t>全年资金需求测算数（万元）</t>
  </si>
  <si>
    <t>湘财预〔2018〕199号、湘财预〔2019〕72号已提前下达资金（万元）</t>
  </si>
  <si>
    <t>拟清算下达省级资金（万元）</t>
  </si>
  <si>
    <r>
      <rPr>
        <sz val="9"/>
        <color indexed="8"/>
        <rFont val="黑体"/>
        <family val="3"/>
      </rPr>
      <t>测算分档数</t>
    </r>
  </si>
  <si>
    <t>市（县）</t>
  </si>
  <si>
    <t>省级</t>
  </si>
  <si>
    <r>
      <rPr>
        <sz val="9"/>
        <color indexed="8"/>
        <rFont val="黑体"/>
        <family val="3"/>
      </rPr>
      <t>一档</t>
    </r>
    <r>
      <rPr>
        <sz val="9"/>
        <color indexed="8"/>
        <rFont val="Times New Roman"/>
        <family val="1"/>
      </rPr>
      <t xml:space="preserve">       </t>
    </r>
    <r>
      <rPr>
        <sz val="9"/>
        <color indexed="8"/>
        <rFont val="黑体"/>
        <family val="3"/>
      </rPr>
      <t>（</t>
    </r>
    <r>
      <rPr>
        <sz val="9"/>
        <color indexed="8"/>
        <rFont val="Times New Roman"/>
        <family val="1"/>
      </rPr>
      <t>3000</t>
    </r>
    <r>
      <rPr>
        <sz val="9"/>
        <color indexed="8"/>
        <rFont val="黑体"/>
        <family val="3"/>
      </rPr>
      <t>元</t>
    </r>
    <r>
      <rPr>
        <sz val="9"/>
        <color indexed="8"/>
        <rFont val="Times New Roman"/>
        <family val="1"/>
      </rPr>
      <t>/</t>
    </r>
    <r>
      <rPr>
        <sz val="9"/>
        <color indexed="8"/>
        <rFont val="黑体"/>
        <family val="3"/>
      </rPr>
      <t>生</t>
    </r>
    <r>
      <rPr>
        <sz val="9"/>
        <color indexed="8"/>
        <rFont val="Times New Roman"/>
        <family val="1"/>
      </rPr>
      <t>/</t>
    </r>
    <r>
      <rPr>
        <sz val="9"/>
        <color indexed="8"/>
        <rFont val="黑体"/>
        <family val="3"/>
      </rPr>
      <t>年）</t>
    </r>
  </si>
  <si>
    <r>
      <rPr>
        <sz val="9"/>
        <color indexed="8"/>
        <rFont val="黑体"/>
        <family val="3"/>
      </rPr>
      <t>二档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黑体"/>
        <family val="3"/>
      </rPr>
      <t>（</t>
    </r>
    <r>
      <rPr>
        <sz val="9"/>
        <color indexed="8"/>
        <rFont val="Times New Roman"/>
        <family val="1"/>
      </rPr>
      <t>1000</t>
    </r>
    <r>
      <rPr>
        <sz val="9"/>
        <color indexed="8"/>
        <rFont val="黑体"/>
        <family val="3"/>
      </rPr>
      <t>元</t>
    </r>
    <r>
      <rPr>
        <sz val="9"/>
        <color indexed="8"/>
        <rFont val="Times New Roman"/>
        <family val="1"/>
      </rPr>
      <t>/</t>
    </r>
    <r>
      <rPr>
        <sz val="9"/>
        <color indexed="8"/>
        <rFont val="黑体"/>
        <family val="3"/>
      </rPr>
      <t>生</t>
    </r>
    <r>
      <rPr>
        <sz val="9"/>
        <color indexed="8"/>
        <rFont val="Times New Roman"/>
        <family val="1"/>
      </rPr>
      <t>/</t>
    </r>
    <r>
      <rPr>
        <sz val="9"/>
        <color indexed="8"/>
        <rFont val="黑体"/>
        <family val="3"/>
      </rPr>
      <t>年）</t>
    </r>
  </si>
  <si>
    <t>渌口区</t>
  </si>
  <si>
    <t>雨湖区</t>
  </si>
  <si>
    <t>桃花源管理区</t>
  </si>
  <si>
    <t>娄底市经济技术开发区</t>
  </si>
  <si>
    <t>地质中学下放到长沙市本级，上年待抵扣11.28万元从长沙市本级抵扣</t>
  </si>
  <si>
    <t>附件3-2</t>
  </si>
  <si>
    <t>2019年普通高中建档立卡家庭经济困难学生免学杂费资金分配明细表</t>
  </si>
  <si>
    <t>此次弥补2017年资金缺口（万元）</t>
  </si>
  <si>
    <t>调整后各级资金分担额</t>
  </si>
  <si>
    <t>湘财预[2018]199号、湘财预〔2019〕72号已提前下达资金（万元）</t>
  </si>
  <si>
    <t>市（县）</t>
  </si>
  <si>
    <t>附件4-1</t>
  </si>
  <si>
    <t>2019年中职国家助学金资金清算明细表</t>
  </si>
  <si>
    <t>各级资金分担比例</t>
  </si>
  <si>
    <t>此次抵扣历史结余（负数为追补缺口（万元）</t>
  </si>
  <si>
    <t>调整后中央和地方资金分担额（万元）</t>
  </si>
  <si>
    <t>湘财预〔2018〕200号（湘财教指〔2018〕100号）、湘财预〔2019〕72号（湘财教指〔2019〕27号）已提前下达资金（万元）</t>
  </si>
  <si>
    <t>拟清算下达省级资金（万元）</t>
  </si>
  <si>
    <t>人社系统</t>
  </si>
  <si>
    <t>中央</t>
  </si>
  <si>
    <t>地方</t>
  </si>
  <si>
    <t>小计</t>
  </si>
  <si>
    <t>教育系统</t>
  </si>
  <si>
    <t>长沙市</t>
  </si>
  <si>
    <t>附件4-3</t>
  </si>
  <si>
    <t>2019年中职免学费资金清算明细表</t>
  </si>
  <si>
    <t>调整后中央和地方资金需求（万元）</t>
  </si>
  <si>
    <t>合计</t>
  </si>
  <si>
    <t>省级</t>
  </si>
  <si>
    <t>长沙市</t>
  </si>
  <si>
    <t>清算下达省级资金（万元）</t>
  </si>
  <si>
    <t>奖助学金（政府经济科目：509对个人和家庭的补助）</t>
  </si>
  <si>
    <t>免学费（政府经济科目：505对事业单位经常性补助）</t>
  </si>
  <si>
    <t>2019年学生资助省级资金分配表(市县)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</si>
</sst>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_ "/>
    <numFmt numFmtId="179" formatCode="0.00_);[Red]\(0.00\)"/>
    <numFmt numFmtId="180" formatCode="0.00_ ;[Red]\-0.00\ 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 \¥* #,##0.00_ ;_ \¥* \-#,##0.00_ ;_ \¥* &quot;-&quot;??_ ;_ @_ "/>
    <numFmt numFmtId="187" formatCode="0.0_);[Red]\(0.0\)"/>
    <numFmt numFmtId="188" formatCode="0.0_ "/>
    <numFmt numFmtId="189" formatCode="0.0000000_);[Red]\(0.0000000\)"/>
    <numFmt numFmtId="190" formatCode="0.0_ ;[Red]\-0.0\ "/>
    <numFmt numFmtId="191" formatCode="0;[Red]0"/>
  </numFmts>
  <fonts count="143">
    <font>
      <sz val="12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sz val="9"/>
      <name val="黑体"/>
      <family val="3"/>
    </font>
    <font>
      <b/>
      <sz val="10"/>
      <name val="宋体"/>
      <family val="0"/>
    </font>
    <font>
      <b/>
      <sz val="12"/>
      <name val="宋体"/>
      <family val="0"/>
    </font>
    <font>
      <b/>
      <sz val="9"/>
      <name val="Times New Roman"/>
      <family val="1"/>
    </font>
    <font>
      <sz val="10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sz val="16"/>
      <name val="黑体"/>
      <family val="3"/>
    </font>
    <font>
      <sz val="12"/>
      <name val="Times New Roman"/>
      <family val="1"/>
    </font>
    <font>
      <sz val="12"/>
      <name val="黑体"/>
      <family val="3"/>
    </font>
    <font>
      <sz val="18"/>
      <name val="方正小标宋_GBK"/>
      <family val="4"/>
    </font>
    <font>
      <sz val="8"/>
      <name val="仿宋_GB2312"/>
      <family val="3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Times New Roman"/>
      <family val="1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name val="黑体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sz val="20"/>
      <name val="方正小标宋_GBK"/>
      <family val="4"/>
    </font>
    <font>
      <sz val="6"/>
      <name val="黑体"/>
      <family val="3"/>
    </font>
    <font>
      <b/>
      <sz val="9"/>
      <name val="黑体"/>
      <family val="3"/>
    </font>
    <font>
      <sz val="9"/>
      <color indexed="8"/>
      <name val="Times New Roman"/>
      <family val="1"/>
    </font>
    <font>
      <sz val="9"/>
      <color indexed="8"/>
      <name val="黑体"/>
      <family val="3"/>
    </font>
    <font>
      <b/>
      <sz val="10"/>
      <color indexed="8"/>
      <name val="Times New Roman"/>
      <family val="1"/>
    </font>
    <font>
      <sz val="24"/>
      <name val="Times New Roman"/>
      <family val="1"/>
    </font>
    <font>
      <b/>
      <sz val="10"/>
      <name val="黑体"/>
      <family val="3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宋体"/>
      <family val="0"/>
    </font>
    <font>
      <sz val="10"/>
      <color indexed="30"/>
      <name val="宋体"/>
      <family val="0"/>
    </font>
    <font>
      <sz val="10"/>
      <color indexed="10"/>
      <name val="Times New Roman"/>
      <family val="1"/>
    </font>
    <font>
      <sz val="22"/>
      <name val="方正小标宋_GBK"/>
      <family val="4"/>
    </font>
    <font>
      <sz val="14"/>
      <name val="宋体"/>
      <family val="0"/>
    </font>
    <font>
      <b/>
      <sz val="9"/>
      <name val="宋体"/>
      <family val="0"/>
    </font>
    <font>
      <sz val="9"/>
      <name val="仿宋_GB2312"/>
      <family val="3"/>
    </font>
    <font>
      <b/>
      <sz val="9"/>
      <name val="仿宋_GB2312"/>
      <family val="3"/>
    </font>
    <font>
      <sz val="10"/>
      <name val="仿宋_GB2312"/>
      <family val="3"/>
    </font>
    <font>
      <sz val="18"/>
      <color indexed="10"/>
      <name val="方正小标宋_GBK"/>
      <family val="4"/>
    </font>
    <font>
      <sz val="9"/>
      <color indexed="10"/>
      <name val="Times New Roman"/>
      <family val="1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Times New Roman"/>
      <family val="1"/>
    </font>
    <font>
      <sz val="10"/>
      <color indexed="8"/>
      <name val="黑体"/>
      <family val="3"/>
    </font>
    <font>
      <sz val="6"/>
      <color indexed="8"/>
      <name val="黑体"/>
      <family val="3"/>
    </font>
    <font>
      <sz val="18"/>
      <color indexed="8"/>
      <name val="黑体"/>
      <family val="3"/>
    </font>
    <font>
      <sz val="11"/>
      <name val="宋体"/>
      <family val="0"/>
    </font>
    <font>
      <sz val="11"/>
      <color indexed="10"/>
      <name val="Times New Roman"/>
      <family val="1"/>
    </font>
    <font>
      <sz val="10"/>
      <color indexed="30"/>
      <name val="Times New Roman"/>
      <family val="1"/>
    </font>
    <font>
      <sz val="11"/>
      <color indexed="8"/>
      <name val="Times New Roman"/>
      <family val="1"/>
    </font>
    <font>
      <sz val="10"/>
      <color indexed="40"/>
      <name val="宋体"/>
      <family val="0"/>
    </font>
    <font>
      <sz val="9"/>
      <color indexed="8"/>
      <name val="宋体"/>
      <family val="0"/>
    </font>
    <font>
      <sz val="9"/>
      <color indexed="63"/>
      <name val="Times New Roman"/>
      <family val="1"/>
    </font>
    <font>
      <sz val="9"/>
      <color indexed="10"/>
      <name val="仿宋_GB2312"/>
      <family val="3"/>
    </font>
    <font>
      <sz val="9"/>
      <color indexed="8"/>
      <name val="仿宋_GB2312"/>
      <family val="3"/>
    </font>
    <font>
      <sz val="14"/>
      <color indexed="8"/>
      <name val="方正大标宋_GBK"/>
      <family val="4"/>
    </font>
    <font>
      <sz val="12"/>
      <color indexed="8"/>
      <name val="仿宋_GB2312"/>
      <family val="3"/>
    </font>
    <font>
      <sz val="11"/>
      <color indexed="8"/>
      <name val="黑体"/>
      <family val="3"/>
    </font>
    <font>
      <sz val="20"/>
      <color indexed="8"/>
      <name val="方正小标宋_GBK"/>
      <family val="4"/>
    </font>
    <font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宋体"/>
      <family val="0"/>
    </font>
    <font>
      <sz val="9"/>
      <color theme="1"/>
      <name val="黑体"/>
      <family val="3"/>
    </font>
    <font>
      <sz val="12"/>
      <color theme="1"/>
      <name val="宋体"/>
      <family val="0"/>
    </font>
    <font>
      <sz val="10"/>
      <color theme="1"/>
      <name val="黑体"/>
      <family val="3"/>
    </font>
    <font>
      <sz val="11"/>
      <color theme="1"/>
      <name val="宋体"/>
      <family val="0"/>
    </font>
    <font>
      <sz val="6"/>
      <color theme="1"/>
      <name val="黑体"/>
      <family val="3"/>
    </font>
    <font>
      <b/>
      <sz val="10"/>
      <color theme="1"/>
      <name val="宋体"/>
      <family val="0"/>
    </font>
    <font>
      <b/>
      <sz val="9"/>
      <color theme="1"/>
      <name val="Times New Roman"/>
      <family val="1"/>
    </font>
    <font>
      <sz val="18"/>
      <color theme="1"/>
      <name val="黑体"/>
      <family val="3"/>
    </font>
    <font>
      <sz val="9"/>
      <color rgb="FFFF0000"/>
      <name val="Times New Roman"/>
      <family val="1"/>
    </font>
    <font>
      <sz val="8"/>
      <name val="Calibri"/>
      <family val="0"/>
    </font>
    <font>
      <sz val="11"/>
      <name val="Calibri"/>
      <family val="0"/>
    </font>
    <font>
      <b/>
      <sz val="10"/>
      <color indexed="8"/>
      <name val="Calibri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  <font>
      <sz val="11"/>
      <color rgb="FFFF0000"/>
      <name val="Times New Roman"/>
      <family val="1"/>
    </font>
    <font>
      <sz val="10"/>
      <color rgb="FF0070C0"/>
      <name val="Times New Roman"/>
      <family val="1"/>
    </font>
    <font>
      <sz val="11"/>
      <color rgb="FF000000"/>
      <name val="Times New Roman"/>
      <family val="1"/>
    </font>
    <font>
      <sz val="10"/>
      <color rgb="FF00B0F0"/>
      <name val="宋体"/>
      <family val="0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宋体"/>
      <family val="0"/>
    </font>
    <font>
      <sz val="9"/>
      <color rgb="FF333333"/>
      <name val="Times New Roman"/>
      <family val="1"/>
    </font>
    <font>
      <sz val="9"/>
      <color rgb="FFFF0000"/>
      <name val="仿宋_GB2312"/>
      <family val="3"/>
    </font>
    <font>
      <sz val="9"/>
      <color theme="1"/>
      <name val="仿宋_GB2312"/>
      <family val="3"/>
    </font>
    <font>
      <sz val="14"/>
      <color theme="1"/>
      <name val="方正大标宋_GBK"/>
      <family val="4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2"/>
      <color theme="1"/>
      <name val="仿宋_GB2312"/>
      <family val="3"/>
    </font>
    <font>
      <sz val="9"/>
      <color theme="1"/>
      <name val="Calibri"/>
      <family val="0"/>
    </font>
    <font>
      <sz val="11"/>
      <color theme="1"/>
      <name val="黑体"/>
      <family val="3"/>
    </font>
    <font>
      <b/>
      <sz val="9"/>
      <name val="Calibri"/>
      <family val="0"/>
    </font>
    <font>
      <sz val="20"/>
      <color theme="1"/>
      <name val="方正小标宋_GBK"/>
      <family val="4"/>
    </font>
    <font>
      <sz val="20"/>
      <color theme="1"/>
      <name val="Calibri"/>
      <family val="0"/>
    </font>
    <font>
      <sz val="11"/>
      <color rgb="FF000000"/>
      <name val="黑体"/>
      <family val="3"/>
    </font>
  </fonts>
  <fills count="60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BDD7EE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/>
      <bottom style="thin"/>
    </border>
  </borders>
  <cellStyleXfs count="15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8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3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3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84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84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4" fillId="27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84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84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84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9" fontId="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87" fillId="0" borderId="1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88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9" fillId="3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 vertical="center"/>
      <protection/>
    </xf>
    <xf numFmtId="0" fontId="0" fillId="0" borderId="0">
      <alignment/>
      <protection/>
    </xf>
    <xf numFmtId="0" fontId="8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0" fillId="0" borderId="0" applyNumberFormat="0" applyFill="0" applyBorder="0" applyAlignment="0" applyProtection="0"/>
    <xf numFmtId="0" fontId="91" fillId="35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9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3" fillId="36" borderId="8" applyNumberFormat="0" applyAlignment="0" applyProtection="0"/>
    <xf numFmtId="0" fontId="18" fillId="37" borderId="9" applyNumberFormat="0" applyAlignment="0" applyProtection="0"/>
    <xf numFmtId="0" fontId="18" fillId="37" borderId="9" applyNumberFormat="0" applyAlignment="0" applyProtection="0"/>
    <xf numFmtId="0" fontId="18" fillId="37" borderId="9" applyNumberFormat="0" applyAlignment="0" applyProtection="0"/>
    <xf numFmtId="0" fontId="18" fillId="37" borderId="9" applyNumberFormat="0" applyAlignment="0" applyProtection="0"/>
    <xf numFmtId="0" fontId="18" fillId="37" borderId="9" applyNumberFormat="0" applyAlignment="0" applyProtection="0"/>
    <xf numFmtId="0" fontId="18" fillId="37" borderId="9" applyNumberFormat="0" applyAlignment="0" applyProtection="0"/>
    <xf numFmtId="0" fontId="18" fillId="37" borderId="9" applyNumberFormat="0" applyAlignment="0" applyProtection="0"/>
    <xf numFmtId="0" fontId="18" fillId="37" borderId="9" applyNumberFormat="0" applyAlignment="0" applyProtection="0"/>
    <xf numFmtId="0" fontId="18" fillId="37" borderId="9" applyNumberFormat="0" applyAlignment="0" applyProtection="0"/>
    <xf numFmtId="0" fontId="18" fillId="37" borderId="9" applyNumberFormat="0" applyAlignment="0" applyProtection="0"/>
    <xf numFmtId="0" fontId="18" fillId="37" borderId="9" applyNumberFormat="0" applyAlignment="0" applyProtection="0"/>
    <xf numFmtId="0" fontId="18" fillId="37" borderId="9" applyNumberFormat="0" applyAlignment="0" applyProtection="0"/>
    <xf numFmtId="0" fontId="18" fillId="37" borderId="9" applyNumberFormat="0" applyAlignment="0" applyProtection="0"/>
    <xf numFmtId="0" fontId="18" fillId="37" borderId="9" applyNumberFormat="0" applyAlignment="0" applyProtection="0"/>
    <xf numFmtId="0" fontId="18" fillId="37" borderId="9" applyNumberFormat="0" applyAlignment="0" applyProtection="0"/>
    <xf numFmtId="0" fontId="18" fillId="37" borderId="9" applyNumberFormat="0" applyAlignment="0" applyProtection="0"/>
    <xf numFmtId="0" fontId="18" fillId="37" borderId="9" applyNumberFormat="0" applyAlignment="0" applyProtection="0"/>
    <xf numFmtId="0" fontId="18" fillId="37" borderId="9" applyNumberFormat="0" applyAlignment="0" applyProtection="0"/>
    <xf numFmtId="0" fontId="18" fillId="37" borderId="9" applyNumberFormat="0" applyAlignment="0" applyProtection="0"/>
    <xf numFmtId="0" fontId="18" fillId="37" borderId="9" applyNumberFormat="0" applyAlignment="0" applyProtection="0"/>
    <xf numFmtId="0" fontId="18" fillId="37" borderId="9" applyNumberFormat="0" applyAlignment="0" applyProtection="0"/>
    <xf numFmtId="0" fontId="94" fillId="38" borderId="10" applyNumberFormat="0" applyAlignment="0" applyProtection="0"/>
    <xf numFmtId="0" fontId="27" fillId="39" borderId="11" applyNumberFormat="0" applyAlignment="0" applyProtection="0"/>
    <xf numFmtId="0" fontId="27" fillId="39" borderId="11" applyNumberFormat="0" applyAlignment="0" applyProtection="0"/>
    <xf numFmtId="0" fontId="27" fillId="39" borderId="11" applyNumberFormat="0" applyAlignment="0" applyProtection="0"/>
    <xf numFmtId="0" fontId="27" fillId="39" borderId="11" applyNumberFormat="0" applyAlignment="0" applyProtection="0"/>
    <xf numFmtId="0" fontId="27" fillId="39" borderId="11" applyNumberFormat="0" applyAlignment="0" applyProtection="0"/>
    <xf numFmtId="0" fontId="27" fillId="39" borderId="11" applyNumberFormat="0" applyAlignment="0" applyProtection="0"/>
    <xf numFmtId="0" fontId="27" fillId="39" borderId="11" applyNumberFormat="0" applyAlignment="0" applyProtection="0"/>
    <xf numFmtId="0" fontId="27" fillId="39" borderId="11" applyNumberFormat="0" applyAlignment="0" applyProtection="0"/>
    <xf numFmtId="0" fontId="27" fillId="39" borderId="11" applyNumberFormat="0" applyAlignment="0" applyProtection="0"/>
    <xf numFmtId="0" fontId="27" fillId="39" borderId="11" applyNumberFormat="0" applyAlignment="0" applyProtection="0"/>
    <xf numFmtId="0" fontId="27" fillId="39" borderId="11" applyNumberFormat="0" applyAlignment="0" applyProtection="0"/>
    <xf numFmtId="0" fontId="27" fillId="39" borderId="11" applyNumberFormat="0" applyAlignment="0" applyProtection="0"/>
    <xf numFmtId="0" fontId="27" fillId="39" borderId="11" applyNumberFormat="0" applyAlignment="0" applyProtection="0"/>
    <xf numFmtId="0" fontId="27" fillId="39" borderId="11" applyNumberFormat="0" applyAlignment="0" applyProtection="0"/>
    <xf numFmtId="0" fontId="27" fillId="39" borderId="11" applyNumberFormat="0" applyAlignment="0" applyProtection="0"/>
    <xf numFmtId="0" fontId="27" fillId="39" borderId="11" applyNumberFormat="0" applyAlignment="0" applyProtection="0"/>
    <xf numFmtId="0" fontId="27" fillId="39" borderId="11" applyNumberFormat="0" applyAlignment="0" applyProtection="0"/>
    <xf numFmtId="0" fontId="27" fillId="39" borderId="11" applyNumberFormat="0" applyAlignment="0" applyProtection="0"/>
    <xf numFmtId="0" fontId="27" fillId="39" borderId="11" applyNumberFormat="0" applyAlignment="0" applyProtection="0"/>
    <xf numFmtId="0" fontId="27" fillId="39" borderId="11" applyNumberFormat="0" applyAlignment="0" applyProtection="0"/>
    <xf numFmtId="0" fontId="27" fillId="39" borderId="11" applyNumberFormat="0" applyAlignment="0" applyProtection="0"/>
    <xf numFmtId="0" fontId="9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7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4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84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84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84" fillId="46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84" fillId="4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84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98" fillId="50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99" fillId="36" borderId="14" applyNumberFormat="0" applyAlignment="0" applyProtection="0"/>
    <xf numFmtId="0" fontId="16" fillId="37" borderId="15" applyNumberFormat="0" applyAlignment="0" applyProtection="0"/>
    <xf numFmtId="0" fontId="16" fillId="37" borderId="15" applyNumberFormat="0" applyAlignment="0" applyProtection="0"/>
    <xf numFmtId="0" fontId="16" fillId="37" borderId="15" applyNumberFormat="0" applyAlignment="0" applyProtection="0"/>
    <xf numFmtId="0" fontId="16" fillId="37" borderId="15" applyNumberFormat="0" applyAlignment="0" applyProtection="0"/>
    <xf numFmtId="0" fontId="16" fillId="37" borderId="15" applyNumberFormat="0" applyAlignment="0" applyProtection="0"/>
    <xf numFmtId="0" fontId="16" fillId="37" borderId="15" applyNumberFormat="0" applyAlignment="0" applyProtection="0"/>
    <xf numFmtId="0" fontId="16" fillId="37" borderId="15" applyNumberFormat="0" applyAlignment="0" applyProtection="0"/>
    <xf numFmtId="0" fontId="16" fillId="37" borderId="15" applyNumberFormat="0" applyAlignment="0" applyProtection="0"/>
    <xf numFmtId="0" fontId="16" fillId="37" borderId="15" applyNumberFormat="0" applyAlignment="0" applyProtection="0"/>
    <xf numFmtId="0" fontId="16" fillId="37" borderId="15" applyNumberFormat="0" applyAlignment="0" applyProtection="0"/>
    <xf numFmtId="0" fontId="16" fillId="37" borderId="15" applyNumberFormat="0" applyAlignment="0" applyProtection="0"/>
    <xf numFmtId="0" fontId="16" fillId="37" borderId="15" applyNumberFormat="0" applyAlignment="0" applyProtection="0"/>
    <xf numFmtId="0" fontId="16" fillId="37" borderId="15" applyNumberFormat="0" applyAlignment="0" applyProtection="0"/>
    <xf numFmtId="0" fontId="16" fillId="37" borderId="15" applyNumberFormat="0" applyAlignment="0" applyProtection="0"/>
    <xf numFmtId="0" fontId="16" fillId="37" borderId="15" applyNumberFormat="0" applyAlignment="0" applyProtection="0"/>
    <xf numFmtId="0" fontId="16" fillId="37" borderId="15" applyNumberFormat="0" applyAlignment="0" applyProtection="0"/>
    <xf numFmtId="0" fontId="16" fillId="37" borderId="15" applyNumberFormat="0" applyAlignment="0" applyProtection="0"/>
    <xf numFmtId="0" fontId="16" fillId="37" borderId="15" applyNumberFormat="0" applyAlignment="0" applyProtection="0"/>
    <xf numFmtId="0" fontId="16" fillId="37" borderId="15" applyNumberFormat="0" applyAlignment="0" applyProtection="0"/>
    <xf numFmtId="0" fontId="16" fillId="37" borderId="15" applyNumberFormat="0" applyAlignment="0" applyProtection="0"/>
    <xf numFmtId="0" fontId="16" fillId="37" borderId="15" applyNumberFormat="0" applyAlignment="0" applyProtection="0"/>
    <xf numFmtId="0" fontId="100" fillId="52" borderId="8" applyNumberFormat="0" applyAlignment="0" applyProtection="0"/>
    <xf numFmtId="0" fontId="24" fillId="13" borderId="9" applyNumberFormat="0" applyAlignment="0" applyProtection="0"/>
    <xf numFmtId="0" fontId="24" fillId="13" borderId="9" applyNumberFormat="0" applyAlignment="0" applyProtection="0"/>
    <xf numFmtId="0" fontId="24" fillId="13" borderId="9" applyNumberFormat="0" applyAlignment="0" applyProtection="0"/>
    <xf numFmtId="0" fontId="24" fillId="13" borderId="9" applyNumberFormat="0" applyAlignment="0" applyProtection="0"/>
    <xf numFmtId="0" fontId="24" fillId="13" borderId="9" applyNumberFormat="0" applyAlignment="0" applyProtection="0"/>
    <xf numFmtId="0" fontId="24" fillId="13" borderId="9" applyNumberFormat="0" applyAlignment="0" applyProtection="0"/>
    <xf numFmtId="0" fontId="24" fillId="13" borderId="9" applyNumberFormat="0" applyAlignment="0" applyProtection="0"/>
    <xf numFmtId="0" fontId="24" fillId="13" borderId="9" applyNumberFormat="0" applyAlignment="0" applyProtection="0"/>
    <xf numFmtId="0" fontId="24" fillId="13" borderId="9" applyNumberFormat="0" applyAlignment="0" applyProtection="0"/>
    <xf numFmtId="0" fontId="24" fillId="13" borderId="9" applyNumberFormat="0" applyAlignment="0" applyProtection="0"/>
    <xf numFmtId="0" fontId="24" fillId="13" borderId="9" applyNumberFormat="0" applyAlignment="0" applyProtection="0"/>
    <xf numFmtId="0" fontId="24" fillId="13" borderId="9" applyNumberFormat="0" applyAlignment="0" applyProtection="0"/>
    <xf numFmtId="0" fontId="24" fillId="13" borderId="9" applyNumberFormat="0" applyAlignment="0" applyProtection="0"/>
    <xf numFmtId="0" fontId="24" fillId="13" borderId="9" applyNumberFormat="0" applyAlignment="0" applyProtection="0"/>
    <xf numFmtId="0" fontId="24" fillId="13" borderId="9" applyNumberFormat="0" applyAlignment="0" applyProtection="0"/>
    <xf numFmtId="0" fontId="24" fillId="13" borderId="9" applyNumberFormat="0" applyAlignment="0" applyProtection="0"/>
    <xf numFmtId="0" fontId="24" fillId="13" borderId="9" applyNumberFormat="0" applyAlignment="0" applyProtection="0"/>
    <xf numFmtId="0" fontId="24" fillId="13" borderId="9" applyNumberFormat="0" applyAlignment="0" applyProtection="0"/>
    <xf numFmtId="0" fontId="24" fillId="13" borderId="9" applyNumberFormat="0" applyAlignment="0" applyProtection="0"/>
    <xf numFmtId="0" fontId="24" fillId="13" borderId="9" applyNumberFormat="0" applyAlignment="0" applyProtection="0"/>
    <xf numFmtId="0" fontId="24" fillId="13" borderId="9" applyNumberFormat="0" applyAlignment="0" applyProtection="0"/>
    <xf numFmtId="0" fontId="101" fillId="0" borderId="0" applyNumberFormat="0" applyFill="0" applyBorder="0" applyAlignment="0" applyProtection="0"/>
    <xf numFmtId="0" fontId="1" fillId="53" borderId="16" applyNumberFormat="0" applyFont="0" applyAlignment="0" applyProtection="0"/>
    <xf numFmtId="0" fontId="0" fillId="54" borderId="17" applyNumberFormat="0" applyFont="0" applyAlignment="0" applyProtection="0"/>
    <xf numFmtId="0" fontId="0" fillId="54" borderId="17" applyNumberFormat="0" applyFont="0" applyAlignment="0" applyProtection="0"/>
    <xf numFmtId="0" fontId="0" fillId="54" borderId="17" applyNumberFormat="0" applyFont="0" applyAlignment="0" applyProtection="0"/>
    <xf numFmtId="0" fontId="0" fillId="54" borderId="17" applyNumberFormat="0" applyFont="0" applyAlignment="0" applyProtection="0"/>
    <xf numFmtId="0" fontId="0" fillId="54" borderId="17" applyNumberFormat="0" applyFont="0" applyAlignment="0" applyProtection="0"/>
    <xf numFmtId="0" fontId="0" fillId="54" borderId="17" applyNumberFormat="0" applyFont="0" applyAlignment="0" applyProtection="0"/>
    <xf numFmtId="0" fontId="0" fillId="54" borderId="17" applyNumberFormat="0" applyFont="0" applyAlignment="0" applyProtection="0"/>
    <xf numFmtId="0" fontId="0" fillId="54" borderId="17" applyNumberFormat="0" applyFont="0" applyAlignment="0" applyProtection="0"/>
    <xf numFmtId="0" fontId="0" fillId="54" borderId="17" applyNumberFormat="0" applyFont="0" applyAlignment="0" applyProtection="0"/>
    <xf numFmtId="0" fontId="0" fillId="54" borderId="17" applyNumberFormat="0" applyFont="0" applyAlignment="0" applyProtection="0"/>
    <xf numFmtId="0" fontId="0" fillId="54" borderId="17" applyNumberFormat="0" applyFont="0" applyAlignment="0" applyProtection="0"/>
    <xf numFmtId="0" fontId="0" fillId="54" borderId="17" applyNumberFormat="0" applyFont="0" applyAlignment="0" applyProtection="0"/>
    <xf numFmtId="0" fontId="0" fillId="54" borderId="17" applyNumberFormat="0" applyFont="0" applyAlignment="0" applyProtection="0"/>
    <xf numFmtId="0" fontId="0" fillId="54" borderId="17" applyNumberFormat="0" applyFont="0" applyAlignment="0" applyProtection="0"/>
    <xf numFmtId="0" fontId="0" fillId="54" borderId="17" applyNumberFormat="0" applyFont="0" applyAlignment="0" applyProtection="0"/>
    <xf numFmtId="0" fontId="0" fillId="54" borderId="17" applyNumberFormat="0" applyFont="0" applyAlignment="0" applyProtection="0"/>
    <xf numFmtId="0" fontId="0" fillId="54" borderId="17" applyNumberFormat="0" applyFont="0" applyAlignment="0" applyProtection="0"/>
    <xf numFmtId="0" fontId="0" fillId="54" borderId="17" applyNumberFormat="0" applyFont="0" applyAlignment="0" applyProtection="0"/>
    <xf numFmtId="0" fontId="0" fillId="54" borderId="17" applyNumberFormat="0" applyFont="0" applyAlignment="0" applyProtection="0"/>
    <xf numFmtId="0" fontId="0" fillId="54" borderId="17" applyNumberFormat="0" applyFont="0" applyAlignment="0" applyProtection="0"/>
    <xf numFmtId="0" fontId="0" fillId="54" borderId="17" applyNumberFormat="0" applyFont="0" applyAlignment="0" applyProtection="0"/>
  </cellStyleXfs>
  <cellXfs count="599">
    <xf numFmtId="0" fontId="0" fillId="0" borderId="0" xfId="0" applyAlignment="1">
      <alignment/>
    </xf>
    <xf numFmtId="0" fontId="4" fillId="55" borderId="18" xfId="1071" applyFont="1" applyFill="1" applyBorder="1" applyAlignment="1">
      <alignment horizontal="center" vertical="center" wrapText="1"/>
      <protection/>
    </xf>
    <xf numFmtId="0" fontId="7" fillId="55" borderId="18" xfId="1071" applyFont="1" applyFill="1" applyBorder="1" applyAlignment="1">
      <alignment horizontal="center" vertical="center" wrapText="1"/>
      <protection/>
    </xf>
    <xf numFmtId="177" fontId="8" fillId="55" borderId="18" xfId="671" applyNumberFormat="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0" fontId="7" fillId="55" borderId="18" xfId="0" applyNumberFormat="1" applyFont="1" applyFill="1" applyBorder="1" applyAlignment="1">
      <alignment horizontal="center" vertical="center"/>
    </xf>
    <xf numFmtId="0" fontId="14" fillId="55" borderId="0" xfId="0" applyNumberFormat="1" applyFont="1" applyFill="1" applyAlignment="1">
      <alignment horizontal="center" vertical="center"/>
    </xf>
    <xf numFmtId="0" fontId="0" fillId="55" borderId="0" xfId="0" applyNumberFormat="1" applyFont="1" applyFill="1" applyAlignment="1">
      <alignment horizontal="center" vertical="center"/>
    </xf>
    <xf numFmtId="0" fontId="0" fillId="55" borderId="0" xfId="0" applyFont="1" applyFill="1" applyAlignment="1">
      <alignment horizontal="center" vertical="center"/>
    </xf>
    <xf numFmtId="0" fontId="0" fillId="55" borderId="0" xfId="0" applyFont="1" applyFill="1" applyAlignment="1">
      <alignment vertical="center"/>
    </xf>
    <xf numFmtId="179" fontId="0" fillId="55" borderId="0" xfId="0" applyNumberFormat="1" applyFont="1" applyFill="1" applyAlignment="1">
      <alignment vertical="center"/>
    </xf>
    <xf numFmtId="0" fontId="2" fillId="55" borderId="18" xfId="1071" applyFont="1" applyFill="1" applyBorder="1" applyAlignment="1">
      <alignment horizontal="center" vertical="center" wrapText="1"/>
      <protection/>
    </xf>
    <xf numFmtId="0" fontId="4" fillId="55" borderId="18" xfId="1071" applyNumberFormat="1" applyFont="1" applyFill="1" applyBorder="1" applyAlignment="1">
      <alignment horizontal="center" vertical="center" wrapText="1"/>
      <protection/>
    </xf>
    <xf numFmtId="179" fontId="4" fillId="55" borderId="18" xfId="1071" applyNumberFormat="1" applyFont="1" applyFill="1" applyBorder="1" applyAlignment="1">
      <alignment horizontal="center" vertical="center" wrapText="1"/>
      <protection/>
    </xf>
    <xf numFmtId="177" fontId="4" fillId="55" borderId="18" xfId="0" applyNumberFormat="1" applyFont="1" applyFill="1" applyBorder="1" applyAlignment="1">
      <alignment horizontal="center" vertical="center"/>
    </xf>
    <xf numFmtId="0" fontId="7" fillId="55" borderId="18" xfId="0" applyFont="1" applyFill="1" applyBorder="1" applyAlignment="1">
      <alignment horizontal="center" vertical="center" wrapText="1"/>
    </xf>
    <xf numFmtId="178" fontId="7" fillId="55" borderId="18" xfId="0" applyNumberFormat="1" applyFont="1" applyFill="1" applyBorder="1" applyAlignment="1">
      <alignment horizontal="center" vertical="center"/>
    </xf>
    <xf numFmtId="178" fontId="4" fillId="55" borderId="18" xfId="1071" applyNumberFormat="1" applyFont="1" applyFill="1" applyBorder="1" applyAlignment="1">
      <alignment horizontal="center" vertical="center" wrapText="1"/>
      <protection/>
    </xf>
    <xf numFmtId="177" fontId="4" fillId="55" borderId="18" xfId="1071" applyNumberFormat="1" applyFont="1" applyFill="1" applyBorder="1" applyAlignment="1">
      <alignment horizontal="center" vertical="center" wrapText="1"/>
      <protection/>
    </xf>
    <xf numFmtId="0" fontId="32" fillId="55" borderId="18" xfId="1071" applyFont="1" applyFill="1" applyBorder="1" applyAlignment="1">
      <alignment horizontal="center" vertical="center" wrapText="1"/>
      <protection/>
    </xf>
    <xf numFmtId="0" fontId="34" fillId="55" borderId="18" xfId="1071" applyFont="1" applyFill="1" applyBorder="1" applyAlignment="1">
      <alignment horizontal="center" vertical="center" wrapText="1"/>
      <protection/>
    </xf>
    <xf numFmtId="0" fontId="0" fillId="55" borderId="0" xfId="0" applyFont="1" applyFill="1" applyAlignment="1">
      <alignment horizontal="center" vertical="center" wrapText="1"/>
    </xf>
    <xf numFmtId="0" fontId="0" fillId="55" borderId="0" xfId="0" applyNumberFormat="1" applyFont="1" applyFill="1" applyAlignment="1">
      <alignment vertical="center"/>
    </xf>
    <xf numFmtId="180" fontId="0" fillId="55" borderId="0" xfId="0" applyNumberFormat="1" applyFont="1" applyFill="1" applyAlignment="1">
      <alignment horizontal="center" vertical="center"/>
    </xf>
    <xf numFmtId="177" fontId="0" fillId="0" borderId="0" xfId="0" applyNumberFormat="1" applyAlignment="1">
      <alignment/>
    </xf>
    <xf numFmtId="0" fontId="37" fillId="56" borderId="0" xfId="0" applyFont="1" applyFill="1" applyAlignment="1">
      <alignment/>
    </xf>
    <xf numFmtId="0" fontId="102" fillId="55" borderId="18" xfId="1071" applyFont="1" applyFill="1" applyBorder="1" applyAlignment="1">
      <alignment horizontal="left" vertical="center" wrapText="1"/>
      <protection/>
    </xf>
    <xf numFmtId="176" fontId="103" fillId="55" borderId="18" xfId="671" applyNumberFormat="1" applyFont="1" applyFill="1" applyBorder="1" applyAlignment="1">
      <alignment horizontal="center" vertical="center"/>
      <protection/>
    </xf>
    <xf numFmtId="10" fontId="104" fillId="55" borderId="18" xfId="671" applyNumberFormat="1" applyFont="1" applyFill="1" applyBorder="1" applyAlignment="1">
      <alignment horizontal="center" vertical="center"/>
      <protection/>
    </xf>
    <xf numFmtId="176" fontId="104" fillId="55" borderId="18" xfId="671" applyNumberFormat="1" applyFont="1" applyFill="1" applyBorder="1" applyAlignment="1">
      <alignment horizontal="center" vertical="center"/>
      <protection/>
    </xf>
    <xf numFmtId="177" fontId="103" fillId="55" borderId="18" xfId="1071" applyNumberFormat="1" applyFont="1" applyFill="1" applyBorder="1" applyAlignment="1">
      <alignment horizontal="center" vertical="center" wrapText="1"/>
      <protection/>
    </xf>
    <xf numFmtId="177" fontId="103" fillId="55" borderId="18" xfId="671" applyNumberFormat="1" applyFont="1" applyFill="1" applyBorder="1" applyAlignment="1">
      <alignment horizontal="center" vertical="center" wrapText="1"/>
      <protection/>
    </xf>
    <xf numFmtId="0" fontId="103" fillId="55" borderId="18" xfId="671" applyNumberFormat="1" applyFont="1" applyFill="1" applyBorder="1" applyAlignment="1">
      <alignment horizontal="center" vertical="center"/>
      <protection/>
    </xf>
    <xf numFmtId="0" fontId="103" fillId="55" borderId="18" xfId="671" applyNumberFormat="1" applyFont="1" applyFill="1" applyBorder="1" applyAlignment="1">
      <alignment horizontal="center" vertical="center" wrapText="1"/>
      <protection/>
    </xf>
    <xf numFmtId="0" fontId="103" fillId="56" borderId="18" xfId="671" applyNumberFormat="1" applyFont="1" applyFill="1" applyBorder="1" applyAlignment="1">
      <alignment horizontal="center" vertical="center" wrapText="1"/>
      <protection/>
    </xf>
    <xf numFmtId="0" fontId="105" fillId="0" borderId="0" xfId="0" applyFont="1" applyAlignment="1">
      <alignment/>
    </xf>
    <xf numFmtId="0" fontId="106" fillId="55" borderId="18" xfId="1071" applyFont="1" applyFill="1" applyBorder="1" applyAlignment="1">
      <alignment horizontal="center" vertical="center" wrapText="1"/>
      <protection/>
    </xf>
    <xf numFmtId="0" fontId="107" fillId="55" borderId="19" xfId="0" applyFont="1" applyFill="1" applyBorder="1" applyAlignment="1">
      <alignment vertical="center" wrapText="1"/>
    </xf>
    <xf numFmtId="176" fontId="108" fillId="55" borderId="20" xfId="1071" applyNumberFormat="1" applyFont="1" applyFill="1" applyBorder="1" applyAlignment="1">
      <alignment horizontal="center" vertical="center" wrapText="1"/>
      <protection/>
    </xf>
    <xf numFmtId="10" fontId="108" fillId="55" borderId="20" xfId="1071" applyNumberFormat="1" applyFont="1" applyFill="1" applyBorder="1" applyAlignment="1">
      <alignment horizontal="center" vertical="center" wrapText="1"/>
      <protection/>
    </xf>
    <xf numFmtId="176" fontId="108" fillId="55" borderId="18" xfId="1071" applyNumberFormat="1" applyFont="1" applyFill="1" applyBorder="1" applyAlignment="1">
      <alignment horizontal="center" vertical="center" wrapText="1"/>
      <protection/>
    </xf>
    <xf numFmtId="176" fontId="109" fillId="55" borderId="18" xfId="0" applyNumberFormat="1" applyFont="1" applyFill="1" applyBorder="1" applyAlignment="1">
      <alignment vertical="center"/>
    </xf>
    <xf numFmtId="0" fontId="108" fillId="55" borderId="20" xfId="1071" applyNumberFormat="1" applyFont="1" applyFill="1" applyBorder="1" applyAlignment="1">
      <alignment horizontal="center" vertical="center" wrapText="1"/>
      <protection/>
    </xf>
    <xf numFmtId="0" fontId="110" fillId="55" borderId="20" xfId="1071" applyFont="1" applyFill="1" applyBorder="1" applyAlignment="1">
      <alignment horizontal="center" vertical="center" wrapText="1"/>
      <protection/>
    </xf>
    <xf numFmtId="0" fontId="111" fillId="55" borderId="18" xfId="1071" applyFont="1" applyFill="1" applyBorder="1" applyAlignment="1">
      <alignment horizontal="center" vertical="center" wrapText="1"/>
      <protection/>
    </xf>
    <xf numFmtId="176" fontId="112" fillId="55" borderId="18" xfId="671" applyNumberFormat="1" applyFont="1" applyFill="1" applyBorder="1" applyAlignment="1">
      <alignment horizontal="center" vertical="center"/>
      <protection/>
    </xf>
    <xf numFmtId="0" fontId="112" fillId="55" borderId="18" xfId="671" applyNumberFormat="1" applyFont="1" applyFill="1" applyBorder="1" applyAlignment="1">
      <alignment horizontal="center" vertical="center"/>
      <protection/>
    </xf>
    <xf numFmtId="0" fontId="112" fillId="55" borderId="18" xfId="1071" applyNumberFormat="1" applyFont="1" applyFill="1" applyBorder="1" applyAlignment="1">
      <alignment horizontal="center" vertical="center" wrapText="1"/>
      <protection/>
    </xf>
    <xf numFmtId="10" fontId="112" fillId="55" borderId="18" xfId="671" applyNumberFormat="1" applyFont="1" applyFill="1" applyBorder="1" applyAlignment="1">
      <alignment horizontal="center" vertical="center"/>
      <protection/>
    </xf>
    <xf numFmtId="177" fontId="112" fillId="55" borderId="18" xfId="671" applyNumberFormat="1" applyFont="1" applyFill="1" applyBorder="1" applyAlignment="1">
      <alignment horizontal="center" vertical="center"/>
      <protection/>
    </xf>
    <xf numFmtId="0" fontId="111" fillId="55" borderId="18" xfId="1071" applyFont="1" applyFill="1" applyBorder="1" applyAlignment="1">
      <alignment vertical="center" wrapText="1"/>
      <protection/>
    </xf>
    <xf numFmtId="176" fontId="112" fillId="55" borderId="18" xfId="1071" applyNumberFormat="1" applyFont="1" applyFill="1" applyBorder="1" applyAlignment="1">
      <alignment horizontal="center" vertical="center" wrapText="1"/>
      <protection/>
    </xf>
    <xf numFmtId="10" fontId="112" fillId="55" borderId="18" xfId="1071" applyNumberFormat="1" applyFont="1" applyFill="1" applyBorder="1" applyAlignment="1">
      <alignment horizontal="center" vertical="center" wrapText="1"/>
      <protection/>
    </xf>
    <xf numFmtId="177" fontId="112" fillId="55" borderId="18" xfId="1071" applyNumberFormat="1" applyFont="1" applyFill="1" applyBorder="1" applyAlignment="1">
      <alignment horizontal="center" vertical="center" wrapText="1"/>
      <protection/>
    </xf>
    <xf numFmtId="0" fontId="111" fillId="55" borderId="18" xfId="1071" applyNumberFormat="1" applyFont="1" applyFill="1" applyBorder="1" applyAlignment="1">
      <alignment horizontal="center" vertical="center" wrapText="1"/>
      <protection/>
    </xf>
    <xf numFmtId="0" fontId="102" fillId="56" borderId="18" xfId="1071" applyFont="1" applyFill="1" applyBorder="1" applyAlignment="1">
      <alignment horizontal="left" vertical="center" wrapText="1"/>
      <protection/>
    </xf>
    <xf numFmtId="176" fontId="103" fillId="56" borderId="18" xfId="671" applyNumberFormat="1" applyFont="1" applyFill="1" applyBorder="1" applyAlignment="1">
      <alignment horizontal="center" vertical="center"/>
      <protection/>
    </xf>
    <xf numFmtId="10" fontId="104" fillId="56" borderId="18" xfId="671" applyNumberFormat="1" applyFont="1" applyFill="1" applyBorder="1" applyAlignment="1">
      <alignment horizontal="center" vertical="center"/>
      <protection/>
    </xf>
    <xf numFmtId="176" fontId="104" fillId="56" borderId="18" xfId="671" applyNumberFormat="1" applyFont="1" applyFill="1" applyBorder="1" applyAlignment="1">
      <alignment horizontal="center" vertical="center"/>
      <protection/>
    </xf>
    <xf numFmtId="177" fontId="103" fillId="56" borderId="18" xfId="1071" applyNumberFormat="1" applyFont="1" applyFill="1" applyBorder="1" applyAlignment="1">
      <alignment horizontal="center" vertical="center" wrapText="1"/>
      <protection/>
    </xf>
    <xf numFmtId="177" fontId="103" fillId="56" borderId="18" xfId="671" applyNumberFormat="1" applyFont="1" applyFill="1" applyBorder="1" applyAlignment="1">
      <alignment horizontal="center" vertical="center" wrapText="1"/>
      <protection/>
    </xf>
    <xf numFmtId="0" fontId="103" fillId="56" borderId="18" xfId="671" applyNumberFormat="1" applyFont="1" applyFill="1" applyBorder="1" applyAlignment="1">
      <alignment horizontal="center" vertical="center"/>
      <protection/>
    </xf>
    <xf numFmtId="0" fontId="102" fillId="55" borderId="18" xfId="1071" applyFont="1" applyFill="1" applyBorder="1" applyAlignment="1">
      <alignment horizontal="center" vertical="center"/>
      <protection/>
    </xf>
    <xf numFmtId="0" fontId="102" fillId="55" borderId="18" xfId="1071" applyFont="1" applyFill="1" applyBorder="1" applyAlignment="1">
      <alignment horizontal="left" vertical="center"/>
      <protection/>
    </xf>
    <xf numFmtId="0" fontId="107" fillId="55" borderId="0" xfId="0" applyFont="1" applyFill="1" applyAlignment="1">
      <alignment/>
    </xf>
    <xf numFmtId="176" fontId="107" fillId="55" borderId="0" xfId="0" applyNumberFormat="1" applyFont="1" applyFill="1" applyAlignment="1">
      <alignment/>
    </xf>
    <xf numFmtId="0" fontId="107" fillId="0" borderId="0" xfId="0" applyNumberFormat="1" applyFont="1" applyAlignment="1">
      <alignment/>
    </xf>
    <xf numFmtId="0" fontId="113" fillId="55" borderId="21" xfId="0" applyFont="1" applyFill="1" applyBorder="1" applyAlignment="1">
      <alignment horizontal="center" vertical="center"/>
    </xf>
    <xf numFmtId="179" fontId="0" fillId="0" borderId="0" xfId="0" applyNumberFormat="1" applyAlignment="1">
      <alignment/>
    </xf>
    <xf numFmtId="177" fontId="114" fillId="55" borderId="18" xfId="671" applyNumberFormat="1" applyFont="1" applyFill="1" applyBorder="1" applyAlignment="1">
      <alignment horizontal="center" vertical="center" wrapText="1"/>
      <protection/>
    </xf>
    <xf numFmtId="0" fontId="3" fillId="0" borderId="0" xfId="15" applyFont="1" applyBorder="1" applyAlignment="1">
      <alignment horizontal="center" vertical="center" wrapText="1"/>
      <protection/>
    </xf>
    <xf numFmtId="0" fontId="106" fillId="0" borderId="0" xfId="15" applyFont="1" applyBorder="1" applyAlignment="1">
      <alignment horizontal="center" vertical="center" wrapText="1"/>
      <protection/>
    </xf>
    <xf numFmtId="180" fontId="10" fillId="0" borderId="0" xfId="577" applyNumberFormat="1" applyFont="1" applyAlignment="1">
      <alignment horizontal="center" vertical="center"/>
      <protection/>
    </xf>
    <xf numFmtId="187" fontId="42" fillId="0" borderId="21" xfId="577" applyNumberFormat="1" applyFont="1" applyFill="1" applyBorder="1" applyAlignment="1">
      <alignment horizontal="right" vertical="center" wrapText="1"/>
      <protection/>
    </xf>
    <xf numFmtId="187" fontId="3" fillId="0" borderId="21" xfId="577" applyNumberFormat="1" applyFont="1" applyFill="1" applyBorder="1" applyAlignment="1">
      <alignment horizontal="right" vertical="center" wrapText="1"/>
      <protection/>
    </xf>
    <xf numFmtId="187" fontId="106" fillId="0" borderId="21" xfId="577" applyNumberFormat="1" applyFont="1" applyFill="1" applyBorder="1" applyAlignment="1">
      <alignment horizontal="right" vertical="center" wrapText="1"/>
      <protection/>
    </xf>
    <xf numFmtId="180" fontId="0" fillId="0" borderId="0" xfId="577" applyNumberFormat="1" applyFont="1" applyAlignment="1">
      <alignment horizontal="center" vertical="center"/>
      <protection/>
    </xf>
    <xf numFmtId="0" fontId="3" fillId="0" borderId="18" xfId="0" applyFont="1" applyFill="1" applyBorder="1" applyAlignment="1">
      <alignment horizontal="center" vertical="center"/>
    </xf>
    <xf numFmtId="0" fontId="3" fillId="0" borderId="18" xfId="15" applyFont="1" applyBorder="1" applyAlignment="1">
      <alignment horizontal="center" vertical="center" wrapText="1"/>
      <protection/>
    </xf>
    <xf numFmtId="0" fontId="106" fillId="0" borderId="18" xfId="15" applyFont="1" applyBorder="1" applyAlignment="1">
      <alignment horizontal="center" vertical="center" wrapText="1"/>
      <protection/>
    </xf>
    <xf numFmtId="180" fontId="3" fillId="0" borderId="18" xfId="577" applyNumberFormat="1" applyFont="1" applyBorder="1" applyAlignment="1">
      <alignment horizontal="center" vertical="center"/>
      <protection/>
    </xf>
    <xf numFmtId="176" fontId="6" fillId="0" borderId="18" xfId="15" applyNumberFormat="1" applyFont="1" applyFill="1" applyBorder="1" applyAlignment="1">
      <alignment horizontal="center" vertical="center" wrapText="1"/>
      <protection/>
    </xf>
    <xf numFmtId="179" fontId="6" fillId="0" borderId="18" xfId="15" applyNumberFormat="1" applyFont="1" applyFill="1" applyBorder="1" applyAlignment="1">
      <alignment horizontal="center" vertical="center" wrapText="1"/>
      <protection/>
    </xf>
    <xf numFmtId="0" fontId="8" fillId="0" borderId="18" xfId="15" applyFont="1" applyFill="1" applyBorder="1" applyAlignment="1">
      <alignment horizontal="left" vertical="center" wrapText="1"/>
      <protection/>
    </xf>
    <xf numFmtId="0" fontId="8" fillId="0" borderId="18" xfId="15" applyFont="1" applyFill="1" applyBorder="1" applyAlignment="1">
      <alignment horizontal="center" vertical="center" wrapText="1"/>
      <protection/>
    </xf>
    <xf numFmtId="179" fontId="6" fillId="0" borderId="18" xfId="15" applyNumberFormat="1" applyFont="1" applyBorder="1" applyAlignment="1">
      <alignment horizontal="center" vertical="center" wrapText="1"/>
      <protection/>
    </xf>
    <xf numFmtId="0" fontId="8" fillId="55" borderId="18" xfId="15" applyFont="1" applyFill="1" applyBorder="1" applyAlignment="1">
      <alignment horizontal="center" vertical="center" wrapText="1"/>
      <protection/>
    </xf>
    <xf numFmtId="180" fontId="8" fillId="0" borderId="18" xfId="15" applyNumberFormat="1" applyFont="1" applyFill="1" applyBorder="1" applyAlignment="1">
      <alignment horizontal="center" vertical="center" wrapText="1"/>
      <protection/>
    </xf>
    <xf numFmtId="0" fontId="8" fillId="0" borderId="18" xfId="15" applyFont="1" applyFill="1" applyBorder="1" applyAlignment="1">
      <alignment vertical="center" wrapText="1"/>
      <protection/>
    </xf>
    <xf numFmtId="0" fontId="8" fillId="56" borderId="18" xfId="15" applyFont="1" applyFill="1" applyBorder="1" applyAlignment="1">
      <alignment horizontal="left" vertical="center" wrapText="1"/>
      <protection/>
    </xf>
    <xf numFmtId="0" fontId="6" fillId="0" borderId="18" xfId="15" applyFont="1" applyBorder="1" applyAlignment="1">
      <alignment horizontal="center" vertical="center" wrapText="1"/>
      <protection/>
    </xf>
    <xf numFmtId="176" fontId="115" fillId="0" borderId="0" xfId="0" applyNumberFormat="1" applyFont="1" applyFill="1" applyAlignment="1">
      <alignment vertical="center"/>
    </xf>
    <xf numFmtId="0" fontId="116" fillId="0" borderId="0" xfId="0" applyFont="1" applyFill="1" applyAlignment="1">
      <alignment horizontal="center" vertical="center"/>
    </xf>
    <xf numFmtId="177" fontId="42" fillId="0" borderId="0" xfId="0" applyNumberFormat="1" applyFont="1" applyFill="1" applyBorder="1" applyAlignment="1">
      <alignment horizontal="center" vertical="center" wrapText="1"/>
    </xf>
    <xf numFmtId="176" fontId="115" fillId="0" borderId="0" xfId="0" applyNumberFormat="1" applyFont="1" applyFill="1" applyBorder="1" applyAlignment="1">
      <alignment horizontal="center" vertical="center" wrapText="1"/>
    </xf>
    <xf numFmtId="0" fontId="3" fillId="0" borderId="18" xfId="15" applyFont="1" applyFill="1" applyBorder="1" applyAlignment="1">
      <alignment horizontal="center" vertical="center" wrapText="1"/>
      <protection/>
    </xf>
    <xf numFmtId="176" fontId="3" fillId="0" borderId="18" xfId="15" applyNumberFormat="1" applyFont="1" applyFill="1" applyBorder="1" applyAlignment="1">
      <alignment horizontal="center" vertical="center" wrapText="1"/>
      <protection/>
    </xf>
    <xf numFmtId="0" fontId="3" fillId="0" borderId="18" xfId="15" applyFont="1" applyFill="1" applyBorder="1" applyAlignment="1">
      <alignment horizontal="left" vertical="center" wrapText="1"/>
      <protection/>
    </xf>
    <xf numFmtId="0" fontId="43" fillId="0" borderId="18" xfId="15" applyFont="1" applyFill="1" applyBorder="1" applyAlignment="1">
      <alignment vertical="center" wrapText="1"/>
      <protection/>
    </xf>
    <xf numFmtId="0" fontId="3" fillId="0" borderId="18" xfId="15" applyFont="1" applyFill="1" applyBorder="1" applyAlignment="1">
      <alignment vertical="center" wrapText="1"/>
      <protection/>
    </xf>
    <xf numFmtId="0" fontId="3" fillId="0" borderId="0" xfId="0" applyFont="1" applyFill="1" applyAlignment="1">
      <alignment vertical="center"/>
    </xf>
    <xf numFmtId="49" fontId="117" fillId="0" borderId="20" xfId="15" applyNumberFormat="1" applyFont="1" applyBorder="1" applyAlignment="1">
      <alignment vertical="center" wrapText="1"/>
      <protection/>
    </xf>
    <xf numFmtId="0" fontId="12" fillId="55" borderId="0" xfId="0" applyFont="1" applyFill="1" applyAlignment="1">
      <alignment vertical="center" wrapText="1"/>
    </xf>
    <xf numFmtId="0" fontId="106" fillId="56" borderId="18" xfId="671" applyNumberFormat="1" applyFont="1" applyFill="1" applyBorder="1" applyAlignment="1">
      <alignment horizontal="center" vertical="center" wrapText="1"/>
      <protection/>
    </xf>
    <xf numFmtId="176" fontId="103" fillId="55" borderId="0" xfId="0" applyNumberFormat="1" applyFont="1" applyFill="1" applyAlignment="1">
      <alignment/>
    </xf>
    <xf numFmtId="0" fontId="103" fillId="55" borderId="21" xfId="0" applyFont="1" applyFill="1" applyBorder="1" applyAlignment="1">
      <alignment horizontal="center" vertical="center"/>
    </xf>
    <xf numFmtId="176" fontId="103" fillId="55" borderId="18" xfId="0" applyNumberFormat="1" applyFont="1" applyFill="1" applyBorder="1" applyAlignment="1">
      <alignment horizontal="center" vertical="center" wrapText="1"/>
    </xf>
    <xf numFmtId="176" fontId="103" fillId="55" borderId="18" xfId="1071" applyNumberFormat="1" applyFont="1" applyFill="1" applyBorder="1" applyAlignment="1">
      <alignment horizontal="center" vertical="center" wrapText="1"/>
      <protection/>
    </xf>
    <xf numFmtId="176" fontId="103" fillId="55" borderId="18" xfId="0" applyNumberFormat="1" applyFont="1" applyFill="1" applyBorder="1" applyAlignment="1">
      <alignment horizontal="center"/>
    </xf>
    <xf numFmtId="176" fontId="103" fillId="55" borderId="18" xfId="0" applyNumberFormat="1" applyFont="1" applyFill="1" applyBorder="1" applyAlignment="1">
      <alignment horizontal="center" vertical="center"/>
    </xf>
    <xf numFmtId="176" fontId="103" fillId="56" borderId="18" xfId="0" applyNumberFormat="1" applyFont="1" applyFill="1" applyBorder="1" applyAlignment="1">
      <alignment horizontal="center"/>
    </xf>
    <xf numFmtId="180" fontId="107" fillId="56" borderId="0" xfId="0" applyNumberFormat="1" applyFont="1" applyFill="1" applyAlignment="1">
      <alignment/>
    </xf>
    <xf numFmtId="180" fontId="107" fillId="0" borderId="0" xfId="0" applyNumberFormat="1" applyFont="1" applyBorder="1" applyAlignment="1">
      <alignment/>
    </xf>
    <xf numFmtId="180" fontId="106" fillId="56" borderId="18" xfId="671" applyNumberFormat="1" applyFont="1" applyFill="1" applyBorder="1" applyAlignment="1">
      <alignment horizontal="center" vertical="center" wrapText="1"/>
      <protection/>
    </xf>
    <xf numFmtId="180" fontId="108" fillId="56" borderId="18" xfId="1071" applyNumberFormat="1" applyFont="1" applyFill="1" applyBorder="1" applyAlignment="1">
      <alignment horizontal="center" vertical="center" wrapText="1"/>
      <protection/>
    </xf>
    <xf numFmtId="180" fontId="112" fillId="56" borderId="18" xfId="671" applyNumberFormat="1" applyFont="1" applyFill="1" applyBorder="1" applyAlignment="1">
      <alignment horizontal="center" vertical="center"/>
      <protection/>
    </xf>
    <xf numFmtId="180" fontId="103" fillId="56" borderId="18" xfId="671" applyNumberFormat="1" applyFont="1" applyFill="1" applyBorder="1" applyAlignment="1">
      <alignment horizontal="center" vertical="center" wrapText="1"/>
      <protection/>
    </xf>
    <xf numFmtId="180" fontId="112" fillId="56" borderId="18" xfId="1071" applyNumberFormat="1" applyFont="1" applyFill="1" applyBorder="1" applyAlignment="1">
      <alignment horizontal="center" vertical="center" wrapText="1"/>
      <protection/>
    </xf>
    <xf numFmtId="180" fontId="112" fillId="55" borderId="18" xfId="1071" applyNumberFormat="1" applyFont="1" applyFill="1" applyBorder="1" applyAlignment="1">
      <alignment horizontal="center" vertical="center" wrapText="1"/>
      <protection/>
    </xf>
    <xf numFmtId="0" fontId="2" fillId="55" borderId="22" xfId="1071" applyFont="1" applyFill="1" applyBorder="1" applyAlignment="1">
      <alignment horizontal="center" vertical="center" wrapText="1"/>
      <protection/>
    </xf>
    <xf numFmtId="0" fontId="4" fillId="55" borderId="18" xfId="1071" applyFont="1" applyFill="1" applyBorder="1" applyAlignment="1">
      <alignment horizontal="center" vertical="center" wrapText="1"/>
      <protection/>
    </xf>
    <xf numFmtId="176" fontId="4" fillId="55" borderId="18" xfId="0" applyNumberFormat="1" applyFont="1" applyFill="1" applyBorder="1" applyAlignment="1">
      <alignment horizontal="center" vertical="center"/>
    </xf>
    <xf numFmtId="179" fontId="4" fillId="55" borderId="18" xfId="0" applyNumberFormat="1" applyFont="1" applyFill="1" applyBorder="1" applyAlignment="1">
      <alignment horizontal="center" vertical="center"/>
    </xf>
    <xf numFmtId="179" fontId="2" fillId="55" borderId="22" xfId="1071" applyNumberFormat="1" applyFont="1" applyFill="1" applyBorder="1" applyAlignment="1">
      <alignment horizontal="center" vertical="center" wrapText="1"/>
      <protection/>
    </xf>
    <xf numFmtId="0" fontId="7" fillId="0" borderId="18" xfId="0" applyFont="1" applyBorder="1" applyAlignment="1">
      <alignment horizontal="center" vertical="center" wrapText="1"/>
    </xf>
    <xf numFmtId="176" fontId="7" fillId="55" borderId="18" xfId="0" applyNumberFormat="1" applyFont="1" applyFill="1" applyBorder="1" applyAlignment="1">
      <alignment horizontal="center" vertical="center"/>
    </xf>
    <xf numFmtId="179" fontId="7" fillId="55" borderId="18" xfId="0" applyNumberFormat="1" applyFont="1" applyFill="1" applyBorder="1" applyAlignment="1">
      <alignment horizontal="center" vertical="center"/>
    </xf>
    <xf numFmtId="176" fontId="4" fillId="55" borderId="18" xfId="1071" applyNumberFormat="1" applyFont="1" applyFill="1" applyBorder="1" applyAlignment="1">
      <alignment horizontal="center" vertical="center" wrapText="1"/>
      <protection/>
    </xf>
    <xf numFmtId="179" fontId="4" fillId="55" borderId="18" xfId="1071" applyNumberFormat="1" applyFont="1" applyFill="1" applyBorder="1" applyAlignment="1">
      <alignment horizontal="center" vertical="center" wrapText="1"/>
      <protection/>
    </xf>
    <xf numFmtId="0" fontId="7" fillId="55" borderId="18" xfId="1071" applyFont="1" applyFill="1" applyBorder="1" applyAlignment="1">
      <alignment horizontal="center" vertical="center" wrapText="1"/>
      <protection/>
    </xf>
    <xf numFmtId="179" fontId="7" fillId="0" borderId="18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9" fontId="4" fillId="0" borderId="18" xfId="0" applyNumberFormat="1" applyFont="1" applyFill="1" applyBorder="1" applyAlignment="1">
      <alignment horizontal="center" vertical="center"/>
    </xf>
    <xf numFmtId="0" fontId="118" fillId="55" borderId="18" xfId="1071" applyFont="1" applyFill="1" applyBorder="1" applyAlignment="1">
      <alignment horizontal="center" vertical="center" wrapText="1"/>
      <protection/>
    </xf>
    <xf numFmtId="0" fontId="119" fillId="55" borderId="18" xfId="1071" applyFont="1" applyFill="1" applyBorder="1" applyAlignment="1">
      <alignment horizontal="center" vertical="center" wrapText="1"/>
      <protection/>
    </xf>
    <xf numFmtId="179" fontId="120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179" fontId="7" fillId="0" borderId="18" xfId="0" applyNumberFormat="1" applyFont="1" applyBorder="1" applyAlignment="1">
      <alignment horizontal="center" vertical="center"/>
    </xf>
    <xf numFmtId="0" fontId="114" fillId="55" borderId="18" xfId="671" applyNumberFormat="1" applyFont="1" applyFill="1" applyBorder="1" applyAlignment="1">
      <alignment horizontal="center" vertical="center" wrapText="1"/>
      <protection/>
    </xf>
    <xf numFmtId="176" fontId="11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7" fillId="55" borderId="0" xfId="0" applyFont="1" applyFill="1" applyAlignment="1">
      <alignment horizontal="center" vertical="center"/>
    </xf>
    <xf numFmtId="0" fontId="39" fillId="55" borderId="18" xfId="1071" applyFont="1" applyFill="1" applyBorder="1" applyAlignment="1">
      <alignment horizontal="center" vertical="center" wrapText="1"/>
      <protection/>
    </xf>
    <xf numFmtId="176" fontId="6" fillId="0" borderId="18" xfId="0" applyNumberFormat="1" applyFont="1" applyFill="1" applyBorder="1" applyAlignment="1">
      <alignment horizontal="center" vertical="center"/>
    </xf>
    <xf numFmtId="0" fontId="49" fillId="56" borderId="18" xfId="1071" applyFont="1" applyFill="1" applyBorder="1" applyAlignment="1">
      <alignment horizontal="center" vertical="center" wrapText="1"/>
      <protection/>
    </xf>
    <xf numFmtId="0" fontId="50" fillId="0" borderId="18" xfId="0" applyFont="1" applyFill="1" applyBorder="1" applyAlignment="1">
      <alignment horizontal="center"/>
    </xf>
    <xf numFmtId="0" fontId="39" fillId="0" borderId="18" xfId="1071" applyFont="1" applyFill="1" applyBorder="1" applyAlignment="1">
      <alignment horizontal="center" vertical="center" wrapText="1"/>
      <protection/>
    </xf>
    <xf numFmtId="0" fontId="49" fillId="0" borderId="18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190" fontId="49" fillId="0" borderId="18" xfId="0" applyNumberFormat="1" applyFont="1" applyFill="1" applyBorder="1" applyAlignment="1">
      <alignment horizontal="center" vertical="center"/>
    </xf>
    <xf numFmtId="0" fontId="40" fillId="0" borderId="18" xfId="1071" applyFont="1" applyFill="1" applyBorder="1" applyAlignment="1">
      <alignment horizontal="center" vertical="center" wrapText="1"/>
      <protection/>
    </xf>
    <xf numFmtId="0" fontId="50" fillId="0" borderId="20" xfId="0" applyFont="1" applyFill="1" applyBorder="1" applyAlignment="1">
      <alignment horizontal="center"/>
    </xf>
    <xf numFmtId="190" fontId="49" fillId="0" borderId="20" xfId="0" applyNumberFormat="1" applyFont="1" applyFill="1" applyBorder="1" applyAlignment="1">
      <alignment horizontal="center" vertical="center"/>
    </xf>
    <xf numFmtId="0" fontId="40" fillId="0" borderId="18" xfId="1071" applyFont="1" applyFill="1" applyBorder="1" applyAlignment="1">
      <alignment horizontal="left" vertical="center" wrapText="1"/>
      <protection/>
    </xf>
    <xf numFmtId="0" fontId="121" fillId="0" borderId="18" xfId="0" applyFont="1" applyFill="1" applyBorder="1" applyAlignment="1">
      <alignment horizontal="center" vertical="center"/>
    </xf>
    <xf numFmtId="0" fontId="122" fillId="0" borderId="18" xfId="1071" applyFont="1" applyFill="1" applyBorder="1" applyAlignment="1">
      <alignment horizontal="right" vertical="center" wrapText="1"/>
      <protection/>
    </xf>
    <xf numFmtId="0" fontId="53" fillId="0" borderId="18" xfId="1071" applyFont="1" applyFill="1" applyBorder="1" applyAlignment="1">
      <alignment horizontal="right" vertical="center" wrapText="1"/>
      <protection/>
    </xf>
    <xf numFmtId="0" fontId="40" fillId="57" borderId="18" xfId="1071" applyFont="1" applyFill="1" applyBorder="1" applyAlignment="1">
      <alignment horizontal="center" vertical="center" wrapText="1"/>
      <protection/>
    </xf>
    <xf numFmtId="0" fontId="50" fillId="57" borderId="18" xfId="0" applyFont="1" applyFill="1" applyBorder="1" applyAlignment="1">
      <alignment horizontal="center" vertical="center"/>
    </xf>
    <xf numFmtId="0" fontId="123" fillId="57" borderId="23" xfId="0" applyFont="1" applyFill="1" applyBorder="1" applyAlignment="1">
      <alignment horizontal="center" vertical="center" wrapText="1"/>
    </xf>
    <xf numFmtId="0" fontId="40" fillId="57" borderId="18" xfId="1071" applyFont="1" applyFill="1" applyBorder="1" applyAlignment="1">
      <alignment horizontal="center" vertical="center" wrapText="1"/>
      <protection/>
    </xf>
    <xf numFmtId="0" fontId="50" fillId="57" borderId="18" xfId="0" applyFont="1" applyFill="1" applyBorder="1" applyAlignment="1">
      <alignment horizontal="center" vertical="center"/>
    </xf>
    <xf numFmtId="0" fontId="124" fillId="0" borderId="18" xfId="1071" applyFont="1" applyFill="1" applyBorder="1" applyAlignment="1">
      <alignment horizontal="right" vertical="center" wrapText="1"/>
      <protection/>
    </xf>
    <xf numFmtId="0" fontId="122" fillId="0" borderId="18" xfId="1071" applyFont="1" applyFill="1" applyBorder="1" applyAlignment="1">
      <alignment horizontal="right" vertical="center" wrapText="1"/>
      <protection/>
    </xf>
    <xf numFmtId="0" fontId="125" fillId="0" borderId="18" xfId="1071" applyFont="1" applyFill="1" applyBorder="1" applyAlignment="1">
      <alignment horizontal="right" vertical="center" wrapText="1"/>
      <protection/>
    </xf>
    <xf numFmtId="0" fontId="7" fillId="0" borderId="18" xfId="1071" applyFont="1" applyFill="1" applyBorder="1" applyAlignment="1">
      <alignment horizontal="left" vertical="center" wrapText="1"/>
      <protection/>
    </xf>
    <xf numFmtId="190" fontId="50" fillId="0" borderId="18" xfId="0" applyNumberFormat="1" applyFont="1" applyFill="1" applyBorder="1" applyAlignment="1">
      <alignment horizontal="center"/>
    </xf>
    <xf numFmtId="0" fontId="114" fillId="55" borderId="18" xfId="671" applyNumberFormat="1" applyFont="1" applyFill="1" applyBorder="1" applyAlignment="1">
      <alignment horizontal="center" vertical="center"/>
      <protection/>
    </xf>
    <xf numFmtId="180" fontId="0" fillId="0" borderId="0" xfId="0" applyNumberFormat="1" applyAlignment="1">
      <alignment/>
    </xf>
    <xf numFmtId="0" fontId="8" fillId="55" borderId="18" xfId="67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55" fillId="55" borderId="0" xfId="0" applyFont="1" applyFill="1" applyAlignment="1">
      <alignment horizontal="center" vertical="center"/>
    </xf>
    <xf numFmtId="180" fontId="10" fillId="0" borderId="0" xfId="577" applyNumberFormat="1" applyFont="1" applyAlignment="1">
      <alignment horizontal="center" vertical="center" wrapText="1"/>
      <protection/>
    </xf>
    <xf numFmtId="180" fontId="0" fillId="0" borderId="0" xfId="577" applyNumberFormat="1" applyFont="1" applyAlignment="1">
      <alignment horizontal="center" vertical="center" wrapText="1"/>
      <protection/>
    </xf>
    <xf numFmtId="180" fontId="40" fillId="0" borderId="18" xfId="0" applyNumberFormat="1" applyFont="1" applyBorder="1" applyAlignment="1">
      <alignment horizontal="center" vertical="center"/>
    </xf>
    <xf numFmtId="180" fontId="40" fillId="0" borderId="18" xfId="577" applyNumberFormat="1" applyFont="1" applyBorder="1" applyAlignment="1">
      <alignment horizontal="center" vertical="center"/>
      <protection/>
    </xf>
    <xf numFmtId="176" fontId="126" fillId="0" borderId="18" xfId="15" applyNumberFormat="1" applyFont="1" applyFill="1" applyBorder="1" applyAlignment="1">
      <alignment horizontal="center" vertical="center" wrapText="1"/>
      <protection/>
    </xf>
    <xf numFmtId="180" fontId="39" fillId="0" borderId="18" xfId="15" applyNumberFormat="1" applyFont="1" applyFill="1" applyBorder="1" applyAlignment="1">
      <alignment horizontal="center" vertical="center" wrapText="1"/>
      <protection/>
    </xf>
    <xf numFmtId="180" fontId="40" fillId="0" borderId="18" xfId="15" applyNumberFormat="1" applyFont="1" applyFill="1" applyBorder="1" applyAlignment="1">
      <alignment horizontal="center" vertical="center" wrapText="1"/>
      <protection/>
    </xf>
    <xf numFmtId="180" fontId="39" fillId="0" borderId="18" xfId="15" applyNumberFormat="1" applyFont="1" applyBorder="1" applyAlignment="1">
      <alignment horizontal="center" vertical="center" wrapText="1"/>
      <protection/>
    </xf>
    <xf numFmtId="180" fontId="46" fillId="0" borderId="18" xfId="15" applyNumberFormat="1" applyFont="1" applyFill="1" applyBorder="1" applyAlignment="1">
      <alignment horizontal="center" vertical="center" wrapText="1"/>
      <protection/>
    </xf>
    <xf numFmtId="180" fontId="46" fillId="0" borderId="18" xfId="15" applyNumberFormat="1" applyFont="1" applyBorder="1" applyAlignment="1">
      <alignment horizontal="center" vertical="center" wrapText="1"/>
      <protection/>
    </xf>
    <xf numFmtId="178" fontId="104" fillId="0" borderId="18" xfId="15" applyNumberFormat="1" applyFont="1" applyFill="1" applyBorder="1" applyAlignment="1">
      <alignment horizontal="center" vertical="center" wrapText="1"/>
      <protection/>
    </xf>
    <xf numFmtId="180" fontId="125" fillId="0" borderId="18" xfId="577" applyNumberFormat="1" applyFont="1" applyFill="1" applyBorder="1" applyAlignment="1">
      <alignment horizontal="center" vertical="center" wrapText="1"/>
      <protection/>
    </xf>
    <xf numFmtId="176" fontId="126" fillId="0" borderId="18" xfId="15" applyNumberFormat="1" applyFont="1" applyBorder="1" applyAlignment="1">
      <alignment horizontal="center" vertical="center" wrapText="1"/>
      <protection/>
    </xf>
    <xf numFmtId="180" fontId="6" fillId="0" borderId="18" xfId="0" applyNumberFormat="1" applyFont="1" applyFill="1" applyBorder="1" applyAlignment="1">
      <alignment horizontal="center" vertical="center"/>
    </xf>
    <xf numFmtId="180" fontId="8" fillId="0" borderId="18" xfId="0" applyNumberFormat="1" applyFont="1" applyFill="1" applyBorder="1" applyAlignment="1">
      <alignment horizontal="center" vertical="center"/>
    </xf>
    <xf numFmtId="180" fontId="3" fillId="0" borderId="18" xfId="0" applyNumberFormat="1" applyFont="1" applyFill="1" applyBorder="1" applyAlignment="1">
      <alignment horizontal="center" vertical="center"/>
    </xf>
    <xf numFmtId="180" fontId="3" fillId="0" borderId="18" xfId="15" applyNumberFormat="1" applyFont="1" applyFill="1" applyBorder="1" applyAlignment="1">
      <alignment horizontal="center" vertical="center"/>
      <protection/>
    </xf>
    <xf numFmtId="180" fontId="114" fillId="0" borderId="18" xfId="15" applyNumberFormat="1" applyFont="1" applyFill="1" applyBorder="1" applyAlignment="1">
      <alignment horizontal="center" vertical="center" wrapText="1"/>
      <protection/>
    </xf>
    <xf numFmtId="180" fontId="125" fillId="0" borderId="18" xfId="577" applyNumberFormat="1" applyFont="1" applyBorder="1" applyAlignment="1">
      <alignment horizontal="center" vertical="center"/>
      <protection/>
    </xf>
    <xf numFmtId="180" fontId="39" fillId="0" borderId="20" xfId="15" applyNumberFormat="1" applyFont="1" applyBorder="1" applyAlignment="1">
      <alignment horizontal="center" vertical="center" wrapText="1"/>
      <protection/>
    </xf>
    <xf numFmtId="180" fontId="3" fillId="0" borderId="0" xfId="15" applyNumberFormat="1" applyFont="1" applyFill="1" applyAlignment="1">
      <alignment horizontal="center" vertical="center" wrapText="1"/>
      <protection/>
    </xf>
    <xf numFmtId="180" fontId="3" fillId="0" borderId="21" xfId="577" applyNumberFormat="1" applyFont="1" applyFill="1" applyBorder="1" applyAlignment="1">
      <alignment horizontal="right" vertical="center" wrapText="1"/>
      <protection/>
    </xf>
    <xf numFmtId="180" fontId="3" fillId="0" borderId="0" xfId="577" applyNumberFormat="1" applyFont="1" applyFill="1" applyBorder="1" applyAlignment="1">
      <alignment horizontal="right" vertical="center" wrapText="1"/>
      <protection/>
    </xf>
    <xf numFmtId="180" fontId="3" fillId="0" borderId="18" xfId="15" applyNumberFormat="1" applyFont="1" applyFill="1" applyBorder="1" applyAlignment="1">
      <alignment horizontal="center" vertical="center" wrapText="1"/>
      <protection/>
    </xf>
    <xf numFmtId="180" fontId="40" fillId="0" borderId="18" xfId="577" applyNumberFormat="1" applyFont="1" applyFill="1" applyBorder="1" applyAlignment="1">
      <alignment horizontal="center" vertical="center"/>
      <protection/>
    </xf>
    <xf numFmtId="180" fontId="125" fillId="0" borderId="18" xfId="577" applyNumberFormat="1" applyFont="1" applyFill="1" applyBorder="1" applyAlignment="1">
      <alignment horizontal="center" vertical="center"/>
      <protection/>
    </xf>
    <xf numFmtId="176" fontId="115" fillId="0" borderId="0" xfId="0" applyNumberFormat="1" applyFont="1" applyFill="1" applyAlignment="1">
      <alignment vertical="center" wrapText="1"/>
    </xf>
    <xf numFmtId="176" fontId="8" fillId="0" borderId="18" xfId="0" applyNumberFormat="1" applyFont="1" applyFill="1" applyBorder="1" applyAlignment="1">
      <alignment horizontal="center" vertical="center"/>
    </xf>
    <xf numFmtId="176" fontId="8" fillId="0" borderId="24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/>
    </xf>
    <xf numFmtId="180" fontId="0" fillId="0" borderId="0" xfId="0" applyNumberFormat="1" applyFont="1" applyAlignment="1">
      <alignment vertical="center"/>
    </xf>
    <xf numFmtId="0" fontId="107" fillId="0" borderId="21" xfId="0" applyFont="1" applyBorder="1" applyAlignment="1">
      <alignment/>
    </xf>
    <xf numFmtId="180" fontId="56" fillId="55" borderId="18" xfId="1071" applyNumberFormat="1" applyFont="1" applyFill="1" applyBorder="1" applyAlignment="1">
      <alignment horizontal="center" vertical="center" wrapText="1"/>
      <protection/>
    </xf>
    <xf numFmtId="180" fontId="56" fillId="55" borderId="18" xfId="0" applyNumberFormat="1" applyFont="1" applyFill="1" applyBorder="1" applyAlignment="1">
      <alignment horizontal="center" vertical="center"/>
    </xf>
    <xf numFmtId="180" fontId="116" fillId="0" borderId="0" xfId="0" applyNumberFormat="1" applyFont="1" applyFill="1" applyAlignment="1">
      <alignment horizontal="center" vertical="center"/>
    </xf>
    <xf numFmtId="0" fontId="10" fillId="0" borderId="0" xfId="659" applyFont="1" applyFill="1" applyAlignment="1">
      <alignment/>
      <protection/>
    </xf>
    <xf numFmtId="0" fontId="0" fillId="0" borderId="0" xfId="0" applyFill="1" applyAlignment="1">
      <alignment vertical="center"/>
    </xf>
    <xf numFmtId="0" fontId="7" fillId="0" borderId="18" xfId="1071" applyFont="1" applyFill="1" applyBorder="1" applyAlignment="1">
      <alignment horizontal="left" vertical="center" wrapText="1"/>
      <protection/>
    </xf>
    <xf numFmtId="0" fontId="102" fillId="55" borderId="18" xfId="1071" applyFont="1" applyFill="1" applyBorder="1" applyAlignment="1">
      <alignment horizontal="center" vertical="center" wrapText="1"/>
      <protection/>
    </xf>
    <xf numFmtId="0" fontId="127" fillId="55" borderId="18" xfId="671" applyFont="1" applyFill="1" applyBorder="1" applyAlignment="1">
      <alignment horizontal="right" vertical="center"/>
      <protection/>
    </xf>
    <xf numFmtId="0" fontId="83" fillId="0" borderId="0" xfId="1070" applyFont="1" applyFill="1">
      <alignment vertical="center"/>
      <protection/>
    </xf>
    <xf numFmtId="179" fontId="107" fillId="0" borderId="0" xfId="1070" applyNumberFormat="1" applyFont="1" applyFill="1" applyAlignment="1">
      <alignment horizontal="center" vertical="center"/>
      <protection/>
    </xf>
    <xf numFmtId="180" fontId="36" fillId="0" borderId="0" xfId="1070" applyNumberFormat="1" applyFont="1" applyFill="1" applyAlignment="1">
      <alignment horizontal="center" vertical="center"/>
      <protection/>
    </xf>
    <xf numFmtId="179" fontId="36" fillId="0" borderId="0" xfId="1070" applyNumberFormat="1" applyFont="1" applyFill="1" applyAlignment="1">
      <alignment horizontal="center" vertical="center"/>
      <protection/>
    </xf>
    <xf numFmtId="0" fontId="83" fillId="0" borderId="0" xfId="1070" applyFont="1" applyFill="1" applyAlignment="1">
      <alignment horizontal="center" vertical="center"/>
      <protection/>
    </xf>
    <xf numFmtId="180" fontId="40" fillId="0" borderId="0" xfId="671" applyNumberFormat="1" applyFont="1" applyFill="1" applyBorder="1" applyAlignment="1">
      <alignment horizontal="center" vertical="center"/>
      <protection/>
    </xf>
    <xf numFmtId="0" fontId="57" fillId="0" borderId="0" xfId="1070" applyFont="1" applyFill="1" applyAlignment="1">
      <alignment horizontal="center" vertical="center" wrapText="1"/>
      <protection/>
    </xf>
    <xf numFmtId="180" fontId="0" fillId="0" borderId="0" xfId="671" applyNumberFormat="1" applyFont="1" applyFill="1" applyAlignment="1">
      <alignment vertical="center"/>
      <protection/>
    </xf>
    <xf numFmtId="176" fontId="83" fillId="0" borderId="0" xfId="1070" applyNumberFormat="1" applyFont="1" applyFill="1" applyAlignment="1">
      <alignment horizontal="center" vertical="center"/>
      <protection/>
    </xf>
    <xf numFmtId="0" fontId="0" fillId="0" borderId="0" xfId="671" applyFont="1" applyFill="1" applyAlignment="1">
      <alignment vertical="center"/>
      <protection/>
    </xf>
    <xf numFmtId="180" fontId="40" fillId="0" borderId="25" xfId="671" applyNumberFormat="1" applyFont="1" applyFill="1" applyBorder="1" applyAlignment="1">
      <alignment horizontal="center" vertical="center"/>
      <protection/>
    </xf>
    <xf numFmtId="0" fontId="57" fillId="0" borderId="0" xfId="1070" applyFont="1" applyFill="1" applyAlignment="1">
      <alignment vertical="center" wrapText="1"/>
      <protection/>
    </xf>
    <xf numFmtId="180" fontId="39" fillId="0" borderId="18" xfId="671" applyNumberFormat="1" applyFont="1" applyFill="1" applyBorder="1" applyAlignment="1">
      <alignment horizontal="center" vertical="center"/>
      <protection/>
    </xf>
    <xf numFmtId="180" fontId="6" fillId="0" borderId="18" xfId="671" applyNumberFormat="1" applyFont="1" applyFill="1" applyBorder="1" applyAlignment="1">
      <alignment horizontal="center" vertical="center"/>
      <protection/>
    </xf>
    <xf numFmtId="180" fontId="40" fillId="0" borderId="18" xfId="671" applyNumberFormat="1" applyFont="1" applyFill="1" applyBorder="1" applyAlignment="1">
      <alignment horizontal="center" vertical="center"/>
      <protection/>
    </xf>
    <xf numFmtId="180" fontId="8" fillId="0" borderId="18" xfId="671" applyNumberFormat="1" applyFont="1" applyFill="1" applyBorder="1" applyAlignment="1">
      <alignment horizontal="center" vertical="center"/>
      <protection/>
    </xf>
    <xf numFmtId="177" fontId="128" fillId="0" borderId="26" xfId="671" applyNumberFormat="1" applyFont="1" applyFill="1" applyBorder="1" applyAlignment="1">
      <alignment horizontal="center" vertical="center" wrapText="1"/>
      <protection/>
    </xf>
    <xf numFmtId="0" fontId="57" fillId="0" borderId="18" xfId="1070" applyFont="1" applyFill="1" applyBorder="1" applyAlignment="1">
      <alignment horizontal="center" vertical="center" wrapText="1"/>
      <protection/>
    </xf>
    <xf numFmtId="0" fontId="57" fillId="0" borderId="18" xfId="1070" applyFont="1" applyFill="1" applyBorder="1" applyAlignment="1">
      <alignment vertical="center" wrapText="1"/>
      <protection/>
    </xf>
    <xf numFmtId="0" fontId="5" fillId="0" borderId="0" xfId="1070" applyFont="1" applyFill="1">
      <alignment vertical="center"/>
      <protection/>
    </xf>
    <xf numFmtId="0" fontId="58" fillId="0" borderId="24" xfId="1070" applyFont="1" applyFill="1" applyBorder="1" applyAlignment="1">
      <alignment horizontal="center" vertical="center" wrapText="1"/>
      <protection/>
    </xf>
    <xf numFmtId="0" fontId="58" fillId="0" borderId="18" xfId="1070" applyFont="1" applyFill="1" applyBorder="1" applyAlignment="1">
      <alignment horizontal="center" vertical="center" wrapText="1"/>
      <protection/>
    </xf>
    <xf numFmtId="0" fontId="83" fillId="0" borderId="0" xfId="602" applyFill="1">
      <alignment vertical="center"/>
      <protection/>
    </xf>
    <xf numFmtId="0" fontId="129" fillId="0" borderId="18" xfId="1070" applyFont="1" applyFill="1" applyBorder="1" applyAlignment="1">
      <alignment vertical="center" wrapText="1"/>
      <protection/>
    </xf>
    <xf numFmtId="180" fontId="39" fillId="0" borderId="18" xfId="671" applyNumberFormat="1" applyFont="1" applyFill="1" applyBorder="1" applyAlignment="1">
      <alignment horizontal="center" vertical="center" wrapText="1"/>
      <protection/>
    </xf>
    <xf numFmtId="0" fontId="57" fillId="0" borderId="18" xfId="1070" applyFont="1" applyFill="1" applyBorder="1" applyAlignment="1">
      <alignment vertical="center"/>
      <protection/>
    </xf>
    <xf numFmtId="0" fontId="130" fillId="0" borderId="18" xfId="1070" applyFont="1" applyFill="1" applyBorder="1" applyAlignment="1">
      <alignment vertical="center" wrapText="1"/>
      <protection/>
    </xf>
    <xf numFmtId="180" fontId="39" fillId="0" borderId="27" xfId="671" applyNumberFormat="1" applyFont="1" applyFill="1" applyBorder="1" applyAlignment="1">
      <alignment horizontal="center" vertical="center" wrapText="1"/>
      <protection/>
    </xf>
    <xf numFmtId="0" fontId="58" fillId="0" borderId="24" xfId="1070" applyFont="1" applyFill="1" applyBorder="1" applyAlignment="1">
      <alignment vertical="center" wrapText="1"/>
      <protection/>
    </xf>
    <xf numFmtId="0" fontId="38" fillId="0" borderId="0" xfId="1070" applyFont="1" applyFill="1">
      <alignment vertical="center"/>
      <protection/>
    </xf>
    <xf numFmtId="179" fontId="38" fillId="0" borderId="18" xfId="1070" applyNumberFormat="1" applyFont="1" applyFill="1" applyBorder="1" applyAlignment="1">
      <alignment horizontal="center" vertical="center" wrapText="1"/>
      <protection/>
    </xf>
    <xf numFmtId="0" fontId="38" fillId="0" borderId="20" xfId="1070" applyFont="1" applyFill="1" applyBorder="1" applyAlignment="1">
      <alignment horizontal="center" vertical="center" wrapText="1"/>
      <protection/>
    </xf>
    <xf numFmtId="179" fontId="38" fillId="0" borderId="20" xfId="1070" applyNumberFormat="1" applyFont="1" applyFill="1" applyBorder="1" applyAlignment="1">
      <alignment horizontal="center" vertical="center" wrapText="1"/>
      <protection/>
    </xf>
    <xf numFmtId="0" fontId="10" fillId="0" borderId="0" xfId="671" applyFont="1" applyFill="1">
      <alignment/>
      <protection/>
    </xf>
    <xf numFmtId="0" fontId="10" fillId="0" borderId="0" xfId="671" applyFont="1">
      <alignment/>
      <protection/>
    </xf>
    <xf numFmtId="0" fontId="0" fillId="0" borderId="0" xfId="1070">
      <alignment vertical="center"/>
      <protection/>
    </xf>
    <xf numFmtId="176" fontId="0" fillId="0" borderId="0" xfId="1070" applyNumberFormat="1" applyAlignment="1">
      <alignment horizontal="center" vertical="center"/>
      <protection/>
    </xf>
    <xf numFmtId="179" fontId="0" fillId="0" borderId="0" xfId="1070" applyNumberFormat="1" applyAlignment="1">
      <alignment horizontal="center" vertical="center"/>
      <protection/>
    </xf>
    <xf numFmtId="179" fontId="36" fillId="0" borderId="0" xfId="1070" applyNumberFormat="1" applyFont="1" applyAlignment="1">
      <alignment horizontal="center" vertical="center"/>
      <protection/>
    </xf>
    <xf numFmtId="0" fontId="38" fillId="0" borderId="0" xfId="1070" applyFont="1">
      <alignment vertical="center"/>
      <protection/>
    </xf>
    <xf numFmtId="0" fontId="38" fillId="0" borderId="20" xfId="1070" applyFont="1" applyBorder="1" applyAlignment="1">
      <alignment horizontal="center" vertical="center" wrapText="1"/>
      <protection/>
    </xf>
    <xf numFmtId="176" fontId="38" fillId="0" borderId="20" xfId="1070" applyNumberFormat="1" applyFont="1" applyFill="1" applyBorder="1" applyAlignment="1">
      <alignment horizontal="center" vertical="center" wrapText="1"/>
      <protection/>
    </xf>
    <xf numFmtId="179" fontId="38" fillId="57" borderId="20" xfId="1070" applyNumberFormat="1" applyFont="1" applyFill="1" applyBorder="1" applyAlignment="1">
      <alignment horizontal="center" vertical="center" wrapText="1"/>
      <protection/>
    </xf>
    <xf numFmtId="176" fontId="38" fillId="0" borderId="18" xfId="1070" applyNumberFormat="1" applyFont="1" applyFill="1" applyBorder="1" applyAlignment="1">
      <alignment horizontal="center" vertical="center" wrapText="1"/>
      <protection/>
    </xf>
    <xf numFmtId="0" fontId="5" fillId="0" borderId="0" xfId="1070" applyFont="1">
      <alignment vertical="center"/>
      <protection/>
    </xf>
    <xf numFmtId="178" fontId="8" fillId="0" borderId="18" xfId="1070" applyNumberFormat="1" applyFont="1" applyBorder="1" applyAlignment="1">
      <alignment horizontal="center" vertical="center"/>
      <protection/>
    </xf>
    <xf numFmtId="179" fontId="8" fillId="0" borderId="18" xfId="671" applyNumberFormat="1" applyFont="1" applyBorder="1" applyAlignment="1">
      <alignment horizontal="center" vertical="center"/>
      <protection/>
    </xf>
    <xf numFmtId="179" fontId="8" fillId="0" borderId="18" xfId="671" applyNumberFormat="1" applyFont="1" applyFill="1" applyBorder="1" applyAlignment="1">
      <alignment horizontal="center" vertical="center"/>
      <protection/>
    </xf>
    <xf numFmtId="0" fontId="0" fillId="0" borderId="0" xfId="1070" applyFill="1">
      <alignment vertical="center"/>
      <protection/>
    </xf>
    <xf numFmtId="0" fontId="83" fillId="0" borderId="0" xfId="1070" applyFont="1">
      <alignment vertical="center"/>
      <protection/>
    </xf>
    <xf numFmtId="176" fontId="0" fillId="0" borderId="0" xfId="1070" applyNumberFormat="1" applyFill="1" applyAlignment="1">
      <alignment horizontal="center" vertical="center"/>
      <protection/>
    </xf>
    <xf numFmtId="187" fontId="0" fillId="0" borderId="0" xfId="1070" applyNumberFormat="1" applyAlignment="1">
      <alignment horizontal="center" vertical="center"/>
      <protection/>
    </xf>
    <xf numFmtId="179" fontId="38" fillId="22" borderId="18" xfId="1070" applyNumberFormat="1" applyFont="1" applyFill="1" applyBorder="1" applyAlignment="1">
      <alignment vertical="center" wrapText="1"/>
      <protection/>
    </xf>
    <xf numFmtId="179" fontId="38" fillId="22" borderId="18" xfId="1070" applyNumberFormat="1" applyFont="1" applyFill="1" applyBorder="1" applyAlignment="1">
      <alignment horizontal="center" vertical="center" wrapText="1"/>
      <protection/>
    </xf>
    <xf numFmtId="179" fontId="6" fillId="0" borderId="18" xfId="671" applyNumberFormat="1" applyFont="1" applyFill="1" applyBorder="1" applyAlignment="1">
      <alignment horizontal="center" vertical="center" wrapText="1"/>
      <protection/>
    </xf>
    <xf numFmtId="0" fontId="36" fillId="0" borderId="0" xfId="1070" applyFont="1">
      <alignment vertical="center"/>
      <protection/>
    </xf>
    <xf numFmtId="0" fontId="57" fillId="0" borderId="0" xfId="1070" applyFont="1" applyAlignment="1">
      <alignment vertical="center" wrapText="1"/>
      <protection/>
    </xf>
    <xf numFmtId="176" fontId="83" fillId="0" borderId="0" xfId="1070" applyNumberFormat="1" applyFont="1" applyAlignment="1">
      <alignment horizontal="center" vertical="center"/>
      <protection/>
    </xf>
    <xf numFmtId="179" fontId="83" fillId="0" borderId="0" xfId="1070" applyNumberFormat="1" applyFont="1" applyAlignment="1">
      <alignment horizontal="center" vertical="center"/>
      <protection/>
    </xf>
    <xf numFmtId="187" fontId="83" fillId="0" borderId="0" xfId="1070" applyNumberFormat="1" applyFont="1" applyAlignment="1">
      <alignment horizontal="center" vertical="center"/>
      <protection/>
    </xf>
    <xf numFmtId="179" fontId="8" fillId="0" borderId="25" xfId="671" applyNumberFormat="1" applyFont="1" applyBorder="1" applyAlignment="1">
      <alignment horizontal="center" vertical="center"/>
      <protection/>
    </xf>
    <xf numFmtId="179" fontId="8" fillId="0" borderId="25" xfId="671" applyNumberFormat="1" applyFont="1" applyFill="1" applyBorder="1" applyAlignment="1">
      <alignment horizontal="center" vertical="center"/>
      <protection/>
    </xf>
    <xf numFmtId="179" fontId="83" fillId="0" borderId="0" xfId="1070" applyNumberFormat="1" applyFont="1" applyFill="1" applyAlignment="1">
      <alignment horizontal="center" vertical="center"/>
      <protection/>
    </xf>
    <xf numFmtId="0" fontId="57" fillId="0" borderId="24" xfId="1070" applyFont="1" applyFill="1" applyBorder="1" applyAlignment="1">
      <alignment horizontal="center" vertical="center" wrapText="1"/>
      <protection/>
    </xf>
    <xf numFmtId="0" fontId="131" fillId="0" borderId="0" xfId="652" applyFont="1">
      <alignment vertical="center"/>
      <protection/>
    </xf>
    <xf numFmtId="0" fontId="83" fillId="0" borderId="0" xfId="652">
      <alignment vertical="center"/>
      <protection/>
    </xf>
    <xf numFmtId="0" fontId="83" fillId="0" borderId="0" xfId="652" applyAlignment="1">
      <alignment horizontal="center" vertical="center"/>
      <protection/>
    </xf>
    <xf numFmtId="177" fontId="83" fillId="0" borderId="0" xfId="652" applyNumberFormat="1" applyAlignment="1">
      <alignment horizontal="center" vertical="center"/>
      <protection/>
    </xf>
    <xf numFmtId="176" fontId="132" fillId="0" borderId="0" xfId="652" applyNumberFormat="1" applyFont="1" applyAlignment="1">
      <alignment horizontal="center" vertical="center"/>
      <protection/>
    </xf>
    <xf numFmtId="177" fontId="132" fillId="0" borderId="0" xfId="652" applyNumberFormat="1" applyFont="1" applyAlignment="1">
      <alignment horizontal="center" vertical="center"/>
      <protection/>
    </xf>
    <xf numFmtId="0" fontId="132" fillId="0" borderId="0" xfId="652" applyFont="1">
      <alignment vertical="center"/>
      <protection/>
    </xf>
    <xf numFmtId="176" fontId="39" fillId="0" borderId="18" xfId="15" applyNumberFormat="1" applyFont="1" applyFill="1" applyBorder="1" applyAlignment="1">
      <alignment horizontal="center" vertical="center" wrapText="1"/>
      <protection/>
    </xf>
    <xf numFmtId="177" fontId="39" fillId="0" borderId="18" xfId="15" applyNumberFormat="1" applyFont="1" applyFill="1" applyBorder="1" applyAlignment="1">
      <alignment horizontal="center" vertical="center" wrapText="1"/>
      <protection/>
    </xf>
    <xf numFmtId="177" fontId="133" fillId="0" borderId="18" xfId="652" applyNumberFormat="1" applyFont="1" applyBorder="1" applyAlignment="1">
      <alignment horizontal="center" vertical="center"/>
      <protection/>
    </xf>
    <xf numFmtId="177" fontId="134" fillId="0" borderId="18" xfId="15" applyNumberFormat="1" applyFont="1" applyFill="1" applyBorder="1" applyAlignment="1">
      <alignment horizontal="center" vertical="center" wrapText="1"/>
      <protection/>
    </xf>
    <xf numFmtId="0" fontId="134" fillId="0" borderId="18" xfId="15" applyFont="1" applyFill="1" applyBorder="1" applyAlignment="1">
      <alignment horizontal="left" vertical="center" wrapText="1"/>
      <protection/>
    </xf>
    <xf numFmtId="176" fontId="134" fillId="0" borderId="18" xfId="15" applyNumberFormat="1" applyFont="1" applyFill="1" applyBorder="1" applyAlignment="1">
      <alignment horizontal="center" vertical="center" wrapText="1"/>
      <protection/>
    </xf>
    <xf numFmtId="176" fontId="132" fillId="0" borderId="18" xfId="652" applyNumberFormat="1" applyFont="1" applyBorder="1" applyAlignment="1">
      <alignment horizontal="center" vertical="center"/>
      <protection/>
    </xf>
    <xf numFmtId="177" fontId="132" fillId="0" borderId="18" xfId="652" applyNumberFormat="1" applyFont="1" applyBorder="1" applyAlignment="1">
      <alignment horizontal="center" vertical="center"/>
      <protection/>
    </xf>
    <xf numFmtId="0" fontId="132" fillId="0" borderId="18" xfId="652" applyFont="1" applyBorder="1" applyAlignment="1">
      <alignment horizontal="center" vertical="center"/>
      <protection/>
    </xf>
    <xf numFmtId="179" fontId="135" fillId="0" borderId="18" xfId="15" applyNumberFormat="1" applyFont="1" applyBorder="1" applyAlignment="1">
      <alignment horizontal="center" vertical="center" wrapText="1"/>
      <protection/>
    </xf>
    <xf numFmtId="0" fontId="134" fillId="0" borderId="18" xfId="15" applyFont="1" applyFill="1" applyBorder="1" applyAlignment="1">
      <alignment vertical="center" wrapText="1"/>
      <protection/>
    </xf>
    <xf numFmtId="0" fontId="134" fillId="56" borderId="18" xfId="15" applyFont="1" applyFill="1" applyBorder="1" applyAlignment="1">
      <alignment horizontal="left" vertical="center" wrapText="1"/>
      <protection/>
    </xf>
    <xf numFmtId="0" fontId="135" fillId="0" borderId="18" xfId="15" applyFont="1" applyBorder="1" applyAlignment="1">
      <alignment horizontal="center" vertical="center" wrapText="1"/>
      <protection/>
    </xf>
    <xf numFmtId="180" fontId="107" fillId="0" borderId="0" xfId="1070" applyNumberFormat="1" applyFont="1" applyFill="1" applyAlignment="1">
      <alignment horizontal="center" vertical="center"/>
      <protection/>
    </xf>
    <xf numFmtId="180" fontId="36" fillId="0" borderId="0" xfId="1070" applyNumberFormat="1" applyFont="1" applyFill="1" applyBorder="1" applyAlignment="1">
      <alignment horizontal="center" vertical="center"/>
      <protection/>
    </xf>
    <xf numFmtId="179" fontId="83" fillId="0" borderId="0" xfId="1070" applyNumberFormat="1" applyFont="1" applyFill="1">
      <alignment vertical="center"/>
      <protection/>
    </xf>
    <xf numFmtId="180" fontId="136" fillId="0" borderId="21" xfId="1070" applyNumberFormat="1" applyFont="1" applyFill="1" applyBorder="1" applyAlignment="1">
      <alignment vertical="center"/>
      <protection/>
    </xf>
    <xf numFmtId="180" fontId="2" fillId="0" borderId="18" xfId="1070" applyNumberFormat="1" applyFont="1" applyFill="1" applyBorder="1" applyAlignment="1">
      <alignment horizontal="center" vertical="center" wrapText="1"/>
      <protection/>
    </xf>
    <xf numFmtId="0" fontId="38" fillId="0" borderId="18" xfId="1070" applyFont="1" applyFill="1" applyBorder="1" applyAlignment="1">
      <alignment horizontal="center" vertical="center"/>
      <protection/>
    </xf>
    <xf numFmtId="179" fontId="38" fillId="0" borderId="18" xfId="1070" applyNumberFormat="1" applyFont="1" applyFill="1" applyBorder="1" applyAlignment="1">
      <alignment horizontal="center" vertical="center"/>
      <protection/>
    </xf>
    <xf numFmtId="179" fontId="6" fillId="0" borderId="24" xfId="659" applyNumberFormat="1" applyFont="1" applyFill="1" applyBorder="1" applyAlignment="1">
      <alignment horizontal="center" vertical="center"/>
      <protection/>
    </xf>
    <xf numFmtId="180" fontId="6" fillId="0" borderId="18" xfId="659" applyNumberFormat="1" applyFont="1" applyFill="1" applyBorder="1" applyAlignment="1">
      <alignment horizontal="center" vertical="center"/>
      <protection/>
    </xf>
    <xf numFmtId="0" fontId="5" fillId="0" borderId="18" xfId="1070" applyFont="1" applyFill="1" applyBorder="1">
      <alignment vertical="center"/>
      <protection/>
    </xf>
    <xf numFmtId="179" fontId="39" fillId="0" borderId="18" xfId="659" applyNumberFormat="1" applyFont="1" applyFill="1" applyBorder="1" applyAlignment="1">
      <alignment horizontal="center" vertical="center"/>
      <protection/>
    </xf>
    <xf numFmtId="180" fontId="39" fillId="0" borderId="18" xfId="659" applyNumberFormat="1" applyFont="1" applyFill="1" applyBorder="1" applyAlignment="1">
      <alignment horizontal="center" vertical="center"/>
      <protection/>
    </xf>
    <xf numFmtId="179" fontId="57" fillId="0" borderId="24" xfId="1070" applyNumberFormat="1" applyFont="1" applyFill="1" applyBorder="1" applyAlignment="1">
      <alignment horizontal="center" vertical="center" wrapText="1"/>
      <protection/>
    </xf>
    <xf numFmtId="0" fontId="83" fillId="0" borderId="18" xfId="1070" applyFont="1" applyFill="1" applyBorder="1">
      <alignment vertical="center"/>
      <protection/>
    </xf>
    <xf numFmtId="180" fontId="57" fillId="0" borderId="18" xfId="659" applyNumberFormat="1" applyFont="1" applyFill="1" applyBorder="1" applyAlignment="1">
      <alignment horizontal="center" vertical="center" wrapText="1"/>
      <protection/>
    </xf>
    <xf numFmtId="0" fontId="137" fillId="0" borderId="18" xfId="1070" applyFont="1" applyFill="1" applyBorder="1" applyAlignment="1">
      <alignment vertical="center" wrapText="1"/>
      <protection/>
    </xf>
    <xf numFmtId="0" fontId="58" fillId="0" borderId="27" xfId="1070" applyFont="1" applyFill="1" applyBorder="1" applyAlignment="1">
      <alignment vertical="center" wrapText="1"/>
      <protection/>
    </xf>
    <xf numFmtId="179" fontId="39" fillId="0" borderId="18" xfId="659" applyNumberFormat="1" applyFont="1" applyFill="1" applyBorder="1" applyAlignment="1">
      <alignment horizontal="center" vertical="center" wrapText="1"/>
      <protection/>
    </xf>
    <xf numFmtId="180" fontId="39" fillId="0" borderId="18" xfId="659" applyNumberFormat="1" applyFont="1" applyFill="1" applyBorder="1" applyAlignment="1">
      <alignment horizontal="center" vertical="center" wrapText="1"/>
      <protection/>
    </xf>
    <xf numFmtId="0" fontId="58" fillId="0" borderId="18" xfId="1070" applyFont="1" applyFill="1" applyBorder="1" applyAlignment="1">
      <alignment vertical="center" wrapText="1"/>
      <protection/>
    </xf>
    <xf numFmtId="179" fontId="58" fillId="0" borderId="18" xfId="1070" applyNumberFormat="1" applyFont="1" applyFill="1" applyBorder="1" applyAlignment="1">
      <alignment horizontal="center" vertical="center" wrapText="1"/>
      <protection/>
    </xf>
    <xf numFmtId="0" fontId="9" fillId="0" borderId="18" xfId="1070" applyFont="1" applyFill="1" applyBorder="1" applyAlignment="1">
      <alignment vertical="center" wrapText="1"/>
      <protection/>
    </xf>
    <xf numFmtId="179" fontId="57" fillId="0" borderId="18" xfId="1070" applyNumberFormat="1" applyFont="1" applyFill="1" applyBorder="1" applyAlignment="1">
      <alignment horizontal="center" vertical="center" wrapText="1"/>
      <protection/>
    </xf>
    <xf numFmtId="0" fontId="129" fillId="0" borderId="18" xfId="1070" applyFont="1" applyFill="1" applyBorder="1" applyAlignment="1">
      <alignment vertical="center" wrapText="1"/>
      <protection/>
    </xf>
    <xf numFmtId="0" fontId="130" fillId="0" borderId="18" xfId="1070" applyFont="1" applyFill="1" applyBorder="1" applyAlignment="1">
      <alignment vertical="center" wrapText="1"/>
      <protection/>
    </xf>
    <xf numFmtId="0" fontId="83" fillId="0" borderId="18" xfId="1070" applyFont="1" applyFill="1" applyBorder="1" applyAlignment="1">
      <alignment horizontal="center" vertical="center"/>
      <protection/>
    </xf>
    <xf numFmtId="0" fontId="58" fillId="0" borderId="18" xfId="1070" applyFont="1" applyFill="1" applyBorder="1" applyAlignment="1">
      <alignment vertical="center"/>
      <protection/>
    </xf>
    <xf numFmtId="179" fontId="58" fillId="0" borderId="24" xfId="1070" applyNumberFormat="1" applyFont="1" applyFill="1" applyBorder="1" applyAlignment="1">
      <alignment horizontal="center" vertical="center" wrapText="1"/>
      <protection/>
    </xf>
    <xf numFmtId="179" fontId="57" fillId="0" borderId="0" xfId="1070" applyNumberFormat="1" applyFont="1" applyFill="1" applyAlignment="1">
      <alignment horizontal="center" vertical="center" wrapText="1"/>
      <protection/>
    </xf>
    <xf numFmtId="0" fontId="0" fillId="0" borderId="0" xfId="659" applyFont="1" applyFill="1" applyAlignment="1">
      <alignment vertical="center"/>
      <protection/>
    </xf>
    <xf numFmtId="179" fontId="0" fillId="0" borderId="0" xfId="659" applyNumberFormat="1" applyFont="1" applyFill="1" applyAlignment="1">
      <alignment vertical="center"/>
      <protection/>
    </xf>
    <xf numFmtId="180" fontId="138" fillId="0" borderId="18" xfId="1070" applyNumberFormat="1" applyFont="1" applyFill="1" applyBorder="1" applyAlignment="1">
      <alignment horizontal="center" vertical="center" wrapText="1"/>
      <protection/>
    </xf>
    <xf numFmtId="179" fontId="138" fillId="0" borderId="18" xfId="1070" applyNumberFormat="1" applyFont="1" applyFill="1" applyBorder="1" applyAlignment="1">
      <alignment horizontal="center" vertical="center" wrapText="1"/>
      <protection/>
    </xf>
    <xf numFmtId="0" fontId="106" fillId="55" borderId="27" xfId="671" applyFont="1" applyFill="1" applyBorder="1" applyAlignment="1">
      <alignment horizontal="center" vertical="center" wrapText="1"/>
      <protection/>
    </xf>
    <xf numFmtId="0" fontId="106" fillId="55" borderId="28" xfId="671" applyFont="1" applyFill="1" applyBorder="1" applyAlignment="1">
      <alignment horizontal="center" vertical="center" wrapText="1"/>
      <protection/>
    </xf>
    <xf numFmtId="0" fontId="106" fillId="55" borderId="24" xfId="671" applyFont="1" applyFill="1" applyBorder="1" applyAlignment="1">
      <alignment horizontal="center" vertical="center" wrapText="1"/>
      <protection/>
    </xf>
    <xf numFmtId="0" fontId="108" fillId="55" borderId="20" xfId="1071" applyFont="1" applyFill="1" applyBorder="1" applyAlignment="1">
      <alignment horizontal="center" vertical="center" wrapText="1"/>
      <protection/>
    </xf>
    <xf numFmtId="0" fontId="2" fillId="55" borderId="18" xfId="0" applyFont="1" applyFill="1" applyBorder="1" applyAlignment="1">
      <alignment horizontal="center" vertical="center" wrapText="1"/>
    </xf>
    <xf numFmtId="179" fontId="117" fillId="0" borderId="22" xfId="15" applyNumberFormat="1" applyFont="1" applyBorder="1" applyAlignment="1">
      <alignment horizontal="center" vertical="center" wrapText="1"/>
      <protection/>
    </xf>
    <xf numFmtId="179" fontId="117" fillId="0" borderId="29" xfId="15" applyNumberFormat="1" applyFont="1" applyBorder="1" applyAlignment="1">
      <alignment horizontal="center" vertical="center" wrapText="1"/>
      <protection/>
    </xf>
    <xf numFmtId="179" fontId="117" fillId="0" borderId="20" xfId="15" applyNumberFormat="1" applyFont="1" applyBorder="1" applyAlignment="1">
      <alignment horizontal="center" vertical="center" wrapText="1"/>
      <protection/>
    </xf>
    <xf numFmtId="176" fontId="139" fillId="0" borderId="18" xfId="15" applyNumberFormat="1" applyFont="1" applyFill="1" applyBorder="1" applyAlignment="1">
      <alignment horizontal="center" vertical="center" wrapText="1"/>
      <protection/>
    </xf>
    <xf numFmtId="180" fontId="9" fillId="0" borderId="18" xfId="0" applyNumberFormat="1" applyFont="1" applyBorder="1" applyAlignment="1">
      <alignment horizontal="center" vertical="center"/>
    </xf>
    <xf numFmtId="0" fontId="112" fillId="56" borderId="29" xfId="1071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vertical="center" wrapText="1"/>
    </xf>
    <xf numFmtId="0" fontId="9" fillId="55" borderId="0" xfId="0" applyFont="1" applyFill="1" applyAlignment="1">
      <alignment vertical="center"/>
    </xf>
    <xf numFmtId="177" fontId="6" fillId="55" borderId="18" xfId="671" applyNumberFormat="1" applyFont="1" applyFill="1" applyBorder="1" applyAlignment="1">
      <alignment horizontal="center" vertical="center"/>
      <protection/>
    </xf>
    <xf numFmtId="177" fontId="8" fillId="55" borderId="18" xfId="1071" applyNumberFormat="1" applyFont="1" applyFill="1" applyBorder="1" applyAlignment="1">
      <alignment horizontal="center" vertical="center" wrapText="1"/>
      <protection/>
    </xf>
    <xf numFmtId="178" fontId="4" fillId="55" borderId="18" xfId="0" applyNumberFormat="1" applyFont="1" applyFill="1" applyBorder="1" applyAlignment="1">
      <alignment horizontal="center" vertical="center"/>
    </xf>
    <xf numFmtId="177" fontId="61" fillId="55" borderId="18" xfId="671" applyNumberFormat="1" applyFont="1" applyFill="1" applyBorder="1" applyAlignment="1">
      <alignment horizontal="center" vertical="center" wrapText="1"/>
      <protection/>
    </xf>
    <xf numFmtId="177" fontId="6" fillId="55" borderId="18" xfId="1071" applyNumberFormat="1" applyFont="1" applyFill="1" applyBorder="1" applyAlignment="1">
      <alignment horizontal="center" vertical="center" wrapText="1"/>
      <protection/>
    </xf>
    <xf numFmtId="177" fontId="114" fillId="57" borderId="18" xfId="671" applyNumberFormat="1" applyFont="1" applyFill="1" applyBorder="1" applyAlignment="1">
      <alignment horizontal="center" vertical="center" wrapText="1"/>
      <protection/>
    </xf>
    <xf numFmtId="177" fontId="8" fillId="57" borderId="18" xfId="671" applyNumberFormat="1" applyFont="1" applyFill="1" applyBorder="1" applyAlignment="1">
      <alignment horizontal="center" vertical="center" wrapText="1"/>
      <protection/>
    </xf>
    <xf numFmtId="9" fontId="106" fillId="0" borderId="0" xfId="15" applyNumberFormat="1" applyFont="1" applyBorder="1" applyAlignment="1">
      <alignment horizontal="center" vertical="center" wrapText="1"/>
      <protection/>
    </xf>
    <xf numFmtId="9" fontId="3" fillId="0" borderId="0" xfId="15" applyNumberFormat="1" applyFont="1" applyBorder="1" applyAlignment="1">
      <alignment horizontal="center" vertical="center" wrapText="1"/>
      <protection/>
    </xf>
    <xf numFmtId="180" fontId="9" fillId="0" borderId="0" xfId="0" applyNumberFormat="1" applyFont="1" applyAlignment="1">
      <alignment horizontal="center" vertical="center"/>
    </xf>
    <xf numFmtId="9" fontId="106" fillId="0" borderId="21" xfId="577" applyNumberFormat="1" applyFont="1" applyFill="1" applyBorder="1" applyAlignment="1">
      <alignment horizontal="right" vertical="center" wrapText="1"/>
      <protection/>
    </xf>
    <xf numFmtId="9" fontId="106" fillId="0" borderId="18" xfId="15" applyNumberFormat="1" applyFont="1" applyBorder="1" applyAlignment="1">
      <alignment horizontal="center" vertical="center" wrapText="1"/>
      <protection/>
    </xf>
    <xf numFmtId="0" fontId="3" fillId="55" borderId="18" xfId="1071" applyFont="1" applyFill="1" applyBorder="1" applyAlignment="1">
      <alignment horizontal="center" vertical="center" wrapText="1"/>
      <protection/>
    </xf>
    <xf numFmtId="180" fontId="6" fillId="0" borderId="18" xfId="15" applyNumberFormat="1" applyFont="1" applyFill="1" applyBorder="1" applyAlignment="1">
      <alignment horizontal="center" vertical="center" wrapText="1"/>
      <protection/>
    </xf>
    <xf numFmtId="9" fontId="104" fillId="0" borderId="18" xfId="15" applyNumberFormat="1" applyFont="1" applyBorder="1" applyAlignment="1">
      <alignment horizontal="center" vertical="center" wrapText="1"/>
      <protection/>
    </xf>
    <xf numFmtId="9" fontId="40" fillId="0" borderId="18" xfId="15" applyNumberFormat="1" applyFont="1" applyBorder="1" applyAlignment="1">
      <alignment horizontal="center" vertical="center" wrapText="1"/>
      <protection/>
    </xf>
    <xf numFmtId="9" fontId="40" fillId="0" borderId="18" xfId="15" applyNumberFormat="1" applyFont="1" applyFill="1" applyBorder="1" applyAlignment="1">
      <alignment horizontal="center" vertical="center" wrapText="1"/>
      <protection/>
    </xf>
    <xf numFmtId="9" fontId="39" fillId="0" borderId="18" xfId="15" applyNumberFormat="1" applyFont="1" applyFill="1" applyBorder="1" applyAlignment="1">
      <alignment horizontal="center" vertical="center" wrapText="1"/>
      <protection/>
    </xf>
    <xf numFmtId="179" fontId="6" fillId="0" borderId="27" xfId="15" applyNumberFormat="1" applyFont="1" applyBorder="1" applyAlignment="1">
      <alignment vertical="center" wrapText="1"/>
      <protection/>
    </xf>
    <xf numFmtId="179" fontId="6" fillId="0" borderId="27" xfId="15" applyNumberFormat="1" applyFont="1" applyFill="1" applyBorder="1" applyAlignment="1">
      <alignment vertical="center" wrapText="1"/>
      <protection/>
    </xf>
    <xf numFmtId="9" fontId="104" fillId="0" borderId="18" xfId="15" applyNumberFormat="1" applyFont="1" applyFill="1" applyBorder="1" applyAlignment="1">
      <alignment horizontal="center" vertical="center" wrapText="1"/>
      <protection/>
    </xf>
    <xf numFmtId="9" fontId="39" fillId="0" borderId="18" xfId="15" applyNumberFormat="1" applyFont="1" applyBorder="1" applyAlignment="1">
      <alignment horizontal="center" vertical="center" wrapText="1"/>
      <protection/>
    </xf>
    <xf numFmtId="9" fontId="53" fillId="0" borderId="18" xfId="15" applyNumberFormat="1" applyFont="1" applyBorder="1" applyAlignment="1">
      <alignment horizontal="center" vertical="center" wrapText="1"/>
      <protection/>
    </xf>
    <xf numFmtId="9" fontId="0" fillId="0" borderId="0" xfId="0" applyNumberFormat="1" applyAlignment="1">
      <alignment/>
    </xf>
    <xf numFmtId="9" fontId="115" fillId="0" borderId="0" xfId="0" applyNumberFormat="1" applyFont="1" applyFill="1" applyAlignment="1">
      <alignment vertical="center"/>
    </xf>
    <xf numFmtId="9" fontId="62" fillId="0" borderId="0" xfId="0" applyNumberFormat="1" applyFont="1" applyFill="1" applyAlignment="1">
      <alignment vertical="center"/>
    </xf>
    <xf numFmtId="9" fontId="62" fillId="0" borderId="0" xfId="0" applyNumberFormat="1" applyFont="1" applyFill="1" applyAlignment="1">
      <alignment horizontal="center" vertical="center"/>
    </xf>
    <xf numFmtId="9" fontId="115" fillId="0" borderId="0" xfId="0" applyNumberFormat="1" applyFont="1" applyFill="1" applyBorder="1" applyAlignment="1">
      <alignment horizontal="center" vertical="center" wrapText="1"/>
    </xf>
    <xf numFmtId="9" fontId="62" fillId="0" borderId="0" xfId="0" applyNumberFormat="1" applyFont="1" applyFill="1" applyBorder="1" applyAlignment="1">
      <alignment horizontal="center" vertical="center" wrapText="1"/>
    </xf>
    <xf numFmtId="9" fontId="3" fillId="0" borderId="18" xfId="15" applyNumberFormat="1" applyFont="1" applyFill="1" applyBorder="1" applyAlignment="1">
      <alignment horizontal="center" vertical="center" wrapText="1"/>
      <protection/>
    </xf>
    <xf numFmtId="9" fontId="8" fillId="0" borderId="18" xfId="0" applyNumberFormat="1" applyFont="1" applyFill="1" applyBorder="1" applyAlignment="1">
      <alignment horizontal="center" vertical="center"/>
    </xf>
    <xf numFmtId="9" fontId="8" fillId="0" borderId="18" xfId="15" applyNumberFormat="1" applyFont="1" applyFill="1" applyBorder="1" applyAlignment="1">
      <alignment horizontal="center" vertical="center" wrapText="1"/>
      <protection/>
    </xf>
    <xf numFmtId="9" fontId="8" fillId="0" borderId="18" xfId="0" applyNumberFormat="1" applyFont="1" applyFill="1" applyBorder="1" applyAlignment="1">
      <alignment vertical="center"/>
    </xf>
    <xf numFmtId="9" fontId="0" fillId="0" borderId="0" xfId="0" applyNumberFormat="1" applyAlignment="1">
      <alignment horizontal="center"/>
    </xf>
    <xf numFmtId="0" fontId="38" fillId="0" borderId="22" xfId="1070" applyFont="1" applyFill="1" applyBorder="1" applyAlignment="1">
      <alignment horizontal="center" vertical="center"/>
      <protection/>
    </xf>
    <xf numFmtId="0" fontId="38" fillId="0" borderId="29" xfId="1070" applyFont="1" applyFill="1" applyBorder="1" applyAlignment="1">
      <alignment horizontal="center" vertical="center"/>
      <protection/>
    </xf>
    <xf numFmtId="0" fontId="38" fillId="0" borderId="20" xfId="1070" applyFont="1" applyFill="1" applyBorder="1" applyAlignment="1">
      <alignment horizontal="center" vertical="center"/>
      <protection/>
    </xf>
    <xf numFmtId="179" fontId="138" fillId="0" borderId="22" xfId="1070" applyNumberFormat="1" applyFont="1" applyFill="1" applyBorder="1" applyAlignment="1">
      <alignment horizontal="center" vertical="center" wrapText="1"/>
      <protection/>
    </xf>
    <xf numFmtId="179" fontId="138" fillId="0" borderId="20" xfId="1070" applyNumberFormat="1" applyFont="1" applyFill="1" applyBorder="1" applyAlignment="1">
      <alignment horizontal="center" vertical="center" wrapText="1"/>
      <protection/>
    </xf>
    <xf numFmtId="180" fontId="138" fillId="0" borderId="18" xfId="1070" applyNumberFormat="1" applyFont="1" applyFill="1" applyBorder="1" applyAlignment="1">
      <alignment horizontal="center" vertical="center" wrapText="1"/>
      <protection/>
    </xf>
    <xf numFmtId="0" fontId="58" fillId="0" borderId="18" xfId="1070" applyFont="1" applyFill="1" applyBorder="1" applyAlignment="1">
      <alignment horizontal="center" vertical="center" wrapText="1"/>
      <protection/>
    </xf>
    <xf numFmtId="180" fontId="2" fillId="0" borderId="18" xfId="1070" applyNumberFormat="1" applyFont="1" applyFill="1" applyBorder="1" applyAlignment="1">
      <alignment horizontal="center" vertical="center" wrapText="1"/>
      <protection/>
    </xf>
    <xf numFmtId="180" fontId="138" fillId="0" borderId="22" xfId="1070" applyNumberFormat="1" applyFont="1" applyFill="1" applyBorder="1" applyAlignment="1">
      <alignment horizontal="center" vertical="center" wrapText="1"/>
      <protection/>
    </xf>
    <xf numFmtId="180" fontId="138" fillId="0" borderId="20" xfId="1070" applyNumberFormat="1" applyFont="1" applyFill="1" applyBorder="1" applyAlignment="1">
      <alignment horizontal="center" vertical="center" wrapText="1"/>
      <protection/>
    </xf>
    <xf numFmtId="180" fontId="138" fillId="0" borderId="27" xfId="1070" applyNumberFormat="1" applyFont="1" applyFill="1" applyBorder="1" applyAlignment="1">
      <alignment horizontal="center" vertical="center" wrapText="1"/>
      <protection/>
    </xf>
    <xf numFmtId="180" fontId="138" fillId="0" borderId="28" xfId="1070" applyNumberFormat="1" applyFont="1" applyFill="1" applyBorder="1" applyAlignment="1">
      <alignment horizontal="center" vertical="center" wrapText="1"/>
      <protection/>
    </xf>
    <xf numFmtId="180" fontId="138" fillId="0" borderId="24" xfId="1070" applyNumberFormat="1" applyFont="1" applyFill="1" applyBorder="1" applyAlignment="1">
      <alignment horizontal="center" vertical="center" wrapText="1"/>
      <protection/>
    </xf>
    <xf numFmtId="179" fontId="138" fillId="0" borderId="30" xfId="1070" applyNumberFormat="1" applyFont="1" applyFill="1" applyBorder="1" applyAlignment="1">
      <alignment horizontal="center" vertical="center" wrapText="1"/>
      <protection/>
    </xf>
    <xf numFmtId="179" fontId="138" fillId="0" borderId="25" xfId="1070" applyNumberFormat="1" applyFont="1" applyFill="1" applyBorder="1" applyAlignment="1">
      <alignment horizontal="center" vertical="center" wrapText="1"/>
      <protection/>
    </xf>
    <xf numFmtId="179" fontId="138" fillId="0" borderId="31" xfId="1070" applyNumberFormat="1" applyFont="1" applyFill="1" applyBorder="1" applyAlignment="1">
      <alignment horizontal="center" vertical="center" wrapText="1"/>
      <protection/>
    </xf>
    <xf numFmtId="179" fontId="138" fillId="0" borderId="32" xfId="1070" applyNumberFormat="1" applyFont="1" applyFill="1" applyBorder="1" applyAlignment="1">
      <alignment horizontal="center" vertical="center" wrapText="1"/>
      <protection/>
    </xf>
    <xf numFmtId="179" fontId="138" fillId="0" borderId="0" xfId="1070" applyNumberFormat="1" applyFont="1" applyFill="1" applyBorder="1" applyAlignment="1">
      <alignment horizontal="center" vertical="center" wrapText="1"/>
      <protection/>
    </xf>
    <xf numFmtId="179" fontId="138" fillId="0" borderId="33" xfId="1070" applyNumberFormat="1" applyFont="1" applyFill="1" applyBorder="1" applyAlignment="1">
      <alignment horizontal="center" vertical="center" wrapText="1"/>
      <protection/>
    </xf>
    <xf numFmtId="0" fontId="38" fillId="0" borderId="30" xfId="1070" applyFont="1" applyFill="1" applyBorder="1" applyAlignment="1">
      <alignment horizontal="center" vertical="center" wrapText="1"/>
      <protection/>
    </xf>
    <xf numFmtId="0" fontId="38" fillId="0" borderId="31" xfId="1070" applyFont="1" applyFill="1" applyBorder="1" applyAlignment="1">
      <alignment horizontal="center" vertical="center" wrapText="1"/>
      <protection/>
    </xf>
    <xf numFmtId="0" fontId="38" fillId="0" borderId="32" xfId="1070" applyFont="1" applyFill="1" applyBorder="1" applyAlignment="1">
      <alignment horizontal="center" vertical="center" wrapText="1"/>
      <protection/>
    </xf>
    <xf numFmtId="0" fontId="38" fillId="0" borderId="33" xfId="1070" applyFont="1" applyFill="1" applyBorder="1" applyAlignment="1">
      <alignment horizontal="center" vertical="center" wrapText="1"/>
      <protection/>
    </xf>
    <xf numFmtId="0" fontId="38" fillId="0" borderId="34" xfId="1070" applyFont="1" applyFill="1" applyBorder="1" applyAlignment="1">
      <alignment horizontal="center" vertical="center" wrapText="1"/>
      <protection/>
    </xf>
    <xf numFmtId="0" fontId="38" fillId="0" borderId="19" xfId="1070" applyFont="1" applyFill="1" applyBorder="1" applyAlignment="1">
      <alignment horizontal="center" vertical="center" wrapText="1"/>
      <protection/>
    </xf>
    <xf numFmtId="179" fontId="138" fillId="0" borderId="18" xfId="1070" applyNumberFormat="1" applyFont="1" applyFill="1" applyBorder="1" applyAlignment="1">
      <alignment horizontal="center" vertical="center" wrapText="1"/>
      <protection/>
    </xf>
    <xf numFmtId="180" fontId="138" fillId="0" borderId="30" xfId="1070" applyNumberFormat="1" applyFont="1" applyFill="1" applyBorder="1" applyAlignment="1">
      <alignment horizontal="center" vertical="center" wrapText="1"/>
      <protection/>
    </xf>
    <xf numFmtId="180" fontId="138" fillId="0" borderId="31" xfId="1070" applyNumberFormat="1" applyFont="1" applyFill="1" applyBorder="1" applyAlignment="1">
      <alignment horizontal="center" vertical="center" wrapText="1"/>
      <protection/>
    </xf>
    <xf numFmtId="180" fontId="138" fillId="0" borderId="32" xfId="1070" applyNumberFormat="1" applyFont="1" applyFill="1" applyBorder="1" applyAlignment="1">
      <alignment horizontal="center" vertical="center" wrapText="1"/>
      <protection/>
    </xf>
    <xf numFmtId="180" fontId="138" fillId="0" borderId="33" xfId="1070" applyNumberFormat="1" applyFont="1" applyFill="1" applyBorder="1" applyAlignment="1">
      <alignment horizontal="center" vertical="center" wrapText="1"/>
      <protection/>
    </xf>
    <xf numFmtId="0" fontId="13" fillId="0" borderId="0" xfId="1070" applyFont="1" applyFill="1" applyAlignment="1">
      <alignment horizontal="center" vertical="center"/>
      <protection/>
    </xf>
    <xf numFmtId="179" fontId="13" fillId="0" borderId="0" xfId="1070" applyNumberFormat="1" applyFont="1" applyFill="1" applyAlignment="1">
      <alignment horizontal="center" vertical="center"/>
      <protection/>
    </xf>
    <xf numFmtId="180" fontId="2" fillId="0" borderId="22" xfId="1070" applyNumberFormat="1" applyFont="1" applyFill="1" applyBorder="1" applyAlignment="1">
      <alignment horizontal="center" vertical="center" wrapText="1"/>
      <protection/>
    </xf>
    <xf numFmtId="180" fontId="2" fillId="0" borderId="29" xfId="1070" applyNumberFormat="1" applyFont="1" applyFill="1" applyBorder="1" applyAlignment="1">
      <alignment horizontal="center" vertical="center" wrapText="1"/>
      <protection/>
    </xf>
    <xf numFmtId="180" fontId="2" fillId="0" borderId="20" xfId="1070" applyNumberFormat="1" applyFont="1" applyFill="1" applyBorder="1" applyAlignment="1">
      <alignment horizontal="center" vertical="center" wrapText="1"/>
      <protection/>
    </xf>
    <xf numFmtId="0" fontId="58" fillId="0" borderId="22" xfId="1070" applyFont="1" applyFill="1" applyBorder="1" applyAlignment="1">
      <alignment horizontal="center" vertical="center" wrapText="1"/>
      <protection/>
    </xf>
    <xf numFmtId="0" fontId="58" fillId="0" borderId="29" xfId="1070" applyFont="1" applyFill="1" applyBorder="1" applyAlignment="1">
      <alignment horizontal="center" vertical="center" wrapText="1"/>
      <protection/>
    </xf>
    <xf numFmtId="0" fontId="58" fillId="0" borderId="20" xfId="1070" applyFont="1" applyFill="1" applyBorder="1" applyAlignment="1">
      <alignment horizontal="center" vertical="center" wrapText="1"/>
      <protection/>
    </xf>
    <xf numFmtId="0" fontId="39" fillId="55" borderId="18" xfId="1071" applyFont="1" applyFill="1" applyBorder="1" applyAlignment="1">
      <alignment horizontal="center" vertical="center" wrapText="1"/>
      <protection/>
    </xf>
    <xf numFmtId="0" fontId="39" fillId="55" borderId="27" xfId="0" applyFont="1" applyFill="1" applyBorder="1" applyAlignment="1">
      <alignment horizontal="center" vertical="center" wrapText="1"/>
    </xf>
    <xf numFmtId="0" fontId="39" fillId="55" borderId="28" xfId="0" applyFont="1" applyFill="1" applyBorder="1" applyAlignment="1">
      <alignment horizontal="center" vertical="center" wrapText="1"/>
    </xf>
    <xf numFmtId="0" fontId="39" fillId="55" borderId="24" xfId="0" applyFont="1" applyFill="1" applyBorder="1" applyAlignment="1">
      <alignment horizontal="center" vertical="center" wrapText="1"/>
    </xf>
    <xf numFmtId="0" fontId="48" fillId="55" borderId="22" xfId="0" applyFont="1" applyFill="1" applyBorder="1" applyAlignment="1">
      <alignment horizontal="center" vertical="center" wrapText="1"/>
    </xf>
    <xf numFmtId="0" fontId="39" fillId="55" borderId="20" xfId="0" applyFont="1" applyFill="1" applyBorder="1" applyAlignment="1">
      <alignment horizontal="center" vertical="center" wrapText="1"/>
    </xf>
    <xf numFmtId="0" fontId="39" fillId="55" borderId="18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 wrapText="1"/>
    </xf>
    <xf numFmtId="0" fontId="54" fillId="55" borderId="21" xfId="0" applyFont="1" applyFill="1" applyBorder="1" applyAlignment="1">
      <alignment horizontal="center" vertical="center"/>
    </xf>
    <xf numFmtId="0" fontId="106" fillId="55" borderId="27" xfId="671" applyNumberFormat="1" applyFont="1" applyFill="1" applyBorder="1" applyAlignment="1">
      <alignment horizontal="center" vertical="center" wrapText="1"/>
      <protection/>
    </xf>
    <xf numFmtId="0" fontId="106" fillId="55" borderId="28" xfId="671" applyNumberFormat="1" applyFont="1" applyFill="1" applyBorder="1" applyAlignment="1">
      <alignment horizontal="center" vertical="center" wrapText="1"/>
      <protection/>
    </xf>
    <xf numFmtId="0" fontId="106" fillId="55" borderId="24" xfId="671" applyNumberFormat="1" applyFont="1" applyFill="1" applyBorder="1" applyAlignment="1">
      <alignment horizontal="center" vertical="center" wrapText="1"/>
      <protection/>
    </xf>
    <xf numFmtId="176" fontId="106" fillId="55" borderId="22" xfId="1071" applyNumberFormat="1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108" fillId="55" borderId="22" xfId="1071" applyFont="1" applyFill="1" applyBorder="1" applyAlignment="1">
      <alignment horizontal="center" vertical="center" wrapText="1"/>
      <protection/>
    </xf>
    <xf numFmtId="0" fontId="108" fillId="55" borderId="29" xfId="1071" applyFont="1" applyFill="1" applyBorder="1" applyAlignment="1">
      <alignment horizontal="center" vertical="center" wrapText="1"/>
      <protection/>
    </xf>
    <xf numFmtId="0" fontId="108" fillId="55" borderId="20" xfId="1071" applyFont="1" applyFill="1" applyBorder="1" applyAlignment="1">
      <alignment horizontal="center" vertical="center" wrapText="1"/>
      <protection/>
    </xf>
    <xf numFmtId="176" fontId="103" fillId="55" borderId="27" xfId="0" applyNumberFormat="1" applyFont="1" applyFill="1" applyBorder="1" applyAlignment="1">
      <alignment horizontal="center" vertical="center"/>
    </xf>
    <xf numFmtId="176" fontId="103" fillId="55" borderId="24" xfId="0" applyNumberFormat="1" applyFont="1" applyFill="1" applyBorder="1" applyAlignment="1">
      <alignment horizontal="center" vertical="center"/>
    </xf>
    <xf numFmtId="0" fontId="113" fillId="55" borderId="0" xfId="0" applyFont="1" applyFill="1" applyBorder="1" applyAlignment="1">
      <alignment horizontal="center" vertical="center"/>
    </xf>
    <xf numFmtId="176" fontId="106" fillId="55" borderId="29" xfId="1071" applyNumberFormat="1" applyFont="1" applyFill="1" applyBorder="1" applyAlignment="1">
      <alignment horizontal="center" vertical="center" wrapText="1"/>
      <protection/>
    </xf>
    <xf numFmtId="176" fontId="107" fillId="55" borderId="20" xfId="0" applyNumberFormat="1" applyFont="1" applyFill="1" applyBorder="1" applyAlignment="1">
      <alignment vertical="center" wrapText="1"/>
    </xf>
    <xf numFmtId="10" fontId="106" fillId="55" borderId="22" xfId="1071" applyNumberFormat="1" applyFont="1" applyFill="1" applyBorder="1" applyAlignment="1">
      <alignment horizontal="center" vertical="center" wrapText="1"/>
      <protection/>
    </xf>
    <xf numFmtId="10" fontId="106" fillId="55" borderId="29" xfId="1071" applyNumberFormat="1" applyFont="1" applyFill="1" applyBorder="1" applyAlignment="1">
      <alignment horizontal="center" vertical="center" wrapText="1"/>
      <protection/>
    </xf>
    <xf numFmtId="10" fontId="107" fillId="55" borderId="20" xfId="0" applyNumberFormat="1" applyFont="1" applyFill="1" applyBorder="1" applyAlignment="1">
      <alignment vertical="center" wrapText="1"/>
    </xf>
    <xf numFmtId="0" fontId="106" fillId="55" borderId="27" xfId="671" applyFont="1" applyFill="1" applyBorder="1" applyAlignment="1">
      <alignment horizontal="center" vertical="center" wrapText="1"/>
      <protection/>
    </xf>
    <xf numFmtId="0" fontId="106" fillId="55" borderId="28" xfId="671" applyFont="1" applyFill="1" applyBorder="1" applyAlignment="1">
      <alignment horizontal="center" vertical="center" wrapText="1"/>
      <protection/>
    </xf>
    <xf numFmtId="0" fontId="106" fillId="55" borderId="24" xfId="671" applyFont="1" applyFill="1" applyBorder="1" applyAlignment="1">
      <alignment horizontal="center" vertical="center" wrapText="1"/>
      <protection/>
    </xf>
    <xf numFmtId="180" fontId="106" fillId="55" borderId="22" xfId="1071" applyNumberFormat="1" applyFont="1" applyFill="1" applyBorder="1" applyAlignment="1">
      <alignment horizontal="center" vertical="center" wrapText="1"/>
      <protection/>
    </xf>
    <xf numFmtId="180" fontId="106" fillId="55" borderId="20" xfId="1071" applyNumberFormat="1" applyFont="1" applyFill="1" applyBorder="1" applyAlignment="1">
      <alignment horizontal="center" vertical="center" wrapText="1"/>
      <protection/>
    </xf>
    <xf numFmtId="176" fontId="106" fillId="55" borderId="20" xfId="1071" applyNumberFormat="1" applyFont="1" applyFill="1" applyBorder="1" applyAlignment="1">
      <alignment horizontal="center" vertical="center" wrapText="1"/>
      <protection/>
    </xf>
    <xf numFmtId="0" fontId="13" fillId="55" borderId="21" xfId="0" applyFont="1" applyFill="1" applyBorder="1" applyAlignment="1">
      <alignment horizontal="center" vertical="center" wrapText="1"/>
    </xf>
    <xf numFmtId="0" fontId="2" fillId="55" borderId="18" xfId="1071" applyNumberFormat="1" applyFont="1" applyFill="1" applyBorder="1" applyAlignment="1">
      <alignment horizontal="center" vertical="center" wrapText="1"/>
      <protection/>
    </xf>
    <xf numFmtId="0" fontId="2" fillId="55" borderId="18" xfId="0" applyFont="1" applyFill="1" applyBorder="1" applyAlignment="1">
      <alignment horizontal="center" vertical="center" wrapText="1"/>
    </xf>
    <xf numFmtId="0" fontId="0" fillId="55" borderId="18" xfId="0" applyFont="1" applyFill="1" applyBorder="1" applyAlignment="1">
      <alignment horizontal="center" vertical="center" wrapText="1"/>
    </xf>
    <xf numFmtId="0" fontId="2" fillId="58" borderId="18" xfId="1071" applyFont="1" applyFill="1" applyBorder="1" applyAlignment="1">
      <alignment horizontal="center" vertical="center" wrapText="1"/>
      <protection/>
    </xf>
    <xf numFmtId="0" fontId="2" fillId="55" borderId="27" xfId="1071" applyFont="1" applyFill="1" applyBorder="1" applyAlignment="1">
      <alignment horizontal="center" vertical="center" wrapText="1"/>
      <protection/>
    </xf>
    <xf numFmtId="0" fontId="2" fillId="55" borderId="28" xfId="1071" applyFont="1" applyFill="1" applyBorder="1" applyAlignment="1">
      <alignment horizontal="center" vertical="center" wrapText="1"/>
      <protection/>
    </xf>
    <xf numFmtId="0" fontId="2" fillId="55" borderId="24" xfId="1071" applyFont="1" applyFill="1" applyBorder="1" applyAlignment="1">
      <alignment horizontal="center" vertical="center" wrapText="1"/>
      <protection/>
    </xf>
    <xf numFmtId="179" fontId="2" fillId="0" borderId="22" xfId="1071" applyNumberFormat="1" applyFont="1" applyFill="1" applyBorder="1" applyAlignment="1">
      <alignment horizontal="center" vertical="center" wrapText="1"/>
      <protection/>
    </xf>
    <xf numFmtId="179" fontId="2" fillId="0" borderId="29" xfId="1071" applyNumberFormat="1" applyFont="1" applyFill="1" applyBorder="1" applyAlignment="1">
      <alignment horizontal="center" vertical="center" wrapText="1"/>
      <protection/>
    </xf>
    <xf numFmtId="179" fontId="2" fillId="0" borderId="20" xfId="1071" applyNumberFormat="1" applyFont="1" applyFill="1" applyBorder="1" applyAlignment="1">
      <alignment horizontal="center" vertical="center" wrapText="1"/>
      <protection/>
    </xf>
    <xf numFmtId="179" fontId="2" fillId="0" borderId="18" xfId="1071" applyNumberFormat="1" applyFont="1" applyFill="1" applyBorder="1" applyAlignment="1">
      <alignment horizontal="center" vertical="center" wrapText="1"/>
      <protection/>
    </xf>
    <xf numFmtId="0" fontId="0" fillId="55" borderId="18" xfId="0" applyFill="1" applyBorder="1" applyAlignment="1">
      <alignment horizontal="center" vertical="center" wrapText="1"/>
    </xf>
    <xf numFmtId="180" fontId="2" fillId="0" borderId="22" xfId="0" applyNumberFormat="1" applyFont="1" applyBorder="1" applyAlignment="1">
      <alignment horizontal="center" vertical="center"/>
    </xf>
    <xf numFmtId="180" fontId="2" fillId="0" borderId="20" xfId="0" applyNumberFormat="1" applyFont="1" applyBorder="1" applyAlignment="1">
      <alignment horizontal="center" vertical="center"/>
    </xf>
    <xf numFmtId="0" fontId="2" fillId="55" borderId="22" xfId="1071" applyNumberFormat="1" applyFont="1" applyFill="1" applyBorder="1" applyAlignment="1">
      <alignment horizontal="center" vertical="center" wrapText="1"/>
      <protection/>
    </xf>
    <xf numFmtId="0" fontId="2" fillId="55" borderId="20" xfId="1071" applyNumberFormat="1" applyFont="1" applyFill="1" applyBorder="1" applyAlignment="1">
      <alignment horizontal="center" vertical="center" wrapText="1"/>
      <protection/>
    </xf>
    <xf numFmtId="0" fontId="13" fillId="55" borderId="0" xfId="0" applyFont="1" applyFill="1" applyAlignment="1">
      <alignment horizontal="center" vertical="center" wrapText="1"/>
    </xf>
    <xf numFmtId="180" fontId="3" fillId="0" borderId="22" xfId="0" applyNumberFormat="1" applyFont="1" applyFill="1" applyBorder="1" applyAlignment="1">
      <alignment horizontal="center" vertical="center" wrapText="1"/>
    </xf>
    <xf numFmtId="180" fontId="3" fillId="0" borderId="20" xfId="0" applyNumberFormat="1" applyFont="1" applyFill="1" applyBorder="1" applyAlignment="1">
      <alignment horizontal="center" vertical="center" wrapText="1"/>
    </xf>
    <xf numFmtId="180" fontId="3" fillId="0" borderId="27" xfId="0" applyNumberFormat="1" applyFont="1" applyFill="1" applyBorder="1" applyAlignment="1">
      <alignment horizontal="center" vertical="center"/>
    </xf>
    <xf numFmtId="180" fontId="3" fillId="0" borderId="28" xfId="0" applyNumberFormat="1" applyFont="1" applyFill="1" applyBorder="1" applyAlignment="1">
      <alignment horizontal="center" vertical="center"/>
    </xf>
    <xf numFmtId="180" fontId="3" fillId="0" borderId="24" xfId="0" applyNumberFormat="1" applyFont="1" applyFill="1" applyBorder="1" applyAlignment="1">
      <alignment horizontal="center" vertical="center"/>
    </xf>
    <xf numFmtId="187" fontId="3" fillId="0" borderId="27" xfId="577" applyNumberFormat="1" applyFont="1" applyBorder="1" applyAlignment="1">
      <alignment horizontal="center" vertical="center" wrapText="1"/>
      <protection/>
    </xf>
    <xf numFmtId="187" fontId="3" fillId="0" borderId="28" xfId="577" applyNumberFormat="1" applyFont="1" applyBorder="1" applyAlignment="1">
      <alignment horizontal="center" vertical="center" wrapText="1"/>
      <protection/>
    </xf>
    <xf numFmtId="187" fontId="3" fillId="0" borderId="24" xfId="577" applyNumberFormat="1" applyFont="1" applyBorder="1" applyAlignment="1">
      <alignment horizontal="center" vertical="center" wrapText="1"/>
      <protection/>
    </xf>
    <xf numFmtId="179" fontId="117" fillId="0" borderId="22" xfId="15" applyNumberFormat="1" applyFont="1" applyBorder="1" applyAlignment="1">
      <alignment horizontal="center" vertical="center" wrapText="1"/>
      <protection/>
    </xf>
    <xf numFmtId="179" fontId="117" fillId="0" borderId="29" xfId="15" applyNumberFormat="1" applyFont="1" applyBorder="1" applyAlignment="1">
      <alignment horizontal="center" vertical="center" wrapText="1"/>
      <protection/>
    </xf>
    <xf numFmtId="179" fontId="117" fillId="0" borderId="20" xfId="15" applyNumberFormat="1" applyFont="1" applyBorder="1" applyAlignment="1">
      <alignment horizontal="center" vertical="center" wrapText="1"/>
      <protection/>
    </xf>
    <xf numFmtId="179" fontId="33" fillId="0" borderId="22" xfId="15" applyNumberFormat="1" applyFont="1" applyBorder="1" applyAlignment="1">
      <alignment horizontal="center" vertical="center" wrapText="1"/>
      <protection/>
    </xf>
    <xf numFmtId="179" fontId="35" fillId="0" borderId="29" xfId="15" applyNumberFormat="1" applyFont="1" applyBorder="1" applyAlignment="1">
      <alignment horizontal="center" vertical="center" wrapText="1"/>
      <protection/>
    </xf>
    <xf numFmtId="179" fontId="35" fillId="0" borderId="20" xfId="15" applyNumberFormat="1" applyFont="1" applyBorder="1" applyAlignment="1">
      <alignment horizontal="center" vertical="center" wrapText="1"/>
      <protection/>
    </xf>
    <xf numFmtId="180" fontId="3" fillId="0" borderId="27" xfId="0" applyNumberFormat="1" applyFont="1" applyFill="1" applyBorder="1" applyAlignment="1">
      <alignment horizontal="center" vertical="center" wrapText="1"/>
    </xf>
    <xf numFmtId="180" fontId="3" fillId="0" borderId="28" xfId="0" applyNumberFormat="1" applyFont="1" applyFill="1" applyBorder="1" applyAlignment="1">
      <alignment horizontal="center" vertical="center" wrapText="1"/>
    </xf>
    <xf numFmtId="180" fontId="3" fillId="0" borderId="24" xfId="0" applyNumberFormat="1" applyFont="1" applyFill="1" applyBorder="1" applyAlignment="1">
      <alignment horizontal="center" vertical="center" wrapText="1"/>
    </xf>
    <xf numFmtId="180" fontId="106" fillId="56" borderId="27" xfId="671" applyNumberFormat="1" applyFont="1" applyFill="1" applyBorder="1" applyAlignment="1">
      <alignment horizontal="center" vertical="center" wrapText="1"/>
      <protection/>
    </xf>
    <xf numFmtId="180" fontId="106" fillId="56" borderId="28" xfId="671" applyNumberFormat="1" applyFont="1" applyFill="1" applyBorder="1" applyAlignment="1">
      <alignment horizontal="center" vertical="center" wrapText="1"/>
      <protection/>
    </xf>
    <xf numFmtId="180" fontId="106" fillId="56" borderId="24" xfId="671" applyNumberFormat="1" applyFont="1" applyFill="1" applyBorder="1" applyAlignment="1">
      <alignment horizontal="center" vertical="center" wrapText="1"/>
      <protection/>
    </xf>
    <xf numFmtId="49" fontId="2" fillId="0" borderId="0" xfId="577" applyNumberFormat="1" applyFont="1" applyFill="1" applyBorder="1" applyAlignment="1">
      <alignment horizontal="left" vertical="center" wrapText="1"/>
      <protection/>
    </xf>
    <xf numFmtId="0" fontId="3" fillId="0" borderId="30" xfId="15" applyFont="1" applyFill="1" applyBorder="1" applyAlignment="1">
      <alignment horizontal="center" vertical="center" wrapText="1"/>
      <protection/>
    </xf>
    <xf numFmtId="0" fontId="3" fillId="0" borderId="31" xfId="15" applyFont="1" applyFill="1" applyBorder="1" applyAlignment="1">
      <alignment horizontal="center" vertical="center" wrapText="1"/>
      <protection/>
    </xf>
    <xf numFmtId="0" fontId="3" fillId="0" borderId="34" xfId="15" applyFont="1" applyFill="1" applyBorder="1" applyAlignment="1">
      <alignment horizontal="center" vertical="center" wrapText="1"/>
      <protection/>
    </xf>
    <xf numFmtId="0" fontId="3" fillId="0" borderId="19" xfId="15" applyFont="1" applyFill="1" applyBorder="1" applyAlignment="1">
      <alignment horizontal="center" vertical="center" wrapText="1"/>
      <protection/>
    </xf>
    <xf numFmtId="0" fontId="41" fillId="0" borderId="0" xfId="577" applyFont="1" applyFill="1" applyAlignment="1">
      <alignment horizontal="center" vertical="center" wrapText="1"/>
      <protection/>
    </xf>
    <xf numFmtId="9" fontId="3" fillId="55" borderId="18" xfId="577" applyNumberFormat="1" applyFont="1" applyFill="1" applyBorder="1" applyAlignment="1">
      <alignment horizontal="center" vertical="center" wrapText="1"/>
      <protection/>
    </xf>
    <xf numFmtId="0" fontId="3" fillId="55" borderId="18" xfId="577" applyFont="1" applyFill="1" applyBorder="1" applyAlignment="1">
      <alignment horizontal="center" vertical="center" wrapText="1"/>
      <protection/>
    </xf>
    <xf numFmtId="180" fontId="3" fillId="0" borderId="27" xfId="577" applyNumberFormat="1" applyFont="1" applyFill="1" applyBorder="1" applyAlignment="1">
      <alignment horizontal="center" vertical="center" wrapText="1"/>
      <protection/>
    </xf>
    <xf numFmtId="180" fontId="3" fillId="0" borderId="28" xfId="577" applyNumberFormat="1" applyFont="1" applyFill="1" applyBorder="1" applyAlignment="1">
      <alignment horizontal="center" vertical="center" wrapText="1"/>
      <protection/>
    </xf>
    <xf numFmtId="180" fontId="3" fillId="0" borderId="24" xfId="577" applyNumberFormat="1" applyFont="1" applyFill="1" applyBorder="1" applyAlignment="1">
      <alignment horizontal="center" vertical="center" wrapText="1"/>
      <protection/>
    </xf>
    <xf numFmtId="49" fontId="117" fillId="0" borderId="22" xfId="15" applyNumberFormat="1" applyFont="1" applyBorder="1" applyAlignment="1">
      <alignment horizontal="center" vertical="center" wrapText="1"/>
      <protection/>
    </xf>
    <xf numFmtId="49" fontId="117" fillId="0" borderId="29" xfId="15" applyNumberFormat="1" applyFont="1" applyBorder="1" applyAlignment="1">
      <alignment horizontal="center" vertical="center" wrapText="1"/>
      <protection/>
    </xf>
    <xf numFmtId="49" fontId="117" fillId="0" borderId="20" xfId="15" applyNumberFormat="1" applyFont="1" applyBorder="1" applyAlignment="1">
      <alignment horizontal="center" vertical="center" wrapText="1"/>
      <protection/>
    </xf>
    <xf numFmtId="0" fontId="3" fillId="0" borderId="18" xfId="0" applyFont="1" applyFill="1" applyBorder="1" applyAlignment="1">
      <alignment horizontal="center" vertical="center" wrapText="1"/>
    </xf>
    <xf numFmtId="176" fontId="8" fillId="0" borderId="18" xfId="15" applyNumberFormat="1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3" fillId="0" borderId="18" xfId="15" applyFont="1" applyFill="1" applyBorder="1" applyAlignment="1">
      <alignment horizontal="center" vertical="center" wrapText="1"/>
      <protection/>
    </xf>
    <xf numFmtId="0" fontId="8" fillId="0" borderId="18" xfId="15" applyFont="1" applyFill="1" applyBorder="1" applyAlignment="1">
      <alignment horizontal="center" vertical="center" wrapText="1"/>
      <protection/>
    </xf>
    <xf numFmtId="176" fontId="139" fillId="0" borderId="18" xfId="15" applyNumberFormat="1" applyFont="1" applyFill="1" applyBorder="1" applyAlignment="1">
      <alignment horizontal="center" vertical="center" wrapText="1"/>
      <protection/>
    </xf>
    <xf numFmtId="179" fontId="117" fillId="0" borderId="18" xfId="15" applyNumberFormat="1" applyFont="1" applyBorder="1" applyAlignment="1">
      <alignment horizontal="center" vertical="center" wrapText="1"/>
      <protection/>
    </xf>
    <xf numFmtId="9" fontId="3" fillId="0" borderId="27" xfId="15" applyNumberFormat="1" applyFont="1" applyFill="1" applyBorder="1" applyAlignment="1">
      <alignment horizontal="center" vertical="center" wrapText="1"/>
      <protection/>
    </xf>
    <xf numFmtId="9" fontId="3" fillId="0" borderId="28" xfId="15" applyNumberFormat="1" applyFont="1" applyFill="1" applyBorder="1" applyAlignment="1">
      <alignment horizontal="center" vertical="center" wrapText="1"/>
      <protection/>
    </xf>
    <xf numFmtId="9" fontId="3" fillId="0" borderId="24" xfId="15" applyNumberFormat="1" applyFont="1" applyFill="1" applyBorder="1" applyAlignment="1">
      <alignment horizontal="center" vertical="center" wrapText="1"/>
      <protection/>
    </xf>
    <xf numFmtId="176" fontId="8" fillId="0" borderId="27" xfId="15" applyNumberFormat="1" applyFont="1" applyFill="1" applyBorder="1" applyAlignment="1">
      <alignment horizontal="center" vertical="center" wrapText="1"/>
      <protection/>
    </xf>
    <xf numFmtId="176" fontId="8" fillId="0" borderId="28" xfId="15" applyNumberFormat="1" applyFont="1" applyFill="1" applyBorder="1" applyAlignment="1">
      <alignment horizontal="center" vertical="center" wrapText="1"/>
      <protection/>
    </xf>
    <xf numFmtId="176" fontId="8" fillId="0" borderId="24" xfId="15" applyNumberFormat="1" applyFont="1" applyFill="1" applyBorder="1" applyAlignment="1">
      <alignment horizontal="center" vertical="center" wrapText="1"/>
      <protection/>
    </xf>
    <xf numFmtId="0" fontId="3" fillId="0" borderId="2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9" fontId="117" fillId="0" borderId="18" xfId="15" applyNumberFormat="1" applyFont="1" applyBorder="1" applyAlignment="1">
      <alignment horizontal="center" vertical="center" wrapText="1"/>
      <protection/>
    </xf>
    <xf numFmtId="179" fontId="135" fillId="0" borderId="27" xfId="15" applyNumberFormat="1" applyFont="1" applyBorder="1" applyAlignment="1">
      <alignment horizontal="center" vertical="center" wrapText="1"/>
      <protection/>
    </xf>
    <xf numFmtId="179" fontId="135" fillId="0" borderId="24" xfId="15" applyNumberFormat="1" applyFont="1" applyBorder="1" applyAlignment="1">
      <alignment horizontal="center" vertical="center" wrapText="1"/>
      <protection/>
    </xf>
    <xf numFmtId="176" fontId="108" fillId="0" borderId="18" xfId="652" applyNumberFormat="1" applyFont="1" applyBorder="1" applyAlignment="1">
      <alignment horizontal="center" vertical="center" wrapText="1"/>
      <protection/>
    </xf>
    <xf numFmtId="177" fontId="108" fillId="0" borderId="18" xfId="652" applyNumberFormat="1" applyFont="1" applyBorder="1" applyAlignment="1">
      <alignment horizontal="center" vertical="center" wrapText="1"/>
      <protection/>
    </xf>
    <xf numFmtId="0" fontId="140" fillId="0" borderId="0" xfId="652" applyFont="1" applyAlignment="1">
      <alignment horizontal="center" vertical="center"/>
      <protection/>
    </xf>
    <xf numFmtId="177" fontId="140" fillId="0" borderId="0" xfId="652" applyNumberFormat="1" applyFont="1" applyAlignment="1">
      <alignment horizontal="center" vertical="center"/>
      <protection/>
    </xf>
    <xf numFmtId="0" fontId="141" fillId="0" borderId="0" xfId="0" applyFont="1" applyAlignment="1">
      <alignment vertical="center"/>
    </xf>
    <xf numFmtId="177" fontId="141" fillId="0" borderId="0" xfId="0" applyNumberFormat="1" applyFont="1" applyAlignment="1">
      <alignment vertical="center"/>
    </xf>
    <xf numFmtId="0" fontId="2" fillId="0" borderId="30" xfId="15" applyFont="1" applyFill="1" applyBorder="1" applyAlignment="1">
      <alignment horizontal="center" vertical="center" wrapText="1"/>
      <protection/>
    </xf>
    <xf numFmtId="0" fontId="2" fillId="0" borderId="31" xfId="15" applyFont="1" applyFill="1" applyBorder="1" applyAlignment="1">
      <alignment horizontal="center" vertical="center" wrapText="1"/>
      <protection/>
    </xf>
    <xf numFmtId="0" fontId="2" fillId="0" borderId="32" xfId="15" applyFont="1" applyFill="1" applyBorder="1" applyAlignment="1">
      <alignment horizontal="center" vertical="center" wrapText="1"/>
      <protection/>
    </xf>
    <xf numFmtId="0" fontId="2" fillId="0" borderId="33" xfId="15" applyFont="1" applyFill="1" applyBorder="1" applyAlignment="1">
      <alignment horizontal="center" vertical="center" wrapText="1"/>
      <protection/>
    </xf>
    <xf numFmtId="0" fontId="2" fillId="0" borderId="34" xfId="15" applyFont="1" applyFill="1" applyBorder="1" applyAlignment="1">
      <alignment horizontal="center" vertical="center" wrapText="1"/>
      <protection/>
    </xf>
    <xf numFmtId="0" fontId="2" fillId="0" borderId="19" xfId="15" applyFont="1" applyFill="1" applyBorder="1" applyAlignment="1">
      <alignment horizontal="center" vertical="center" wrapText="1"/>
      <protection/>
    </xf>
    <xf numFmtId="177" fontId="2" fillId="0" borderId="31" xfId="15" applyNumberFormat="1" applyFont="1" applyFill="1" applyBorder="1" applyAlignment="1">
      <alignment horizontal="center" vertical="center" wrapText="1"/>
      <protection/>
    </xf>
    <xf numFmtId="177" fontId="108" fillId="0" borderId="27" xfId="652" applyNumberFormat="1" applyFont="1" applyBorder="1" applyAlignment="1">
      <alignment horizontal="center" vertical="center" wrapText="1"/>
      <protection/>
    </xf>
    <xf numFmtId="177" fontId="108" fillId="0" borderId="28" xfId="652" applyNumberFormat="1" applyFont="1" applyBorder="1" applyAlignment="1">
      <alignment horizontal="center" vertical="center" wrapText="1"/>
      <protection/>
    </xf>
    <xf numFmtId="176" fontId="108" fillId="0" borderId="22" xfId="652" applyNumberFormat="1" applyFont="1" applyBorder="1" applyAlignment="1">
      <alignment horizontal="center" vertical="center" wrapText="1"/>
      <protection/>
    </xf>
    <xf numFmtId="176" fontId="108" fillId="0" borderId="20" xfId="652" applyNumberFormat="1" applyFont="1" applyBorder="1" applyAlignment="1">
      <alignment horizontal="center" vertical="center" wrapText="1"/>
      <protection/>
    </xf>
    <xf numFmtId="177" fontId="108" fillId="0" borderId="22" xfId="652" applyNumberFormat="1" applyFont="1" applyBorder="1" applyAlignment="1">
      <alignment horizontal="center" vertical="center" wrapText="1"/>
      <protection/>
    </xf>
    <xf numFmtId="177" fontId="108" fillId="0" borderId="20" xfId="652" applyNumberFormat="1" applyFont="1" applyBorder="1" applyAlignment="1">
      <alignment horizontal="center" vertical="center" wrapText="1"/>
      <protection/>
    </xf>
    <xf numFmtId="0" fontId="38" fillId="0" borderId="22" xfId="1070" applyFont="1" applyFill="1" applyBorder="1" applyAlignment="1">
      <alignment horizontal="center" vertical="center" wrapText="1"/>
      <protection/>
    </xf>
    <xf numFmtId="0" fontId="38" fillId="0" borderId="29" xfId="1070" applyFont="1" applyFill="1" applyBorder="1" applyAlignment="1">
      <alignment horizontal="center" vertical="center" wrapText="1"/>
      <protection/>
    </xf>
    <xf numFmtId="0" fontId="38" fillId="0" borderId="20" xfId="1070" applyFont="1" applyFill="1" applyBorder="1" applyAlignment="1">
      <alignment horizontal="center" vertical="center" wrapText="1"/>
      <protection/>
    </xf>
    <xf numFmtId="0" fontId="38" fillId="0" borderId="25" xfId="1070" applyFont="1" applyFill="1" applyBorder="1" applyAlignment="1">
      <alignment horizontal="center" vertical="center" wrapText="1"/>
      <protection/>
    </xf>
    <xf numFmtId="0" fontId="38" fillId="0" borderId="21" xfId="1070" applyFont="1" applyFill="1" applyBorder="1" applyAlignment="1">
      <alignment horizontal="center" vertical="center" wrapText="1"/>
      <protection/>
    </xf>
    <xf numFmtId="0" fontId="38" fillId="0" borderId="18" xfId="1070" applyFont="1" applyFill="1" applyBorder="1" applyAlignment="1">
      <alignment horizontal="center" vertical="center" wrapText="1"/>
      <protection/>
    </xf>
    <xf numFmtId="179" fontId="38" fillId="0" borderId="22" xfId="1070" applyNumberFormat="1" applyFont="1" applyFill="1" applyBorder="1" applyAlignment="1">
      <alignment horizontal="center" vertical="center" wrapText="1"/>
      <protection/>
    </xf>
    <xf numFmtId="179" fontId="38" fillId="0" borderId="20" xfId="1070" applyNumberFormat="1" applyFont="1" applyFill="1" applyBorder="1" applyAlignment="1">
      <alignment horizontal="center" vertical="center" wrapText="1"/>
      <protection/>
    </xf>
    <xf numFmtId="179" fontId="38" fillId="0" borderId="18" xfId="1070" applyNumberFormat="1" applyFont="1" applyFill="1" applyBorder="1" applyAlignment="1">
      <alignment horizontal="center" vertical="center" wrapText="1"/>
      <protection/>
    </xf>
    <xf numFmtId="0" fontId="142" fillId="0" borderId="22" xfId="671" applyFont="1" applyFill="1" applyBorder="1" applyAlignment="1">
      <alignment horizontal="center" vertical="center" wrapText="1"/>
      <protection/>
    </xf>
    <xf numFmtId="0" fontId="142" fillId="0" borderId="20" xfId="671" applyFont="1" applyFill="1" applyBorder="1" applyAlignment="1">
      <alignment horizontal="center" vertical="center" wrapText="1"/>
      <protection/>
    </xf>
    <xf numFmtId="180" fontId="38" fillId="0" borderId="18" xfId="1070" applyNumberFormat="1" applyFont="1" applyFill="1" applyBorder="1" applyAlignment="1">
      <alignment horizontal="center" vertical="center" wrapText="1"/>
      <protection/>
    </xf>
    <xf numFmtId="0" fontId="58" fillId="0" borderId="27" xfId="1070" applyFont="1" applyFill="1" applyBorder="1" applyAlignment="1">
      <alignment horizontal="center" vertical="center" wrapText="1"/>
      <protection/>
    </xf>
    <xf numFmtId="0" fontId="58" fillId="0" borderId="28" xfId="1070" applyFont="1" applyFill="1" applyBorder="1" applyAlignment="1">
      <alignment horizontal="center" vertical="center" wrapText="1"/>
      <protection/>
    </xf>
    <xf numFmtId="0" fontId="58" fillId="0" borderId="24" xfId="1070" applyFont="1" applyFill="1" applyBorder="1" applyAlignment="1">
      <alignment horizontal="center" vertical="center" wrapText="1"/>
      <protection/>
    </xf>
    <xf numFmtId="0" fontId="57" fillId="0" borderId="27" xfId="1070" applyFont="1" applyFill="1" applyBorder="1" applyAlignment="1">
      <alignment horizontal="center" vertical="center" wrapText="1"/>
      <protection/>
    </xf>
    <xf numFmtId="0" fontId="57" fillId="0" borderId="24" xfId="1070" applyFont="1" applyFill="1" applyBorder="1" applyAlignment="1">
      <alignment horizontal="center" vertical="center" wrapText="1"/>
      <protection/>
    </xf>
    <xf numFmtId="0" fontId="129" fillId="0" borderId="27" xfId="1070" applyFont="1" applyFill="1" applyBorder="1" applyAlignment="1">
      <alignment horizontal="center" vertical="center" wrapText="1"/>
      <protection/>
    </xf>
    <xf numFmtId="0" fontId="129" fillId="0" borderId="24" xfId="1070" applyFont="1" applyFill="1" applyBorder="1" applyAlignment="1">
      <alignment horizontal="center" vertical="center" wrapText="1"/>
      <protection/>
    </xf>
    <xf numFmtId="0" fontId="57" fillId="0" borderId="27" xfId="1070" applyFont="1" applyFill="1" applyBorder="1" applyAlignment="1">
      <alignment horizontal="center" vertical="center"/>
      <protection/>
    </xf>
    <xf numFmtId="0" fontId="57" fillId="0" borderId="24" xfId="1070" applyFont="1" applyFill="1" applyBorder="1" applyAlignment="1">
      <alignment horizontal="center" vertical="center"/>
      <protection/>
    </xf>
    <xf numFmtId="179" fontId="38" fillId="22" borderId="18" xfId="1070" applyNumberFormat="1" applyFont="1" applyFill="1" applyBorder="1" applyAlignment="1">
      <alignment horizontal="center" vertical="center" wrapText="1"/>
      <protection/>
    </xf>
    <xf numFmtId="179" fontId="38" fillId="22" borderId="22" xfId="1070" applyNumberFormat="1" applyFont="1" applyFill="1" applyBorder="1" applyAlignment="1">
      <alignment horizontal="center" vertical="center" wrapText="1"/>
      <protection/>
    </xf>
    <xf numFmtId="179" fontId="38" fillId="22" borderId="29" xfId="1070" applyNumberFormat="1" applyFont="1" applyFill="1" applyBorder="1" applyAlignment="1">
      <alignment horizontal="center" vertical="center" wrapText="1"/>
      <protection/>
    </xf>
    <xf numFmtId="179" fontId="38" fillId="22" borderId="20" xfId="1070" applyNumberFormat="1" applyFont="1" applyFill="1" applyBorder="1" applyAlignment="1">
      <alignment horizontal="center" vertical="center" wrapText="1"/>
      <protection/>
    </xf>
    <xf numFmtId="0" fontId="38" fillId="22" borderId="22" xfId="1070" applyFont="1" applyFill="1" applyBorder="1" applyAlignment="1">
      <alignment horizontal="center" vertical="center" wrapText="1"/>
      <protection/>
    </xf>
    <xf numFmtId="0" fontId="38" fillId="22" borderId="29" xfId="1070" applyFont="1" applyFill="1" applyBorder="1" applyAlignment="1">
      <alignment horizontal="center" vertical="center" wrapText="1"/>
      <protection/>
    </xf>
    <xf numFmtId="0" fontId="38" fillId="22" borderId="20" xfId="1070" applyFont="1" applyFill="1" applyBorder="1" applyAlignment="1">
      <alignment horizontal="center" vertical="center" wrapText="1"/>
      <protection/>
    </xf>
    <xf numFmtId="0" fontId="38" fillId="22" borderId="30" xfId="1070" applyFont="1" applyFill="1" applyBorder="1" applyAlignment="1">
      <alignment horizontal="center" vertical="center" wrapText="1"/>
      <protection/>
    </xf>
    <xf numFmtId="0" fontId="38" fillId="22" borderId="25" xfId="1070" applyFont="1" applyFill="1" applyBorder="1" applyAlignment="1">
      <alignment horizontal="center" vertical="center" wrapText="1"/>
      <protection/>
    </xf>
    <xf numFmtId="0" fontId="38" fillId="22" borderId="31" xfId="1070" applyFont="1" applyFill="1" applyBorder="1" applyAlignment="1">
      <alignment horizontal="center" vertical="center" wrapText="1"/>
      <protection/>
    </xf>
    <xf numFmtId="179" fontId="38" fillId="22" borderId="27" xfId="1070" applyNumberFormat="1" applyFont="1" applyFill="1" applyBorder="1" applyAlignment="1">
      <alignment horizontal="center" vertical="center" wrapText="1"/>
      <protection/>
    </xf>
    <xf numFmtId="179" fontId="38" fillId="22" borderId="28" xfId="1070" applyNumberFormat="1" applyFont="1" applyFill="1" applyBorder="1" applyAlignment="1">
      <alignment horizontal="center" vertical="center" wrapText="1"/>
      <protection/>
    </xf>
    <xf numFmtId="179" fontId="38" fillId="22" borderId="24" xfId="1070" applyNumberFormat="1" applyFont="1" applyFill="1" applyBorder="1" applyAlignment="1">
      <alignment horizontal="center" vertical="center" wrapText="1"/>
      <protection/>
    </xf>
    <xf numFmtId="177" fontId="38" fillId="22" borderId="27" xfId="1070" applyNumberFormat="1" applyFont="1" applyFill="1" applyBorder="1" applyAlignment="1">
      <alignment horizontal="center" vertical="center" wrapText="1"/>
      <protection/>
    </xf>
    <xf numFmtId="177" fontId="38" fillId="22" borderId="24" xfId="1070" applyNumberFormat="1" applyFont="1" applyFill="1" applyBorder="1" applyAlignment="1">
      <alignment horizontal="center" vertical="center" wrapText="1"/>
      <protection/>
    </xf>
    <xf numFmtId="0" fontId="38" fillId="22" borderId="27" xfId="1070" applyFont="1" applyFill="1" applyBorder="1" applyAlignment="1">
      <alignment horizontal="center" vertical="center" wrapText="1"/>
      <protection/>
    </xf>
    <xf numFmtId="0" fontId="38" fillId="22" borderId="24" xfId="1070" applyFont="1" applyFill="1" applyBorder="1" applyAlignment="1">
      <alignment horizontal="center" vertical="center" wrapText="1"/>
      <protection/>
    </xf>
    <xf numFmtId="0" fontId="13" fillId="0" borderId="0" xfId="1070" applyFont="1" applyAlignment="1">
      <alignment horizontal="center" vertical="center"/>
      <protection/>
    </xf>
    <xf numFmtId="0" fontId="13" fillId="59" borderId="0" xfId="1070" applyFont="1" applyFill="1" applyAlignment="1">
      <alignment horizontal="center" vertical="center"/>
      <protection/>
    </xf>
    <xf numFmtId="0" fontId="60" fillId="0" borderId="0" xfId="1070" applyFont="1" applyAlignment="1">
      <alignment horizontal="center" vertical="center"/>
      <protection/>
    </xf>
    <xf numFmtId="0" fontId="60" fillId="0" borderId="0" xfId="1070" applyFont="1" applyFill="1" applyAlignment="1">
      <alignment horizontal="center" vertical="center"/>
      <protection/>
    </xf>
    <xf numFmtId="179" fontId="136" fillId="0" borderId="0" xfId="1070" applyNumberFormat="1" applyFont="1" applyAlignment="1">
      <alignment horizontal="center" vertical="center"/>
      <protection/>
    </xf>
    <xf numFmtId="0" fontId="38" fillId="22" borderId="32" xfId="1070" applyFont="1" applyFill="1" applyBorder="1" applyAlignment="1">
      <alignment horizontal="center" vertical="center" wrapText="1"/>
      <protection/>
    </xf>
    <xf numFmtId="0" fontId="38" fillId="22" borderId="0" xfId="1070" applyFont="1" applyFill="1" applyBorder="1" applyAlignment="1">
      <alignment horizontal="center" vertical="center" wrapText="1"/>
      <protection/>
    </xf>
    <xf numFmtId="0" fontId="38" fillId="22" borderId="33" xfId="1070" applyFont="1" applyFill="1" applyBorder="1" applyAlignment="1">
      <alignment horizontal="center" vertical="center" wrapText="1"/>
      <protection/>
    </xf>
    <xf numFmtId="0" fontId="38" fillId="22" borderId="34" xfId="1070" applyFont="1" applyFill="1" applyBorder="1" applyAlignment="1">
      <alignment horizontal="center" vertical="center" wrapText="1"/>
      <protection/>
    </xf>
    <xf numFmtId="0" fontId="38" fillId="22" borderId="21" xfId="1070" applyFont="1" applyFill="1" applyBorder="1" applyAlignment="1">
      <alignment horizontal="center" vertical="center" wrapText="1"/>
      <protection/>
    </xf>
    <xf numFmtId="0" fontId="38" fillId="22" borderId="19" xfId="1070" applyFont="1" applyFill="1" applyBorder="1" applyAlignment="1">
      <alignment horizontal="center" vertical="center" wrapText="1"/>
      <protection/>
    </xf>
    <xf numFmtId="0" fontId="38" fillId="22" borderId="27" xfId="1070" applyFont="1" applyFill="1" applyBorder="1" applyAlignment="1">
      <alignment horizontal="center" vertical="center"/>
      <protection/>
    </xf>
    <xf numFmtId="0" fontId="38" fillId="22" borderId="28" xfId="1070" applyFont="1" applyFill="1" applyBorder="1" applyAlignment="1">
      <alignment horizontal="center" vertical="center"/>
      <protection/>
    </xf>
    <xf numFmtId="0" fontId="38" fillId="22" borderId="24" xfId="1070" applyFont="1" applyFill="1" applyBorder="1" applyAlignment="1">
      <alignment horizontal="center" vertical="center"/>
      <protection/>
    </xf>
    <xf numFmtId="0" fontId="38" fillId="22" borderId="18" xfId="1070" applyFont="1" applyFill="1" applyBorder="1" applyAlignment="1">
      <alignment horizontal="center" vertical="center" wrapText="1"/>
      <protection/>
    </xf>
    <xf numFmtId="176" fontId="38" fillId="22" borderId="22" xfId="1070" applyNumberFormat="1" applyFont="1" applyFill="1" applyBorder="1" applyAlignment="1">
      <alignment horizontal="center" vertical="center" wrapText="1"/>
      <protection/>
    </xf>
    <xf numFmtId="176" fontId="38" fillId="22" borderId="29" xfId="1070" applyNumberFormat="1" applyFont="1" applyFill="1" applyBorder="1" applyAlignment="1">
      <alignment horizontal="center" vertical="center" wrapText="1"/>
      <protection/>
    </xf>
    <xf numFmtId="176" fontId="38" fillId="22" borderId="20" xfId="1070" applyNumberFormat="1" applyFont="1" applyFill="1" applyBorder="1" applyAlignment="1">
      <alignment horizontal="center" vertical="center" wrapText="1"/>
      <protection/>
    </xf>
  </cellXfs>
  <cellStyles count="1522">
    <cellStyle name="Normal" xfId="0"/>
    <cellStyle name="_ET_STYLE_NoName_00_" xfId="15"/>
    <cellStyle name="20% - 强调文字颜色 1" xfId="16"/>
    <cellStyle name="20% - 强调文字颜色 1 2" xfId="17"/>
    <cellStyle name="20% - 强调文字颜色 1 2 10" xfId="18"/>
    <cellStyle name="20% - 强调文字颜色 1 2 11" xfId="19"/>
    <cellStyle name="20% - 强调文字颜色 1 2 12" xfId="20"/>
    <cellStyle name="20% - 强调文字颜色 1 2 13" xfId="21"/>
    <cellStyle name="20% - 强调文字颜色 1 2 14" xfId="22"/>
    <cellStyle name="20% - 强调文字颜色 1 2 15" xfId="23"/>
    <cellStyle name="20% - 强调文字颜色 1 2 16" xfId="24"/>
    <cellStyle name="20% - 强调文字颜色 1 2 17" xfId="25"/>
    <cellStyle name="20% - 强调文字颜色 1 2 18" xfId="26"/>
    <cellStyle name="20% - 强调文字颜色 1 2 19" xfId="27"/>
    <cellStyle name="20% - 强调文字颜色 1 2 2" xfId="28"/>
    <cellStyle name="20% - 强调文字颜色 1 2 20" xfId="29"/>
    <cellStyle name="20% - 强调文字颜色 1 2 21" xfId="30"/>
    <cellStyle name="20% - 强调文字颜色 1 2 3" xfId="31"/>
    <cellStyle name="20% - 强调文字颜色 1 2 4" xfId="32"/>
    <cellStyle name="20% - 强调文字颜色 1 2 5" xfId="33"/>
    <cellStyle name="20% - 强调文字颜色 1 2 6" xfId="34"/>
    <cellStyle name="20% - 强调文字颜色 1 2 7" xfId="35"/>
    <cellStyle name="20% - 强调文字颜色 1 2 8" xfId="36"/>
    <cellStyle name="20% - 强调文字颜色 1 2 9" xfId="37"/>
    <cellStyle name="20% - 强调文字颜色 2" xfId="38"/>
    <cellStyle name="20% - 强调文字颜色 2 2" xfId="39"/>
    <cellStyle name="20% - 强调文字颜色 2 2 10" xfId="40"/>
    <cellStyle name="20% - 强调文字颜色 2 2 11" xfId="41"/>
    <cellStyle name="20% - 强调文字颜色 2 2 12" xfId="42"/>
    <cellStyle name="20% - 强调文字颜色 2 2 13" xfId="43"/>
    <cellStyle name="20% - 强调文字颜色 2 2 14" xfId="44"/>
    <cellStyle name="20% - 强调文字颜色 2 2 15" xfId="45"/>
    <cellStyle name="20% - 强调文字颜色 2 2 16" xfId="46"/>
    <cellStyle name="20% - 强调文字颜色 2 2 17" xfId="47"/>
    <cellStyle name="20% - 强调文字颜色 2 2 18" xfId="48"/>
    <cellStyle name="20% - 强调文字颜色 2 2 19" xfId="49"/>
    <cellStyle name="20% - 强调文字颜色 2 2 2" xfId="50"/>
    <cellStyle name="20% - 强调文字颜色 2 2 20" xfId="51"/>
    <cellStyle name="20% - 强调文字颜色 2 2 21" xfId="52"/>
    <cellStyle name="20% - 强调文字颜色 2 2 3" xfId="53"/>
    <cellStyle name="20% - 强调文字颜色 2 2 4" xfId="54"/>
    <cellStyle name="20% - 强调文字颜色 2 2 5" xfId="55"/>
    <cellStyle name="20% - 强调文字颜色 2 2 6" xfId="56"/>
    <cellStyle name="20% - 强调文字颜色 2 2 7" xfId="57"/>
    <cellStyle name="20% - 强调文字颜色 2 2 8" xfId="58"/>
    <cellStyle name="20% - 强调文字颜色 2 2 9" xfId="59"/>
    <cellStyle name="20% - 强调文字颜色 3" xfId="60"/>
    <cellStyle name="20% - 强调文字颜色 3 2" xfId="61"/>
    <cellStyle name="20% - 强调文字颜色 3 2 10" xfId="62"/>
    <cellStyle name="20% - 强调文字颜色 3 2 11" xfId="63"/>
    <cellStyle name="20% - 强调文字颜色 3 2 12" xfId="64"/>
    <cellStyle name="20% - 强调文字颜色 3 2 13" xfId="65"/>
    <cellStyle name="20% - 强调文字颜色 3 2 14" xfId="66"/>
    <cellStyle name="20% - 强调文字颜色 3 2 15" xfId="67"/>
    <cellStyle name="20% - 强调文字颜色 3 2 16" xfId="68"/>
    <cellStyle name="20% - 强调文字颜色 3 2 17" xfId="69"/>
    <cellStyle name="20% - 强调文字颜色 3 2 18" xfId="70"/>
    <cellStyle name="20% - 强调文字颜色 3 2 19" xfId="71"/>
    <cellStyle name="20% - 强调文字颜色 3 2 2" xfId="72"/>
    <cellStyle name="20% - 强调文字颜色 3 2 20" xfId="73"/>
    <cellStyle name="20% - 强调文字颜色 3 2 21" xfId="74"/>
    <cellStyle name="20% - 强调文字颜色 3 2 3" xfId="75"/>
    <cellStyle name="20% - 强调文字颜色 3 2 4" xfId="76"/>
    <cellStyle name="20% - 强调文字颜色 3 2 5" xfId="77"/>
    <cellStyle name="20% - 强调文字颜色 3 2 6" xfId="78"/>
    <cellStyle name="20% - 强调文字颜色 3 2 7" xfId="79"/>
    <cellStyle name="20% - 强调文字颜色 3 2 8" xfId="80"/>
    <cellStyle name="20% - 强调文字颜色 3 2 9" xfId="81"/>
    <cellStyle name="20% - 强调文字颜色 4" xfId="82"/>
    <cellStyle name="20% - 强调文字颜色 4 2" xfId="83"/>
    <cellStyle name="20% - 强调文字颜色 4 2 10" xfId="84"/>
    <cellStyle name="20% - 强调文字颜色 4 2 11" xfId="85"/>
    <cellStyle name="20% - 强调文字颜色 4 2 12" xfId="86"/>
    <cellStyle name="20% - 强调文字颜色 4 2 13" xfId="87"/>
    <cellStyle name="20% - 强调文字颜色 4 2 14" xfId="88"/>
    <cellStyle name="20% - 强调文字颜色 4 2 15" xfId="89"/>
    <cellStyle name="20% - 强调文字颜色 4 2 16" xfId="90"/>
    <cellStyle name="20% - 强调文字颜色 4 2 17" xfId="91"/>
    <cellStyle name="20% - 强调文字颜色 4 2 18" xfId="92"/>
    <cellStyle name="20% - 强调文字颜色 4 2 19" xfId="93"/>
    <cellStyle name="20% - 强调文字颜色 4 2 2" xfId="94"/>
    <cellStyle name="20% - 强调文字颜色 4 2 20" xfId="95"/>
    <cellStyle name="20% - 强调文字颜色 4 2 21" xfId="96"/>
    <cellStyle name="20% - 强调文字颜色 4 2 3" xfId="97"/>
    <cellStyle name="20% - 强调文字颜色 4 2 4" xfId="98"/>
    <cellStyle name="20% - 强调文字颜色 4 2 5" xfId="99"/>
    <cellStyle name="20% - 强调文字颜色 4 2 6" xfId="100"/>
    <cellStyle name="20% - 强调文字颜色 4 2 7" xfId="101"/>
    <cellStyle name="20% - 强调文字颜色 4 2 8" xfId="102"/>
    <cellStyle name="20% - 强调文字颜色 4 2 9" xfId="103"/>
    <cellStyle name="20% - 强调文字颜色 5" xfId="104"/>
    <cellStyle name="20% - 强调文字颜色 5 2" xfId="105"/>
    <cellStyle name="20% - 强调文字颜色 5 2 10" xfId="106"/>
    <cellStyle name="20% - 强调文字颜色 5 2 11" xfId="107"/>
    <cellStyle name="20% - 强调文字颜色 5 2 12" xfId="108"/>
    <cellStyle name="20% - 强调文字颜色 5 2 13" xfId="109"/>
    <cellStyle name="20% - 强调文字颜色 5 2 14" xfId="110"/>
    <cellStyle name="20% - 强调文字颜色 5 2 15" xfId="111"/>
    <cellStyle name="20% - 强调文字颜色 5 2 16" xfId="112"/>
    <cellStyle name="20% - 强调文字颜色 5 2 17" xfId="113"/>
    <cellStyle name="20% - 强调文字颜色 5 2 18" xfId="114"/>
    <cellStyle name="20% - 强调文字颜色 5 2 19" xfId="115"/>
    <cellStyle name="20% - 强调文字颜色 5 2 2" xfId="116"/>
    <cellStyle name="20% - 强调文字颜色 5 2 20" xfId="117"/>
    <cellStyle name="20% - 强调文字颜色 5 2 21" xfId="118"/>
    <cellStyle name="20% - 强调文字颜色 5 2 3" xfId="119"/>
    <cellStyle name="20% - 强调文字颜色 5 2 4" xfId="120"/>
    <cellStyle name="20% - 强调文字颜色 5 2 5" xfId="121"/>
    <cellStyle name="20% - 强调文字颜色 5 2 6" xfId="122"/>
    <cellStyle name="20% - 强调文字颜色 5 2 7" xfId="123"/>
    <cellStyle name="20% - 强调文字颜色 5 2 8" xfId="124"/>
    <cellStyle name="20% - 强调文字颜色 5 2 9" xfId="125"/>
    <cellStyle name="20% - 强调文字颜色 6" xfId="126"/>
    <cellStyle name="20% - 强调文字颜色 6 2" xfId="127"/>
    <cellStyle name="20% - 强调文字颜色 6 2 10" xfId="128"/>
    <cellStyle name="20% - 强调文字颜色 6 2 11" xfId="129"/>
    <cellStyle name="20% - 强调文字颜色 6 2 12" xfId="130"/>
    <cellStyle name="20% - 强调文字颜色 6 2 13" xfId="131"/>
    <cellStyle name="20% - 强调文字颜色 6 2 14" xfId="132"/>
    <cellStyle name="20% - 强调文字颜色 6 2 15" xfId="133"/>
    <cellStyle name="20% - 强调文字颜色 6 2 16" xfId="134"/>
    <cellStyle name="20% - 强调文字颜色 6 2 17" xfId="135"/>
    <cellStyle name="20% - 强调文字颜色 6 2 18" xfId="136"/>
    <cellStyle name="20% - 强调文字颜色 6 2 19" xfId="137"/>
    <cellStyle name="20% - 强调文字颜色 6 2 2" xfId="138"/>
    <cellStyle name="20% - 强调文字颜色 6 2 20" xfId="139"/>
    <cellStyle name="20% - 强调文字颜色 6 2 21" xfId="140"/>
    <cellStyle name="20% - 强调文字颜色 6 2 3" xfId="141"/>
    <cellStyle name="20% - 强调文字颜色 6 2 4" xfId="142"/>
    <cellStyle name="20% - 强调文字颜色 6 2 5" xfId="143"/>
    <cellStyle name="20% - 强调文字颜色 6 2 6" xfId="144"/>
    <cellStyle name="20% - 强调文字颜色 6 2 7" xfId="145"/>
    <cellStyle name="20% - 强调文字颜色 6 2 8" xfId="146"/>
    <cellStyle name="20% - 强调文字颜色 6 2 9" xfId="147"/>
    <cellStyle name="40% - 强调文字颜色 1" xfId="148"/>
    <cellStyle name="40% - 强调文字颜色 1 2" xfId="149"/>
    <cellStyle name="40% - 强调文字颜色 1 2 10" xfId="150"/>
    <cellStyle name="40% - 强调文字颜色 1 2 11" xfId="151"/>
    <cellStyle name="40% - 强调文字颜色 1 2 12" xfId="152"/>
    <cellStyle name="40% - 强调文字颜色 1 2 13" xfId="153"/>
    <cellStyle name="40% - 强调文字颜色 1 2 14" xfId="154"/>
    <cellStyle name="40% - 强调文字颜色 1 2 15" xfId="155"/>
    <cellStyle name="40% - 强调文字颜色 1 2 16" xfId="156"/>
    <cellStyle name="40% - 强调文字颜色 1 2 17" xfId="157"/>
    <cellStyle name="40% - 强调文字颜色 1 2 18" xfId="158"/>
    <cellStyle name="40% - 强调文字颜色 1 2 19" xfId="159"/>
    <cellStyle name="40% - 强调文字颜色 1 2 2" xfId="160"/>
    <cellStyle name="40% - 强调文字颜色 1 2 20" xfId="161"/>
    <cellStyle name="40% - 强调文字颜色 1 2 21" xfId="162"/>
    <cellStyle name="40% - 强调文字颜色 1 2 3" xfId="163"/>
    <cellStyle name="40% - 强调文字颜色 1 2 4" xfId="164"/>
    <cellStyle name="40% - 强调文字颜色 1 2 5" xfId="165"/>
    <cellStyle name="40% - 强调文字颜色 1 2 6" xfId="166"/>
    <cellStyle name="40% - 强调文字颜色 1 2 7" xfId="167"/>
    <cellStyle name="40% - 强调文字颜色 1 2 8" xfId="168"/>
    <cellStyle name="40% - 强调文字颜色 1 2 9" xfId="169"/>
    <cellStyle name="40% - 强调文字颜色 2" xfId="170"/>
    <cellStyle name="40% - 强调文字颜色 2 2" xfId="171"/>
    <cellStyle name="40% - 强调文字颜色 2 2 10" xfId="172"/>
    <cellStyle name="40% - 强调文字颜色 2 2 11" xfId="173"/>
    <cellStyle name="40% - 强调文字颜色 2 2 12" xfId="174"/>
    <cellStyle name="40% - 强调文字颜色 2 2 13" xfId="175"/>
    <cellStyle name="40% - 强调文字颜色 2 2 14" xfId="176"/>
    <cellStyle name="40% - 强调文字颜色 2 2 15" xfId="177"/>
    <cellStyle name="40% - 强调文字颜色 2 2 16" xfId="178"/>
    <cellStyle name="40% - 强调文字颜色 2 2 17" xfId="179"/>
    <cellStyle name="40% - 强调文字颜色 2 2 18" xfId="180"/>
    <cellStyle name="40% - 强调文字颜色 2 2 19" xfId="181"/>
    <cellStyle name="40% - 强调文字颜色 2 2 2" xfId="182"/>
    <cellStyle name="40% - 强调文字颜色 2 2 20" xfId="183"/>
    <cellStyle name="40% - 强调文字颜色 2 2 21" xfId="184"/>
    <cellStyle name="40% - 强调文字颜色 2 2 3" xfId="185"/>
    <cellStyle name="40% - 强调文字颜色 2 2 4" xfId="186"/>
    <cellStyle name="40% - 强调文字颜色 2 2 5" xfId="187"/>
    <cellStyle name="40% - 强调文字颜色 2 2 6" xfId="188"/>
    <cellStyle name="40% - 强调文字颜色 2 2 7" xfId="189"/>
    <cellStyle name="40% - 强调文字颜色 2 2 8" xfId="190"/>
    <cellStyle name="40% - 强调文字颜色 2 2 9" xfId="191"/>
    <cellStyle name="40% - 强调文字颜色 3" xfId="192"/>
    <cellStyle name="40% - 强调文字颜色 3 2" xfId="193"/>
    <cellStyle name="40% - 强调文字颜色 3 2 10" xfId="194"/>
    <cellStyle name="40% - 强调文字颜色 3 2 11" xfId="195"/>
    <cellStyle name="40% - 强调文字颜色 3 2 12" xfId="196"/>
    <cellStyle name="40% - 强调文字颜色 3 2 13" xfId="197"/>
    <cellStyle name="40% - 强调文字颜色 3 2 14" xfId="198"/>
    <cellStyle name="40% - 强调文字颜色 3 2 15" xfId="199"/>
    <cellStyle name="40% - 强调文字颜色 3 2 16" xfId="200"/>
    <cellStyle name="40% - 强调文字颜色 3 2 17" xfId="201"/>
    <cellStyle name="40% - 强调文字颜色 3 2 18" xfId="202"/>
    <cellStyle name="40% - 强调文字颜色 3 2 19" xfId="203"/>
    <cellStyle name="40% - 强调文字颜色 3 2 2" xfId="204"/>
    <cellStyle name="40% - 强调文字颜色 3 2 20" xfId="205"/>
    <cellStyle name="40% - 强调文字颜色 3 2 21" xfId="206"/>
    <cellStyle name="40% - 强调文字颜色 3 2 3" xfId="207"/>
    <cellStyle name="40% - 强调文字颜色 3 2 4" xfId="208"/>
    <cellStyle name="40% - 强调文字颜色 3 2 5" xfId="209"/>
    <cellStyle name="40% - 强调文字颜色 3 2 6" xfId="210"/>
    <cellStyle name="40% - 强调文字颜色 3 2 7" xfId="211"/>
    <cellStyle name="40% - 强调文字颜色 3 2 8" xfId="212"/>
    <cellStyle name="40% - 强调文字颜色 3 2 9" xfId="213"/>
    <cellStyle name="40% - 强调文字颜色 4" xfId="214"/>
    <cellStyle name="40% - 强调文字颜色 4 2" xfId="215"/>
    <cellStyle name="40% - 强调文字颜色 4 2 10" xfId="216"/>
    <cellStyle name="40% - 强调文字颜色 4 2 11" xfId="217"/>
    <cellStyle name="40% - 强调文字颜色 4 2 12" xfId="218"/>
    <cellStyle name="40% - 强调文字颜色 4 2 13" xfId="219"/>
    <cellStyle name="40% - 强调文字颜色 4 2 14" xfId="220"/>
    <cellStyle name="40% - 强调文字颜色 4 2 15" xfId="221"/>
    <cellStyle name="40% - 强调文字颜色 4 2 16" xfId="222"/>
    <cellStyle name="40% - 强调文字颜色 4 2 17" xfId="223"/>
    <cellStyle name="40% - 强调文字颜色 4 2 18" xfId="224"/>
    <cellStyle name="40% - 强调文字颜色 4 2 19" xfId="225"/>
    <cellStyle name="40% - 强调文字颜色 4 2 2" xfId="226"/>
    <cellStyle name="40% - 强调文字颜色 4 2 20" xfId="227"/>
    <cellStyle name="40% - 强调文字颜色 4 2 21" xfId="228"/>
    <cellStyle name="40% - 强调文字颜色 4 2 3" xfId="229"/>
    <cellStyle name="40% - 强调文字颜色 4 2 4" xfId="230"/>
    <cellStyle name="40% - 强调文字颜色 4 2 5" xfId="231"/>
    <cellStyle name="40% - 强调文字颜色 4 2 6" xfId="232"/>
    <cellStyle name="40% - 强调文字颜色 4 2 7" xfId="233"/>
    <cellStyle name="40% - 强调文字颜色 4 2 8" xfId="234"/>
    <cellStyle name="40% - 强调文字颜色 4 2 9" xfId="235"/>
    <cellStyle name="40% - 强调文字颜色 5" xfId="236"/>
    <cellStyle name="40% - 强调文字颜色 5 2" xfId="237"/>
    <cellStyle name="40% - 强调文字颜色 5 2 10" xfId="238"/>
    <cellStyle name="40% - 强调文字颜色 5 2 11" xfId="239"/>
    <cellStyle name="40% - 强调文字颜色 5 2 12" xfId="240"/>
    <cellStyle name="40% - 强调文字颜色 5 2 13" xfId="241"/>
    <cellStyle name="40% - 强调文字颜色 5 2 14" xfId="242"/>
    <cellStyle name="40% - 强调文字颜色 5 2 15" xfId="243"/>
    <cellStyle name="40% - 强调文字颜色 5 2 16" xfId="244"/>
    <cellStyle name="40% - 强调文字颜色 5 2 17" xfId="245"/>
    <cellStyle name="40% - 强调文字颜色 5 2 18" xfId="246"/>
    <cellStyle name="40% - 强调文字颜色 5 2 19" xfId="247"/>
    <cellStyle name="40% - 强调文字颜色 5 2 2" xfId="248"/>
    <cellStyle name="40% - 强调文字颜色 5 2 20" xfId="249"/>
    <cellStyle name="40% - 强调文字颜色 5 2 21" xfId="250"/>
    <cellStyle name="40% - 强调文字颜色 5 2 3" xfId="251"/>
    <cellStyle name="40% - 强调文字颜色 5 2 4" xfId="252"/>
    <cellStyle name="40% - 强调文字颜色 5 2 5" xfId="253"/>
    <cellStyle name="40% - 强调文字颜色 5 2 6" xfId="254"/>
    <cellStyle name="40% - 强调文字颜色 5 2 7" xfId="255"/>
    <cellStyle name="40% - 强调文字颜色 5 2 8" xfId="256"/>
    <cellStyle name="40% - 强调文字颜色 5 2 9" xfId="257"/>
    <cellStyle name="40% - 强调文字颜色 6" xfId="258"/>
    <cellStyle name="40% - 强调文字颜色 6 2" xfId="259"/>
    <cellStyle name="40% - 强调文字颜色 6 2 10" xfId="260"/>
    <cellStyle name="40% - 强调文字颜色 6 2 11" xfId="261"/>
    <cellStyle name="40% - 强调文字颜色 6 2 12" xfId="262"/>
    <cellStyle name="40% - 强调文字颜色 6 2 13" xfId="263"/>
    <cellStyle name="40% - 强调文字颜色 6 2 14" xfId="264"/>
    <cellStyle name="40% - 强调文字颜色 6 2 15" xfId="265"/>
    <cellStyle name="40% - 强调文字颜色 6 2 16" xfId="266"/>
    <cellStyle name="40% - 强调文字颜色 6 2 17" xfId="267"/>
    <cellStyle name="40% - 强调文字颜色 6 2 18" xfId="268"/>
    <cellStyle name="40% - 强调文字颜色 6 2 19" xfId="269"/>
    <cellStyle name="40% - 强调文字颜色 6 2 2" xfId="270"/>
    <cellStyle name="40% - 强调文字颜色 6 2 20" xfId="271"/>
    <cellStyle name="40% - 强调文字颜色 6 2 21" xfId="272"/>
    <cellStyle name="40% - 强调文字颜色 6 2 3" xfId="273"/>
    <cellStyle name="40% - 强调文字颜色 6 2 4" xfId="274"/>
    <cellStyle name="40% - 强调文字颜色 6 2 5" xfId="275"/>
    <cellStyle name="40% - 强调文字颜色 6 2 6" xfId="276"/>
    <cellStyle name="40% - 强调文字颜色 6 2 7" xfId="277"/>
    <cellStyle name="40% - 强调文字颜色 6 2 8" xfId="278"/>
    <cellStyle name="40% - 强调文字颜色 6 2 9" xfId="279"/>
    <cellStyle name="60% - 强调文字颜色 1" xfId="280"/>
    <cellStyle name="60% - 强调文字颜色 1 2" xfId="281"/>
    <cellStyle name="60% - 强调文字颜色 1 2 10" xfId="282"/>
    <cellStyle name="60% - 强调文字颜色 1 2 11" xfId="283"/>
    <cellStyle name="60% - 强调文字颜色 1 2 12" xfId="284"/>
    <cellStyle name="60% - 强调文字颜色 1 2 13" xfId="285"/>
    <cellStyle name="60% - 强调文字颜色 1 2 14" xfId="286"/>
    <cellStyle name="60% - 强调文字颜色 1 2 15" xfId="287"/>
    <cellStyle name="60% - 强调文字颜色 1 2 16" xfId="288"/>
    <cellStyle name="60% - 强调文字颜色 1 2 17" xfId="289"/>
    <cellStyle name="60% - 强调文字颜色 1 2 18" xfId="290"/>
    <cellStyle name="60% - 强调文字颜色 1 2 19" xfId="291"/>
    <cellStyle name="60% - 强调文字颜色 1 2 2" xfId="292"/>
    <cellStyle name="60% - 强调文字颜色 1 2 20" xfId="293"/>
    <cellStyle name="60% - 强调文字颜色 1 2 21" xfId="294"/>
    <cellStyle name="60% - 强调文字颜色 1 2 3" xfId="295"/>
    <cellStyle name="60% - 强调文字颜色 1 2 4" xfId="296"/>
    <cellStyle name="60% - 强调文字颜色 1 2 5" xfId="297"/>
    <cellStyle name="60% - 强调文字颜色 1 2 6" xfId="298"/>
    <cellStyle name="60% - 强调文字颜色 1 2 7" xfId="299"/>
    <cellStyle name="60% - 强调文字颜色 1 2 8" xfId="300"/>
    <cellStyle name="60% - 强调文字颜色 1 2 9" xfId="301"/>
    <cellStyle name="60% - 强调文字颜色 2" xfId="302"/>
    <cellStyle name="60% - 强调文字颜色 2 2" xfId="303"/>
    <cellStyle name="60% - 强调文字颜色 2 2 10" xfId="304"/>
    <cellStyle name="60% - 强调文字颜色 2 2 11" xfId="305"/>
    <cellStyle name="60% - 强调文字颜色 2 2 12" xfId="306"/>
    <cellStyle name="60% - 强调文字颜色 2 2 13" xfId="307"/>
    <cellStyle name="60% - 强调文字颜色 2 2 14" xfId="308"/>
    <cellStyle name="60% - 强调文字颜色 2 2 15" xfId="309"/>
    <cellStyle name="60% - 强调文字颜色 2 2 16" xfId="310"/>
    <cellStyle name="60% - 强调文字颜色 2 2 17" xfId="311"/>
    <cellStyle name="60% - 强调文字颜色 2 2 18" xfId="312"/>
    <cellStyle name="60% - 强调文字颜色 2 2 19" xfId="313"/>
    <cellStyle name="60% - 强调文字颜色 2 2 2" xfId="314"/>
    <cellStyle name="60% - 强调文字颜色 2 2 20" xfId="315"/>
    <cellStyle name="60% - 强调文字颜色 2 2 21" xfId="316"/>
    <cellStyle name="60% - 强调文字颜色 2 2 3" xfId="317"/>
    <cellStyle name="60% - 强调文字颜色 2 2 4" xfId="318"/>
    <cellStyle name="60% - 强调文字颜色 2 2 5" xfId="319"/>
    <cellStyle name="60% - 强调文字颜色 2 2 6" xfId="320"/>
    <cellStyle name="60% - 强调文字颜色 2 2 7" xfId="321"/>
    <cellStyle name="60% - 强调文字颜色 2 2 8" xfId="322"/>
    <cellStyle name="60% - 强调文字颜色 2 2 9" xfId="323"/>
    <cellStyle name="60% - 强调文字颜色 3" xfId="324"/>
    <cellStyle name="60% - 强调文字颜色 3 2" xfId="325"/>
    <cellStyle name="60% - 强调文字颜色 3 2 10" xfId="326"/>
    <cellStyle name="60% - 强调文字颜色 3 2 11" xfId="327"/>
    <cellStyle name="60% - 强调文字颜色 3 2 12" xfId="328"/>
    <cellStyle name="60% - 强调文字颜色 3 2 13" xfId="329"/>
    <cellStyle name="60% - 强调文字颜色 3 2 14" xfId="330"/>
    <cellStyle name="60% - 强调文字颜色 3 2 15" xfId="331"/>
    <cellStyle name="60% - 强调文字颜色 3 2 16" xfId="332"/>
    <cellStyle name="60% - 强调文字颜色 3 2 17" xfId="333"/>
    <cellStyle name="60% - 强调文字颜色 3 2 18" xfId="334"/>
    <cellStyle name="60% - 强调文字颜色 3 2 19" xfId="335"/>
    <cellStyle name="60% - 强调文字颜色 3 2 2" xfId="336"/>
    <cellStyle name="60% - 强调文字颜色 3 2 20" xfId="337"/>
    <cellStyle name="60% - 强调文字颜色 3 2 21" xfId="338"/>
    <cellStyle name="60% - 强调文字颜色 3 2 3" xfId="339"/>
    <cellStyle name="60% - 强调文字颜色 3 2 4" xfId="340"/>
    <cellStyle name="60% - 强调文字颜色 3 2 5" xfId="341"/>
    <cellStyle name="60% - 强调文字颜色 3 2 6" xfId="342"/>
    <cellStyle name="60% - 强调文字颜色 3 2 7" xfId="343"/>
    <cellStyle name="60% - 强调文字颜色 3 2 8" xfId="344"/>
    <cellStyle name="60% - 强调文字颜色 3 2 9" xfId="345"/>
    <cellStyle name="60% - 强调文字颜色 4" xfId="346"/>
    <cellStyle name="60% - 强调文字颜色 4 2" xfId="347"/>
    <cellStyle name="60% - 强调文字颜色 4 2 10" xfId="348"/>
    <cellStyle name="60% - 强调文字颜色 4 2 11" xfId="349"/>
    <cellStyle name="60% - 强调文字颜色 4 2 12" xfId="350"/>
    <cellStyle name="60% - 强调文字颜色 4 2 13" xfId="351"/>
    <cellStyle name="60% - 强调文字颜色 4 2 14" xfId="352"/>
    <cellStyle name="60% - 强调文字颜色 4 2 15" xfId="353"/>
    <cellStyle name="60% - 强调文字颜色 4 2 16" xfId="354"/>
    <cellStyle name="60% - 强调文字颜色 4 2 17" xfId="355"/>
    <cellStyle name="60% - 强调文字颜色 4 2 18" xfId="356"/>
    <cellStyle name="60% - 强调文字颜色 4 2 19" xfId="357"/>
    <cellStyle name="60% - 强调文字颜色 4 2 2" xfId="358"/>
    <cellStyle name="60% - 强调文字颜色 4 2 20" xfId="359"/>
    <cellStyle name="60% - 强调文字颜色 4 2 21" xfId="360"/>
    <cellStyle name="60% - 强调文字颜色 4 2 3" xfId="361"/>
    <cellStyle name="60% - 强调文字颜色 4 2 4" xfId="362"/>
    <cellStyle name="60% - 强调文字颜色 4 2 5" xfId="363"/>
    <cellStyle name="60% - 强调文字颜色 4 2 6" xfId="364"/>
    <cellStyle name="60% - 强调文字颜色 4 2 7" xfId="365"/>
    <cellStyle name="60% - 强调文字颜色 4 2 8" xfId="366"/>
    <cellStyle name="60% - 强调文字颜色 4 2 9" xfId="367"/>
    <cellStyle name="60% - 强调文字颜色 5" xfId="368"/>
    <cellStyle name="60% - 强调文字颜色 5 2" xfId="369"/>
    <cellStyle name="60% - 强调文字颜色 5 2 10" xfId="370"/>
    <cellStyle name="60% - 强调文字颜色 5 2 11" xfId="371"/>
    <cellStyle name="60% - 强调文字颜色 5 2 12" xfId="372"/>
    <cellStyle name="60% - 强调文字颜色 5 2 13" xfId="373"/>
    <cellStyle name="60% - 强调文字颜色 5 2 14" xfId="374"/>
    <cellStyle name="60% - 强调文字颜色 5 2 15" xfId="375"/>
    <cellStyle name="60% - 强调文字颜色 5 2 16" xfId="376"/>
    <cellStyle name="60% - 强调文字颜色 5 2 17" xfId="377"/>
    <cellStyle name="60% - 强调文字颜色 5 2 18" xfId="378"/>
    <cellStyle name="60% - 强调文字颜色 5 2 19" xfId="379"/>
    <cellStyle name="60% - 强调文字颜色 5 2 2" xfId="380"/>
    <cellStyle name="60% - 强调文字颜色 5 2 20" xfId="381"/>
    <cellStyle name="60% - 强调文字颜色 5 2 21" xfId="382"/>
    <cellStyle name="60% - 强调文字颜色 5 2 3" xfId="383"/>
    <cellStyle name="60% - 强调文字颜色 5 2 4" xfId="384"/>
    <cellStyle name="60% - 强调文字颜色 5 2 5" xfId="385"/>
    <cellStyle name="60% - 强调文字颜色 5 2 6" xfId="386"/>
    <cellStyle name="60% - 强调文字颜色 5 2 7" xfId="387"/>
    <cellStyle name="60% - 强调文字颜色 5 2 8" xfId="388"/>
    <cellStyle name="60% - 强调文字颜色 5 2 9" xfId="389"/>
    <cellStyle name="60% - 强调文字颜色 6" xfId="390"/>
    <cellStyle name="60% - 强调文字颜色 6 2" xfId="391"/>
    <cellStyle name="60% - 强调文字颜色 6 2 10" xfId="392"/>
    <cellStyle name="60% - 强调文字颜色 6 2 11" xfId="393"/>
    <cellStyle name="60% - 强调文字颜色 6 2 12" xfId="394"/>
    <cellStyle name="60% - 强调文字颜色 6 2 13" xfId="395"/>
    <cellStyle name="60% - 强调文字颜色 6 2 14" xfId="396"/>
    <cellStyle name="60% - 强调文字颜色 6 2 15" xfId="397"/>
    <cellStyle name="60% - 强调文字颜色 6 2 16" xfId="398"/>
    <cellStyle name="60% - 强调文字颜色 6 2 17" xfId="399"/>
    <cellStyle name="60% - 强调文字颜色 6 2 18" xfId="400"/>
    <cellStyle name="60% - 强调文字颜色 6 2 19" xfId="401"/>
    <cellStyle name="60% - 强调文字颜色 6 2 2" xfId="402"/>
    <cellStyle name="60% - 强调文字颜色 6 2 20" xfId="403"/>
    <cellStyle name="60% - 强调文字颜色 6 2 21" xfId="404"/>
    <cellStyle name="60% - 强调文字颜色 6 2 3" xfId="405"/>
    <cellStyle name="60% - 强调文字颜色 6 2 4" xfId="406"/>
    <cellStyle name="60% - 强调文字颜色 6 2 5" xfId="407"/>
    <cellStyle name="60% - 强调文字颜色 6 2 6" xfId="408"/>
    <cellStyle name="60% - 强调文字颜色 6 2 7" xfId="409"/>
    <cellStyle name="60% - 强调文字颜色 6 2 8" xfId="410"/>
    <cellStyle name="60% - 强调文字颜色 6 2 9" xfId="411"/>
    <cellStyle name="Percent" xfId="412"/>
    <cellStyle name="标题" xfId="413"/>
    <cellStyle name="标题 1" xfId="414"/>
    <cellStyle name="标题 1 2" xfId="415"/>
    <cellStyle name="标题 1 2 10" xfId="416"/>
    <cellStyle name="标题 1 2 11" xfId="417"/>
    <cellStyle name="标题 1 2 12" xfId="418"/>
    <cellStyle name="标题 1 2 13" xfId="419"/>
    <cellStyle name="标题 1 2 14" xfId="420"/>
    <cellStyle name="标题 1 2 15" xfId="421"/>
    <cellStyle name="标题 1 2 16" xfId="422"/>
    <cellStyle name="标题 1 2 17" xfId="423"/>
    <cellStyle name="标题 1 2 18" xfId="424"/>
    <cellStyle name="标题 1 2 19" xfId="425"/>
    <cellStyle name="标题 1 2 2" xfId="426"/>
    <cellStyle name="标题 1 2 20" xfId="427"/>
    <cellStyle name="标题 1 2 21" xfId="428"/>
    <cellStyle name="标题 1 2 3" xfId="429"/>
    <cellStyle name="标题 1 2 4" xfId="430"/>
    <cellStyle name="标题 1 2 5" xfId="431"/>
    <cellStyle name="标题 1 2 6" xfId="432"/>
    <cellStyle name="标题 1 2 7" xfId="433"/>
    <cellStyle name="标题 1 2 8" xfId="434"/>
    <cellStyle name="标题 1 2 9" xfId="435"/>
    <cellStyle name="标题 2" xfId="436"/>
    <cellStyle name="标题 2 2" xfId="437"/>
    <cellStyle name="标题 2 2 10" xfId="438"/>
    <cellStyle name="标题 2 2 11" xfId="439"/>
    <cellStyle name="标题 2 2 12" xfId="440"/>
    <cellStyle name="标题 2 2 13" xfId="441"/>
    <cellStyle name="标题 2 2 14" xfId="442"/>
    <cellStyle name="标题 2 2 15" xfId="443"/>
    <cellStyle name="标题 2 2 16" xfId="444"/>
    <cellStyle name="标题 2 2 17" xfId="445"/>
    <cellStyle name="标题 2 2 18" xfId="446"/>
    <cellStyle name="标题 2 2 19" xfId="447"/>
    <cellStyle name="标题 2 2 2" xfId="448"/>
    <cellStyle name="标题 2 2 20" xfId="449"/>
    <cellStyle name="标题 2 2 21" xfId="450"/>
    <cellStyle name="标题 2 2 3" xfId="451"/>
    <cellStyle name="标题 2 2 4" xfId="452"/>
    <cellStyle name="标题 2 2 5" xfId="453"/>
    <cellStyle name="标题 2 2 6" xfId="454"/>
    <cellStyle name="标题 2 2 7" xfId="455"/>
    <cellStyle name="标题 2 2 8" xfId="456"/>
    <cellStyle name="标题 2 2 9" xfId="457"/>
    <cellStyle name="标题 3" xfId="458"/>
    <cellStyle name="标题 3 2" xfId="459"/>
    <cellStyle name="标题 3 2 10" xfId="460"/>
    <cellStyle name="标题 3 2 11" xfId="461"/>
    <cellStyle name="标题 3 2 12" xfId="462"/>
    <cellStyle name="标题 3 2 13" xfId="463"/>
    <cellStyle name="标题 3 2 14" xfId="464"/>
    <cellStyle name="标题 3 2 15" xfId="465"/>
    <cellStyle name="标题 3 2 16" xfId="466"/>
    <cellStyle name="标题 3 2 17" xfId="467"/>
    <cellStyle name="标题 3 2 18" xfId="468"/>
    <cellStyle name="标题 3 2 19" xfId="469"/>
    <cellStyle name="标题 3 2 2" xfId="470"/>
    <cellStyle name="标题 3 2 20" xfId="471"/>
    <cellStyle name="标题 3 2 21" xfId="472"/>
    <cellStyle name="标题 3 2 3" xfId="473"/>
    <cellStyle name="标题 3 2 4" xfId="474"/>
    <cellStyle name="标题 3 2 5" xfId="475"/>
    <cellStyle name="标题 3 2 6" xfId="476"/>
    <cellStyle name="标题 3 2 7" xfId="477"/>
    <cellStyle name="标题 3 2 8" xfId="478"/>
    <cellStyle name="标题 3 2 9" xfId="479"/>
    <cellStyle name="标题 4" xfId="480"/>
    <cellStyle name="标题 4 2" xfId="481"/>
    <cellStyle name="标题 4 2 10" xfId="482"/>
    <cellStyle name="标题 4 2 11" xfId="483"/>
    <cellStyle name="标题 4 2 12" xfId="484"/>
    <cellStyle name="标题 4 2 13" xfId="485"/>
    <cellStyle name="标题 4 2 14" xfId="486"/>
    <cellStyle name="标题 4 2 15" xfId="487"/>
    <cellStyle name="标题 4 2 16" xfId="488"/>
    <cellStyle name="标题 4 2 17" xfId="489"/>
    <cellStyle name="标题 4 2 18" xfId="490"/>
    <cellStyle name="标题 4 2 19" xfId="491"/>
    <cellStyle name="标题 4 2 2" xfId="492"/>
    <cellStyle name="标题 4 2 20" xfId="493"/>
    <cellStyle name="标题 4 2 21" xfId="494"/>
    <cellStyle name="标题 4 2 3" xfId="495"/>
    <cellStyle name="标题 4 2 4" xfId="496"/>
    <cellStyle name="标题 4 2 5" xfId="497"/>
    <cellStyle name="标题 4 2 6" xfId="498"/>
    <cellStyle name="标题 4 2 7" xfId="499"/>
    <cellStyle name="标题 4 2 8" xfId="500"/>
    <cellStyle name="标题 4 2 9" xfId="501"/>
    <cellStyle name="标题 5" xfId="502"/>
    <cellStyle name="标题 5 10" xfId="503"/>
    <cellStyle name="标题 5 11" xfId="504"/>
    <cellStyle name="标题 5 12" xfId="505"/>
    <cellStyle name="标题 5 13" xfId="506"/>
    <cellStyle name="标题 5 14" xfId="507"/>
    <cellStyle name="标题 5 15" xfId="508"/>
    <cellStyle name="标题 5 16" xfId="509"/>
    <cellStyle name="标题 5 17" xfId="510"/>
    <cellStyle name="标题 5 18" xfId="511"/>
    <cellStyle name="标题 5 19" xfId="512"/>
    <cellStyle name="标题 5 2" xfId="513"/>
    <cellStyle name="标题 5 20" xfId="514"/>
    <cellStyle name="标题 5 21" xfId="515"/>
    <cellStyle name="标题 5 3" xfId="516"/>
    <cellStyle name="标题 5 4" xfId="517"/>
    <cellStyle name="标题 5 5" xfId="518"/>
    <cellStyle name="标题 5 6" xfId="519"/>
    <cellStyle name="标题 5 7" xfId="520"/>
    <cellStyle name="标题 5 8" xfId="521"/>
    <cellStyle name="标题 5 9" xfId="522"/>
    <cellStyle name="差" xfId="523"/>
    <cellStyle name="差 2" xfId="524"/>
    <cellStyle name="差 2 10" xfId="525"/>
    <cellStyle name="差 2 11" xfId="526"/>
    <cellStyle name="差 2 12" xfId="527"/>
    <cellStyle name="差 2 13" xfId="528"/>
    <cellStyle name="差 2 14" xfId="529"/>
    <cellStyle name="差 2 15" xfId="530"/>
    <cellStyle name="差 2 16" xfId="531"/>
    <cellStyle name="差 2 17" xfId="532"/>
    <cellStyle name="差 2 18" xfId="533"/>
    <cellStyle name="差 2 19" xfId="534"/>
    <cellStyle name="差 2 2" xfId="535"/>
    <cellStyle name="差 2 20" xfId="536"/>
    <cellStyle name="差 2 21" xfId="537"/>
    <cellStyle name="差 2 3" xfId="538"/>
    <cellStyle name="差 2 4" xfId="539"/>
    <cellStyle name="差 2 5" xfId="540"/>
    <cellStyle name="差 2 6" xfId="541"/>
    <cellStyle name="差 2 7" xfId="542"/>
    <cellStyle name="差 2 8" xfId="543"/>
    <cellStyle name="差 2 9" xfId="544"/>
    <cellStyle name="常规 10" xfId="545"/>
    <cellStyle name="常规 10 10" xfId="546"/>
    <cellStyle name="常规 10 11" xfId="547"/>
    <cellStyle name="常规 10 12" xfId="548"/>
    <cellStyle name="常规 10 13" xfId="549"/>
    <cellStyle name="常规 10 14" xfId="550"/>
    <cellStyle name="常规 10 14 2 2" xfId="551"/>
    <cellStyle name="常规 10 14 2 2 10" xfId="552"/>
    <cellStyle name="常规 10 14 2 2 11" xfId="553"/>
    <cellStyle name="常规 10 14 2 2 12" xfId="554"/>
    <cellStyle name="常规 10 14 2 2 13" xfId="555"/>
    <cellStyle name="常规 10 14 2 2 14" xfId="556"/>
    <cellStyle name="常规 10 14 2 2 15" xfId="557"/>
    <cellStyle name="常规 10 14 2 2 16" xfId="558"/>
    <cellStyle name="常规 10 14 2 2 17" xfId="559"/>
    <cellStyle name="常规 10 14 2 2 18" xfId="560"/>
    <cellStyle name="常规 10 14 2 2 19" xfId="561"/>
    <cellStyle name="常规 10 14 2 2 2" xfId="562"/>
    <cellStyle name="常规 10 14 2 2 20" xfId="563"/>
    <cellStyle name="常规 10 14 2 2 21" xfId="564"/>
    <cellStyle name="常规 10 14 2 2 3" xfId="565"/>
    <cellStyle name="常规 10 14 2 2 4" xfId="566"/>
    <cellStyle name="常规 10 14 2 2 5" xfId="567"/>
    <cellStyle name="常规 10 14 2 2 6" xfId="568"/>
    <cellStyle name="常规 10 14 2 2 7" xfId="569"/>
    <cellStyle name="常规 10 14 2 2 8" xfId="570"/>
    <cellStyle name="常规 10 14 2 2 9" xfId="571"/>
    <cellStyle name="常规 10 15" xfId="572"/>
    <cellStyle name="常规 10 16" xfId="573"/>
    <cellStyle name="常规 10 17" xfId="574"/>
    <cellStyle name="常规 10 18" xfId="575"/>
    <cellStyle name="常规 10 19" xfId="576"/>
    <cellStyle name="常规 10 2" xfId="577"/>
    <cellStyle name="常规 10 2 2" xfId="578"/>
    <cellStyle name="常规 10 2 2 10" xfId="579"/>
    <cellStyle name="常规 10 2 2 11" xfId="580"/>
    <cellStyle name="常规 10 2 2 12" xfId="581"/>
    <cellStyle name="常规 10 2 2 13" xfId="582"/>
    <cellStyle name="常规 10 2 2 14" xfId="583"/>
    <cellStyle name="常规 10 2 2 15" xfId="584"/>
    <cellStyle name="常规 10 2 2 16" xfId="585"/>
    <cellStyle name="常规 10 2 2 17" xfId="586"/>
    <cellStyle name="常规 10 2 2 18" xfId="587"/>
    <cellStyle name="常规 10 2 2 19" xfId="588"/>
    <cellStyle name="常规 10 2 2 2" xfId="589"/>
    <cellStyle name="常规 10 2 2 20" xfId="590"/>
    <cellStyle name="常规 10 2 2 21" xfId="591"/>
    <cellStyle name="常规 10 2 2 3" xfId="592"/>
    <cellStyle name="常规 10 2 2 4" xfId="593"/>
    <cellStyle name="常规 10 2 2 5" xfId="594"/>
    <cellStyle name="常规 10 2 2 6" xfId="595"/>
    <cellStyle name="常规 10 2 2 7" xfId="596"/>
    <cellStyle name="常规 10 2 2 8" xfId="597"/>
    <cellStyle name="常规 10 2 2 9" xfId="598"/>
    <cellStyle name="常规 10 20" xfId="599"/>
    <cellStyle name="常规 10 21" xfId="600"/>
    <cellStyle name="常规 10 22" xfId="601"/>
    <cellStyle name="常规 10 3" xfId="602"/>
    <cellStyle name="常规 10 3 10" xfId="603"/>
    <cellStyle name="常规 10 3 11" xfId="604"/>
    <cellStyle name="常规 10 3 12" xfId="605"/>
    <cellStyle name="常规 10 3 13" xfId="606"/>
    <cellStyle name="常规 10 3 14" xfId="607"/>
    <cellStyle name="常规 10 3 15" xfId="608"/>
    <cellStyle name="常规 10 3 16" xfId="609"/>
    <cellStyle name="常规 10 3 17" xfId="610"/>
    <cellStyle name="常规 10 3 18" xfId="611"/>
    <cellStyle name="常规 10 3 19" xfId="612"/>
    <cellStyle name="常规 10 3 2" xfId="613"/>
    <cellStyle name="常规 10 3 20" xfId="614"/>
    <cellStyle name="常规 10 3 21" xfId="615"/>
    <cellStyle name="常规 10 3 3" xfId="616"/>
    <cellStyle name="常规 10 3 4" xfId="617"/>
    <cellStyle name="常规 10 3 5" xfId="618"/>
    <cellStyle name="常规 10 3 6" xfId="619"/>
    <cellStyle name="常规 10 3 7" xfId="620"/>
    <cellStyle name="常规 10 3 8" xfId="621"/>
    <cellStyle name="常规 10 3 9" xfId="622"/>
    <cellStyle name="常规 10 4" xfId="623"/>
    <cellStyle name="常规 10 5" xfId="624"/>
    <cellStyle name="常规 10 6" xfId="625"/>
    <cellStyle name="常规 10 7" xfId="626"/>
    <cellStyle name="常规 10 8" xfId="627"/>
    <cellStyle name="常规 10 9" xfId="628"/>
    <cellStyle name="常规 11" xfId="629"/>
    <cellStyle name="常规 11 10" xfId="630"/>
    <cellStyle name="常规 11 11" xfId="631"/>
    <cellStyle name="常规 11 12" xfId="632"/>
    <cellStyle name="常规 11 13" xfId="633"/>
    <cellStyle name="常规 11 14" xfId="634"/>
    <cellStyle name="常规 11 15" xfId="635"/>
    <cellStyle name="常规 11 16" xfId="636"/>
    <cellStyle name="常规 11 17" xfId="637"/>
    <cellStyle name="常规 11 18" xfId="638"/>
    <cellStyle name="常规 11 19" xfId="639"/>
    <cellStyle name="常规 11 2" xfId="640"/>
    <cellStyle name="常规 11 20" xfId="641"/>
    <cellStyle name="常规 11 21" xfId="642"/>
    <cellStyle name="常规 11 3" xfId="643"/>
    <cellStyle name="常规 11 4" xfId="644"/>
    <cellStyle name="常规 11 5" xfId="645"/>
    <cellStyle name="常规 11 6" xfId="646"/>
    <cellStyle name="常规 11 7" xfId="647"/>
    <cellStyle name="常规 11 8" xfId="648"/>
    <cellStyle name="常规 11 9" xfId="649"/>
    <cellStyle name="常规 12" xfId="650"/>
    <cellStyle name="常规 13" xfId="651"/>
    <cellStyle name="常规 132" xfId="652"/>
    <cellStyle name="常规 14" xfId="653"/>
    <cellStyle name="常规 15" xfId="654"/>
    <cellStyle name="常规 16" xfId="655"/>
    <cellStyle name="常规 17" xfId="656"/>
    <cellStyle name="常规 18" xfId="657"/>
    <cellStyle name="常规 19" xfId="658"/>
    <cellStyle name="常规 2" xfId="659"/>
    <cellStyle name="常规 2 10" xfId="660"/>
    <cellStyle name="常规 2 11" xfId="661"/>
    <cellStyle name="常规 2 12" xfId="662"/>
    <cellStyle name="常规 2 13" xfId="663"/>
    <cellStyle name="常规 2 14" xfId="664"/>
    <cellStyle name="常规 2 15" xfId="665"/>
    <cellStyle name="常规 2 16" xfId="666"/>
    <cellStyle name="常规 2 17" xfId="667"/>
    <cellStyle name="常规 2 18" xfId="668"/>
    <cellStyle name="常规 2 19" xfId="669"/>
    <cellStyle name="常规 2 2" xfId="670"/>
    <cellStyle name="常规 2 2 4" xfId="671"/>
    <cellStyle name="常规 2 2 4 10" xfId="672"/>
    <cellStyle name="常规 2 2 4 11" xfId="673"/>
    <cellStyle name="常规 2 2 4 12" xfId="674"/>
    <cellStyle name="常规 2 2 4 13" xfId="675"/>
    <cellStyle name="常规 2 2 4 14" xfId="676"/>
    <cellStyle name="常规 2 2 4 15" xfId="677"/>
    <cellStyle name="常规 2 2 4 16" xfId="678"/>
    <cellStyle name="常规 2 2 4 17" xfId="679"/>
    <cellStyle name="常规 2 2 4 18" xfId="680"/>
    <cellStyle name="常规 2 2 4 19" xfId="681"/>
    <cellStyle name="常规 2 2 4 2" xfId="682"/>
    <cellStyle name="常规 2 2 4 2 10" xfId="683"/>
    <cellStyle name="常规 2 2 4 2 11" xfId="684"/>
    <cellStyle name="常规 2 2 4 2 12" xfId="685"/>
    <cellStyle name="常规 2 2 4 2 13" xfId="686"/>
    <cellStyle name="常规 2 2 4 2 14" xfId="687"/>
    <cellStyle name="常规 2 2 4 2 15" xfId="688"/>
    <cellStyle name="常规 2 2 4 2 16" xfId="689"/>
    <cellStyle name="常规 2 2 4 2 17" xfId="690"/>
    <cellStyle name="常规 2 2 4 2 18" xfId="691"/>
    <cellStyle name="常规 2 2 4 2 19" xfId="692"/>
    <cellStyle name="常规 2 2 4 2 2" xfId="693"/>
    <cellStyle name="常规 2 2 4 2 20" xfId="694"/>
    <cellStyle name="常规 2 2 4 2 21" xfId="695"/>
    <cellStyle name="常规 2 2 4 2 3" xfId="696"/>
    <cellStyle name="常规 2 2 4 2 4" xfId="697"/>
    <cellStyle name="常规 2 2 4 2 5" xfId="698"/>
    <cellStyle name="常规 2 2 4 2 6" xfId="699"/>
    <cellStyle name="常规 2 2 4 2 7" xfId="700"/>
    <cellStyle name="常规 2 2 4 2 8" xfId="701"/>
    <cellStyle name="常规 2 2 4 2 9" xfId="702"/>
    <cellStyle name="常规 2 2 4 20" xfId="703"/>
    <cellStyle name="常规 2 2 4 21" xfId="704"/>
    <cellStyle name="常规 2 2 4 22" xfId="705"/>
    <cellStyle name="常规 2 2 4 23" xfId="706"/>
    <cellStyle name="常规 2 2 4 3" xfId="707"/>
    <cellStyle name="常规 2 2 4 3 10" xfId="708"/>
    <cellStyle name="常规 2 2 4 3 11" xfId="709"/>
    <cellStyle name="常规 2 2 4 3 12" xfId="710"/>
    <cellStyle name="常规 2 2 4 3 13" xfId="711"/>
    <cellStyle name="常规 2 2 4 3 14" xfId="712"/>
    <cellStyle name="常规 2 2 4 3 15" xfId="713"/>
    <cellStyle name="常规 2 2 4 3 16" xfId="714"/>
    <cellStyle name="常规 2 2 4 3 17" xfId="715"/>
    <cellStyle name="常规 2 2 4 3 18" xfId="716"/>
    <cellStyle name="常规 2 2 4 3 19" xfId="717"/>
    <cellStyle name="常规 2 2 4 3 2" xfId="718"/>
    <cellStyle name="常规 2 2 4 3 20" xfId="719"/>
    <cellStyle name="常规 2 2 4 3 21" xfId="720"/>
    <cellStyle name="常规 2 2 4 3 3" xfId="721"/>
    <cellStyle name="常规 2 2 4 3 4" xfId="722"/>
    <cellStyle name="常规 2 2 4 3 5" xfId="723"/>
    <cellStyle name="常规 2 2 4 3 6" xfId="724"/>
    <cellStyle name="常规 2 2 4 3 7" xfId="725"/>
    <cellStyle name="常规 2 2 4 3 8" xfId="726"/>
    <cellStyle name="常规 2 2 4 3 9" xfId="727"/>
    <cellStyle name="常规 2 2 4 4" xfId="728"/>
    <cellStyle name="常规 2 2 4 5" xfId="729"/>
    <cellStyle name="常规 2 2 4 6" xfId="730"/>
    <cellStyle name="常规 2 2 4 7" xfId="731"/>
    <cellStyle name="常规 2 2 4 8" xfId="732"/>
    <cellStyle name="常规 2 2 4 9" xfId="733"/>
    <cellStyle name="常规 2 20" xfId="734"/>
    <cellStyle name="常规 2 21" xfId="735"/>
    <cellStyle name="常规 2 22" xfId="736"/>
    <cellStyle name="常规 2 3" xfId="737"/>
    <cellStyle name="常规 2 3 10" xfId="738"/>
    <cellStyle name="常规 2 3 11" xfId="739"/>
    <cellStyle name="常规 2 3 12" xfId="740"/>
    <cellStyle name="常规 2 3 13" xfId="741"/>
    <cellStyle name="常规 2 3 14" xfId="742"/>
    <cellStyle name="常规 2 3 15" xfId="743"/>
    <cellStyle name="常规 2 3 16" xfId="744"/>
    <cellStyle name="常规 2 3 17" xfId="745"/>
    <cellStyle name="常规 2 3 18" xfId="746"/>
    <cellStyle name="常规 2 3 19" xfId="747"/>
    <cellStyle name="常规 2 3 2" xfId="748"/>
    <cellStyle name="常规 2 3 20" xfId="749"/>
    <cellStyle name="常规 2 3 21" xfId="750"/>
    <cellStyle name="常规 2 3 3" xfId="751"/>
    <cellStyle name="常规 2 3 4" xfId="752"/>
    <cellStyle name="常规 2 3 5" xfId="753"/>
    <cellStyle name="常规 2 3 6" xfId="754"/>
    <cellStyle name="常规 2 3 7" xfId="755"/>
    <cellStyle name="常规 2 3 8" xfId="756"/>
    <cellStyle name="常规 2 3 9" xfId="757"/>
    <cellStyle name="常规 2 4" xfId="758"/>
    <cellStyle name="常规 2 5" xfId="759"/>
    <cellStyle name="常规 2 6" xfId="760"/>
    <cellStyle name="常规 2 7" xfId="761"/>
    <cellStyle name="常规 2 8" xfId="762"/>
    <cellStyle name="常规 2 9" xfId="763"/>
    <cellStyle name="常规 20" xfId="764"/>
    <cellStyle name="常规 21" xfId="765"/>
    <cellStyle name="常规 22" xfId="766"/>
    <cellStyle name="常规 22 10" xfId="767"/>
    <cellStyle name="常规 22 11" xfId="768"/>
    <cellStyle name="常规 22 12" xfId="769"/>
    <cellStyle name="常规 22 13" xfId="770"/>
    <cellStyle name="常规 22 14" xfId="771"/>
    <cellStyle name="常规 22 15" xfId="772"/>
    <cellStyle name="常规 22 16" xfId="773"/>
    <cellStyle name="常规 22 17" xfId="774"/>
    <cellStyle name="常规 22 18" xfId="775"/>
    <cellStyle name="常规 22 19" xfId="776"/>
    <cellStyle name="常规 22 2" xfId="777"/>
    <cellStyle name="常规 22 20" xfId="778"/>
    <cellStyle name="常规 22 3" xfId="779"/>
    <cellStyle name="常规 22 4" xfId="780"/>
    <cellStyle name="常规 22 5" xfId="781"/>
    <cellStyle name="常规 22 6" xfId="782"/>
    <cellStyle name="常规 22 7" xfId="783"/>
    <cellStyle name="常规 22 8" xfId="784"/>
    <cellStyle name="常规 22 9" xfId="785"/>
    <cellStyle name="常规 23" xfId="786"/>
    <cellStyle name="常规 24" xfId="787"/>
    <cellStyle name="常规 25" xfId="788"/>
    <cellStyle name="常规 26" xfId="789"/>
    <cellStyle name="常规 27" xfId="790"/>
    <cellStyle name="常规 28" xfId="791"/>
    <cellStyle name="常规 29" xfId="792"/>
    <cellStyle name="常规 3" xfId="793"/>
    <cellStyle name="常规 3 10" xfId="794"/>
    <cellStyle name="常规 3 11" xfId="795"/>
    <cellStyle name="常规 3 12" xfId="796"/>
    <cellStyle name="常规 3 13" xfId="797"/>
    <cellStyle name="常规 3 14" xfId="798"/>
    <cellStyle name="常规 3 15" xfId="799"/>
    <cellStyle name="常规 3 16" xfId="800"/>
    <cellStyle name="常规 3 17" xfId="801"/>
    <cellStyle name="常规 3 18" xfId="802"/>
    <cellStyle name="常规 3 19" xfId="803"/>
    <cellStyle name="常规 3 2" xfId="804"/>
    <cellStyle name="常规 3 20" xfId="805"/>
    <cellStyle name="常规 3 21" xfId="806"/>
    <cellStyle name="常规 3 3" xfId="807"/>
    <cellStyle name="常规 3 4" xfId="808"/>
    <cellStyle name="常规 3 5" xfId="809"/>
    <cellStyle name="常规 3 6" xfId="810"/>
    <cellStyle name="常规 3 7" xfId="811"/>
    <cellStyle name="常规 3 8" xfId="812"/>
    <cellStyle name="常规 3 9" xfId="813"/>
    <cellStyle name="常规 30" xfId="814"/>
    <cellStyle name="常规 31" xfId="815"/>
    <cellStyle name="常规 32" xfId="816"/>
    <cellStyle name="常规 35" xfId="817"/>
    <cellStyle name="常规 35 10" xfId="818"/>
    <cellStyle name="常规 35 11" xfId="819"/>
    <cellStyle name="常规 35 12" xfId="820"/>
    <cellStyle name="常规 35 13" xfId="821"/>
    <cellStyle name="常规 35 14" xfId="822"/>
    <cellStyle name="常规 35 15" xfId="823"/>
    <cellStyle name="常规 35 16" xfId="824"/>
    <cellStyle name="常规 35 17" xfId="825"/>
    <cellStyle name="常规 35 18" xfId="826"/>
    <cellStyle name="常规 35 19" xfId="827"/>
    <cellStyle name="常规 35 2" xfId="828"/>
    <cellStyle name="常规 35 2 10" xfId="829"/>
    <cellStyle name="常规 35 2 11" xfId="830"/>
    <cellStyle name="常规 35 2 12" xfId="831"/>
    <cellStyle name="常规 35 2 13" xfId="832"/>
    <cellStyle name="常规 35 2 14" xfId="833"/>
    <cellStyle name="常规 35 2 15" xfId="834"/>
    <cellStyle name="常规 35 2 16" xfId="835"/>
    <cellStyle name="常规 35 2 17" xfId="836"/>
    <cellStyle name="常规 35 2 18" xfId="837"/>
    <cellStyle name="常规 35 2 19" xfId="838"/>
    <cellStyle name="常规 35 2 2" xfId="839"/>
    <cellStyle name="常规 35 2 20" xfId="840"/>
    <cellStyle name="常规 35 2 21" xfId="841"/>
    <cellStyle name="常规 35 2 3" xfId="842"/>
    <cellStyle name="常规 35 2 4" xfId="843"/>
    <cellStyle name="常规 35 2 5" xfId="844"/>
    <cellStyle name="常规 35 2 6" xfId="845"/>
    <cellStyle name="常规 35 2 7" xfId="846"/>
    <cellStyle name="常规 35 2 8" xfId="847"/>
    <cellStyle name="常规 35 2 9" xfId="848"/>
    <cellStyle name="常规 35 20" xfId="849"/>
    <cellStyle name="常规 35 21" xfId="850"/>
    <cellStyle name="常规 35 22" xfId="851"/>
    <cellStyle name="常规 35 23" xfId="852"/>
    <cellStyle name="常规 35 3" xfId="853"/>
    <cellStyle name="常规 35 3 10" xfId="854"/>
    <cellStyle name="常规 35 3 11" xfId="855"/>
    <cellStyle name="常规 35 3 12" xfId="856"/>
    <cellStyle name="常规 35 3 13" xfId="857"/>
    <cellStyle name="常规 35 3 14" xfId="858"/>
    <cellStyle name="常规 35 3 15" xfId="859"/>
    <cellStyle name="常规 35 3 16" xfId="860"/>
    <cellStyle name="常规 35 3 17" xfId="861"/>
    <cellStyle name="常规 35 3 18" xfId="862"/>
    <cellStyle name="常规 35 3 19" xfId="863"/>
    <cellStyle name="常规 35 3 2" xfId="864"/>
    <cellStyle name="常规 35 3 20" xfId="865"/>
    <cellStyle name="常规 35 3 21" xfId="866"/>
    <cellStyle name="常规 35 3 3" xfId="867"/>
    <cellStyle name="常规 35 3 4" xfId="868"/>
    <cellStyle name="常规 35 3 5" xfId="869"/>
    <cellStyle name="常规 35 3 6" xfId="870"/>
    <cellStyle name="常规 35 3 7" xfId="871"/>
    <cellStyle name="常规 35 3 8" xfId="872"/>
    <cellStyle name="常规 35 3 9" xfId="873"/>
    <cellStyle name="常规 35 4" xfId="874"/>
    <cellStyle name="常规 35 5" xfId="875"/>
    <cellStyle name="常规 35 6" xfId="876"/>
    <cellStyle name="常规 35 7" xfId="877"/>
    <cellStyle name="常规 35 8" xfId="878"/>
    <cellStyle name="常规 35 9" xfId="879"/>
    <cellStyle name="常规 4" xfId="880"/>
    <cellStyle name="常规 4 10" xfId="881"/>
    <cellStyle name="常规 4 11" xfId="882"/>
    <cellStyle name="常规 4 12" xfId="883"/>
    <cellStyle name="常规 4 13" xfId="884"/>
    <cellStyle name="常规 4 14" xfId="885"/>
    <cellStyle name="常规 4 15" xfId="886"/>
    <cellStyle name="常规 4 16" xfId="887"/>
    <cellStyle name="常规 4 17" xfId="888"/>
    <cellStyle name="常规 4 18" xfId="889"/>
    <cellStyle name="常规 4 19" xfId="890"/>
    <cellStyle name="常规 4 2" xfId="891"/>
    <cellStyle name="常规 4 2 10" xfId="892"/>
    <cellStyle name="常规 4 2 11" xfId="893"/>
    <cellStyle name="常规 4 2 12" xfId="894"/>
    <cellStyle name="常规 4 2 13" xfId="895"/>
    <cellStyle name="常规 4 2 14" xfId="896"/>
    <cellStyle name="常规 4 2 15" xfId="897"/>
    <cellStyle name="常规 4 2 16" xfId="898"/>
    <cellStyle name="常规 4 2 17" xfId="899"/>
    <cellStyle name="常规 4 2 18" xfId="900"/>
    <cellStyle name="常规 4 2 19" xfId="901"/>
    <cellStyle name="常规 4 2 2" xfId="902"/>
    <cellStyle name="常规 4 2 20" xfId="903"/>
    <cellStyle name="常规 4 2 21" xfId="904"/>
    <cellStyle name="常规 4 2 3" xfId="905"/>
    <cellStyle name="常规 4 2 4" xfId="906"/>
    <cellStyle name="常规 4 2 5" xfId="907"/>
    <cellStyle name="常规 4 2 6" xfId="908"/>
    <cellStyle name="常规 4 2 7" xfId="909"/>
    <cellStyle name="常规 4 2 8" xfId="910"/>
    <cellStyle name="常规 4 2 9" xfId="911"/>
    <cellStyle name="常规 4 20" xfId="912"/>
    <cellStyle name="常规 4 21" xfId="913"/>
    <cellStyle name="常规 4 22" xfId="914"/>
    <cellStyle name="常规 4 3" xfId="915"/>
    <cellStyle name="常规 4 4" xfId="916"/>
    <cellStyle name="常规 4 5" xfId="917"/>
    <cellStyle name="常规 4 6" xfId="918"/>
    <cellStyle name="常规 4 7" xfId="919"/>
    <cellStyle name="常规 4 8" xfId="920"/>
    <cellStyle name="常规 4 9" xfId="921"/>
    <cellStyle name="常规 5" xfId="922"/>
    <cellStyle name="常规 5 10" xfId="923"/>
    <cellStyle name="常规 5 11" xfId="924"/>
    <cellStyle name="常规 5 12" xfId="925"/>
    <cellStyle name="常规 5 13" xfId="926"/>
    <cellStyle name="常规 5 14" xfId="927"/>
    <cellStyle name="常规 5 15" xfId="928"/>
    <cellStyle name="常规 5 16" xfId="929"/>
    <cellStyle name="常规 5 17" xfId="930"/>
    <cellStyle name="常规 5 18" xfId="931"/>
    <cellStyle name="常规 5 19" xfId="932"/>
    <cellStyle name="常规 5 2" xfId="933"/>
    <cellStyle name="常规 5 20" xfId="934"/>
    <cellStyle name="常规 5 21" xfId="935"/>
    <cellStyle name="常规 5 3" xfId="936"/>
    <cellStyle name="常规 5 4" xfId="937"/>
    <cellStyle name="常规 5 5" xfId="938"/>
    <cellStyle name="常规 5 6" xfId="939"/>
    <cellStyle name="常规 5 7" xfId="940"/>
    <cellStyle name="常规 5 8" xfId="941"/>
    <cellStyle name="常规 5 9" xfId="942"/>
    <cellStyle name="常规 6" xfId="943"/>
    <cellStyle name="常规 6 10" xfId="944"/>
    <cellStyle name="常规 6 11" xfId="945"/>
    <cellStyle name="常规 6 12" xfId="946"/>
    <cellStyle name="常规 6 13" xfId="947"/>
    <cellStyle name="常规 6 14" xfId="948"/>
    <cellStyle name="常规 6 15" xfId="949"/>
    <cellStyle name="常规 6 16" xfId="950"/>
    <cellStyle name="常规 6 17" xfId="951"/>
    <cellStyle name="常规 6 18" xfId="952"/>
    <cellStyle name="常规 6 19" xfId="953"/>
    <cellStyle name="常规 6 2" xfId="954"/>
    <cellStyle name="常规 6 20" xfId="955"/>
    <cellStyle name="常规 6 21" xfId="956"/>
    <cellStyle name="常规 6 3" xfId="957"/>
    <cellStyle name="常规 6 4" xfId="958"/>
    <cellStyle name="常规 6 5" xfId="959"/>
    <cellStyle name="常规 6 6" xfId="960"/>
    <cellStyle name="常规 6 7" xfId="961"/>
    <cellStyle name="常规 6 8" xfId="962"/>
    <cellStyle name="常规 6 9" xfId="963"/>
    <cellStyle name="常规 7" xfId="964"/>
    <cellStyle name="常规 7 10" xfId="965"/>
    <cellStyle name="常规 7 11" xfId="966"/>
    <cellStyle name="常规 7 12" xfId="967"/>
    <cellStyle name="常规 7 13" xfId="968"/>
    <cellStyle name="常规 7 14" xfId="969"/>
    <cellStyle name="常规 7 15" xfId="970"/>
    <cellStyle name="常规 7 16" xfId="971"/>
    <cellStyle name="常规 7 17" xfId="972"/>
    <cellStyle name="常规 7 18" xfId="973"/>
    <cellStyle name="常规 7 19" xfId="974"/>
    <cellStyle name="常规 7 2" xfId="975"/>
    <cellStyle name="常规 7 2 10" xfId="976"/>
    <cellStyle name="常规 7 2 11" xfId="977"/>
    <cellStyle name="常规 7 2 12" xfId="978"/>
    <cellStyle name="常规 7 2 13" xfId="979"/>
    <cellStyle name="常规 7 2 14" xfId="980"/>
    <cellStyle name="常规 7 2 15" xfId="981"/>
    <cellStyle name="常规 7 2 16" xfId="982"/>
    <cellStyle name="常规 7 2 17" xfId="983"/>
    <cellStyle name="常规 7 2 18" xfId="984"/>
    <cellStyle name="常规 7 2 19" xfId="985"/>
    <cellStyle name="常规 7 2 2" xfId="986"/>
    <cellStyle name="常规 7 2 20" xfId="987"/>
    <cellStyle name="常规 7 2 21" xfId="988"/>
    <cellStyle name="常规 7 2 3" xfId="989"/>
    <cellStyle name="常规 7 2 4" xfId="990"/>
    <cellStyle name="常规 7 2 5" xfId="991"/>
    <cellStyle name="常规 7 2 6" xfId="992"/>
    <cellStyle name="常规 7 2 7" xfId="993"/>
    <cellStyle name="常规 7 2 8" xfId="994"/>
    <cellStyle name="常规 7 2 9" xfId="995"/>
    <cellStyle name="常规 7 20" xfId="996"/>
    <cellStyle name="常规 7 21" xfId="997"/>
    <cellStyle name="常规 7 22" xfId="998"/>
    <cellStyle name="常规 7 3" xfId="999"/>
    <cellStyle name="常规 7 4" xfId="1000"/>
    <cellStyle name="常规 7 5" xfId="1001"/>
    <cellStyle name="常规 7 6" xfId="1002"/>
    <cellStyle name="常规 7 7" xfId="1003"/>
    <cellStyle name="常规 7 8" xfId="1004"/>
    <cellStyle name="常规 7 9" xfId="1005"/>
    <cellStyle name="常规 8" xfId="1006"/>
    <cellStyle name="常规 8 10" xfId="1007"/>
    <cellStyle name="常规 8 11" xfId="1008"/>
    <cellStyle name="常规 8 12" xfId="1009"/>
    <cellStyle name="常规 8 13" xfId="1010"/>
    <cellStyle name="常规 8 14" xfId="1011"/>
    <cellStyle name="常规 8 15" xfId="1012"/>
    <cellStyle name="常规 8 16" xfId="1013"/>
    <cellStyle name="常规 8 17" xfId="1014"/>
    <cellStyle name="常规 8 18" xfId="1015"/>
    <cellStyle name="常规 8 19" xfId="1016"/>
    <cellStyle name="常规 8 2" xfId="1017"/>
    <cellStyle name="常规 8 20" xfId="1018"/>
    <cellStyle name="常规 8 21" xfId="1019"/>
    <cellStyle name="常规 8 3" xfId="1020"/>
    <cellStyle name="常规 8 4" xfId="1021"/>
    <cellStyle name="常规 8 5" xfId="1022"/>
    <cellStyle name="常规 8 6" xfId="1023"/>
    <cellStyle name="常规 8 7" xfId="1024"/>
    <cellStyle name="常规 8 8" xfId="1025"/>
    <cellStyle name="常规 8 9" xfId="1026"/>
    <cellStyle name="常规 9" xfId="1027"/>
    <cellStyle name="常规 9 10" xfId="1028"/>
    <cellStyle name="常规 9 11" xfId="1029"/>
    <cellStyle name="常规 9 12" xfId="1030"/>
    <cellStyle name="常规 9 13" xfId="1031"/>
    <cellStyle name="常规 9 14" xfId="1032"/>
    <cellStyle name="常规 9 15" xfId="1033"/>
    <cellStyle name="常规 9 16" xfId="1034"/>
    <cellStyle name="常规 9 17" xfId="1035"/>
    <cellStyle name="常规 9 18" xfId="1036"/>
    <cellStyle name="常规 9 19" xfId="1037"/>
    <cellStyle name="常规 9 2" xfId="1038"/>
    <cellStyle name="常规 9 2 10" xfId="1039"/>
    <cellStyle name="常规 9 2 11" xfId="1040"/>
    <cellStyle name="常规 9 2 12" xfId="1041"/>
    <cellStyle name="常规 9 2 13" xfId="1042"/>
    <cellStyle name="常规 9 2 14" xfId="1043"/>
    <cellStyle name="常规 9 2 15" xfId="1044"/>
    <cellStyle name="常规 9 2 16" xfId="1045"/>
    <cellStyle name="常规 9 2 17" xfId="1046"/>
    <cellStyle name="常规 9 2 18" xfId="1047"/>
    <cellStyle name="常规 9 2 19" xfId="1048"/>
    <cellStyle name="常规 9 2 2" xfId="1049"/>
    <cellStyle name="常规 9 2 20" xfId="1050"/>
    <cellStyle name="常规 9 2 21" xfId="1051"/>
    <cellStyle name="常规 9 2 3" xfId="1052"/>
    <cellStyle name="常规 9 2 4" xfId="1053"/>
    <cellStyle name="常规 9 2 5" xfId="1054"/>
    <cellStyle name="常规 9 2 6" xfId="1055"/>
    <cellStyle name="常规 9 2 7" xfId="1056"/>
    <cellStyle name="常规 9 2 8" xfId="1057"/>
    <cellStyle name="常规 9 2 9" xfId="1058"/>
    <cellStyle name="常规 9 20" xfId="1059"/>
    <cellStyle name="常规 9 21" xfId="1060"/>
    <cellStyle name="常规 9 22" xfId="1061"/>
    <cellStyle name="常规 9 3" xfId="1062"/>
    <cellStyle name="常规 9 4" xfId="1063"/>
    <cellStyle name="常规 9 5" xfId="1064"/>
    <cellStyle name="常规 9 6" xfId="1065"/>
    <cellStyle name="常规 9 7" xfId="1066"/>
    <cellStyle name="常规 9 8" xfId="1067"/>
    <cellStyle name="常规 9 9" xfId="1068"/>
    <cellStyle name="常规 94" xfId="1069"/>
    <cellStyle name="常规_2009年国家奖助学金分配基础数据一览表 2 2" xfId="1070"/>
    <cellStyle name="常规_Sheet1" xfId="1071"/>
    <cellStyle name="Hyperlink" xfId="1072"/>
    <cellStyle name="好" xfId="1073"/>
    <cellStyle name="好 2" xfId="1074"/>
    <cellStyle name="好 2 10" xfId="1075"/>
    <cellStyle name="好 2 11" xfId="1076"/>
    <cellStyle name="好 2 12" xfId="1077"/>
    <cellStyle name="好 2 13" xfId="1078"/>
    <cellStyle name="好 2 14" xfId="1079"/>
    <cellStyle name="好 2 15" xfId="1080"/>
    <cellStyle name="好 2 16" xfId="1081"/>
    <cellStyle name="好 2 17" xfId="1082"/>
    <cellStyle name="好 2 18" xfId="1083"/>
    <cellStyle name="好 2 19" xfId="1084"/>
    <cellStyle name="好 2 2" xfId="1085"/>
    <cellStyle name="好 2 20" xfId="1086"/>
    <cellStyle name="好 2 21" xfId="1087"/>
    <cellStyle name="好 2 3" xfId="1088"/>
    <cellStyle name="好 2 4" xfId="1089"/>
    <cellStyle name="好 2 5" xfId="1090"/>
    <cellStyle name="好 2 6" xfId="1091"/>
    <cellStyle name="好 2 7" xfId="1092"/>
    <cellStyle name="好 2 8" xfId="1093"/>
    <cellStyle name="好 2 9" xfId="1094"/>
    <cellStyle name="汇总" xfId="1095"/>
    <cellStyle name="汇总 2" xfId="1096"/>
    <cellStyle name="汇总 2 10" xfId="1097"/>
    <cellStyle name="汇总 2 11" xfId="1098"/>
    <cellStyle name="汇总 2 12" xfId="1099"/>
    <cellStyle name="汇总 2 13" xfId="1100"/>
    <cellStyle name="汇总 2 14" xfId="1101"/>
    <cellStyle name="汇总 2 15" xfId="1102"/>
    <cellStyle name="汇总 2 16" xfId="1103"/>
    <cellStyle name="汇总 2 17" xfId="1104"/>
    <cellStyle name="汇总 2 18" xfId="1105"/>
    <cellStyle name="汇总 2 19" xfId="1106"/>
    <cellStyle name="汇总 2 2" xfId="1107"/>
    <cellStyle name="汇总 2 20" xfId="1108"/>
    <cellStyle name="汇总 2 21" xfId="1109"/>
    <cellStyle name="汇总 2 3" xfId="1110"/>
    <cellStyle name="汇总 2 4" xfId="1111"/>
    <cellStyle name="汇总 2 5" xfId="1112"/>
    <cellStyle name="汇总 2 6" xfId="1113"/>
    <cellStyle name="汇总 2 7" xfId="1114"/>
    <cellStyle name="汇总 2 8" xfId="1115"/>
    <cellStyle name="汇总 2 9" xfId="1116"/>
    <cellStyle name="Currency" xfId="1117"/>
    <cellStyle name="货币 2" xfId="1118"/>
    <cellStyle name="货币 2 10" xfId="1119"/>
    <cellStyle name="货币 2 11" xfId="1120"/>
    <cellStyle name="货币 2 12" xfId="1121"/>
    <cellStyle name="货币 2 13" xfId="1122"/>
    <cellStyle name="货币 2 14" xfId="1123"/>
    <cellStyle name="货币 2 15" xfId="1124"/>
    <cellStyle name="货币 2 16" xfId="1125"/>
    <cellStyle name="货币 2 17" xfId="1126"/>
    <cellStyle name="货币 2 18" xfId="1127"/>
    <cellStyle name="货币 2 19" xfId="1128"/>
    <cellStyle name="货币 2 2" xfId="1129"/>
    <cellStyle name="货币 2 20" xfId="1130"/>
    <cellStyle name="货币 2 21" xfId="1131"/>
    <cellStyle name="货币 2 3" xfId="1132"/>
    <cellStyle name="货币 2 4" xfId="1133"/>
    <cellStyle name="货币 2 5" xfId="1134"/>
    <cellStyle name="货币 2 6" xfId="1135"/>
    <cellStyle name="货币 2 7" xfId="1136"/>
    <cellStyle name="货币 2 8" xfId="1137"/>
    <cellStyle name="货币 2 9" xfId="1138"/>
    <cellStyle name="货币 3" xfId="1139"/>
    <cellStyle name="货币 3 10" xfId="1140"/>
    <cellStyle name="货币 3 11" xfId="1141"/>
    <cellStyle name="货币 3 12" xfId="1142"/>
    <cellStyle name="货币 3 13" xfId="1143"/>
    <cellStyle name="货币 3 14" xfId="1144"/>
    <cellStyle name="货币 3 15" xfId="1145"/>
    <cellStyle name="货币 3 16" xfId="1146"/>
    <cellStyle name="货币 3 17" xfId="1147"/>
    <cellStyle name="货币 3 18" xfId="1148"/>
    <cellStyle name="货币 3 19" xfId="1149"/>
    <cellStyle name="货币 3 2" xfId="1150"/>
    <cellStyle name="货币 3 20" xfId="1151"/>
    <cellStyle name="货币 3 21" xfId="1152"/>
    <cellStyle name="货币 3 3" xfId="1153"/>
    <cellStyle name="货币 3 4" xfId="1154"/>
    <cellStyle name="货币 3 5" xfId="1155"/>
    <cellStyle name="货币 3 6" xfId="1156"/>
    <cellStyle name="货币 3 7" xfId="1157"/>
    <cellStyle name="货币 3 8" xfId="1158"/>
    <cellStyle name="货币 3 9" xfId="1159"/>
    <cellStyle name="货币 4" xfId="1160"/>
    <cellStyle name="货币 4 10" xfId="1161"/>
    <cellStyle name="货币 4 11" xfId="1162"/>
    <cellStyle name="货币 4 12" xfId="1163"/>
    <cellStyle name="货币 4 13" xfId="1164"/>
    <cellStyle name="货币 4 14" xfId="1165"/>
    <cellStyle name="货币 4 15" xfId="1166"/>
    <cellStyle name="货币 4 16" xfId="1167"/>
    <cellStyle name="货币 4 17" xfId="1168"/>
    <cellStyle name="货币 4 18" xfId="1169"/>
    <cellStyle name="货币 4 19" xfId="1170"/>
    <cellStyle name="货币 4 2" xfId="1171"/>
    <cellStyle name="货币 4 20" xfId="1172"/>
    <cellStyle name="货币 4 21" xfId="1173"/>
    <cellStyle name="货币 4 3" xfId="1174"/>
    <cellStyle name="货币 4 4" xfId="1175"/>
    <cellStyle name="货币 4 5" xfId="1176"/>
    <cellStyle name="货币 4 6" xfId="1177"/>
    <cellStyle name="货币 4 7" xfId="1178"/>
    <cellStyle name="货币 4 8" xfId="1179"/>
    <cellStyle name="货币 4 9" xfId="1180"/>
    <cellStyle name="Currency [0]" xfId="1181"/>
    <cellStyle name="计算" xfId="1182"/>
    <cellStyle name="计算 2" xfId="1183"/>
    <cellStyle name="计算 2 10" xfId="1184"/>
    <cellStyle name="计算 2 11" xfId="1185"/>
    <cellStyle name="计算 2 12" xfId="1186"/>
    <cellStyle name="计算 2 13" xfId="1187"/>
    <cellStyle name="计算 2 14" xfId="1188"/>
    <cellStyle name="计算 2 15" xfId="1189"/>
    <cellStyle name="计算 2 16" xfId="1190"/>
    <cellStyle name="计算 2 17" xfId="1191"/>
    <cellStyle name="计算 2 18" xfId="1192"/>
    <cellStyle name="计算 2 19" xfId="1193"/>
    <cellStyle name="计算 2 2" xfId="1194"/>
    <cellStyle name="计算 2 20" xfId="1195"/>
    <cellStyle name="计算 2 21" xfId="1196"/>
    <cellStyle name="计算 2 3" xfId="1197"/>
    <cellStyle name="计算 2 4" xfId="1198"/>
    <cellStyle name="计算 2 5" xfId="1199"/>
    <cellStyle name="计算 2 6" xfId="1200"/>
    <cellStyle name="计算 2 7" xfId="1201"/>
    <cellStyle name="计算 2 8" xfId="1202"/>
    <cellStyle name="计算 2 9" xfId="1203"/>
    <cellStyle name="检查单元格" xfId="1204"/>
    <cellStyle name="检查单元格 2" xfId="1205"/>
    <cellStyle name="检查单元格 2 10" xfId="1206"/>
    <cellStyle name="检查单元格 2 11" xfId="1207"/>
    <cellStyle name="检查单元格 2 12" xfId="1208"/>
    <cellStyle name="检查单元格 2 13" xfId="1209"/>
    <cellStyle name="检查单元格 2 14" xfId="1210"/>
    <cellStyle name="检查单元格 2 15" xfId="1211"/>
    <cellStyle name="检查单元格 2 16" xfId="1212"/>
    <cellStyle name="检查单元格 2 17" xfId="1213"/>
    <cellStyle name="检查单元格 2 18" xfId="1214"/>
    <cellStyle name="检查单元格 2 19" xfId="1215"/>
    <cellStyle name="检查单元格 2 2" xfId="1216"/>
    <cellStyle name="检查单元格 2 20" xfId="1217"/>
    <cellStyle name="检查单元格 2 21" xfId="1218"/>
    <cellStyle name="检查单元格 2 3" xfId="1219"/>
    <cellStyle name="检查单元格 2 4" xfId="1220"/>
    <cellStyle name="检查单元格 2 5" xfId="1221"/>
    <cellStyle name="检查单元格 2 6" xfId="1222"/>
    <cellStyle name="检查单元格 2 7" xfId="1223"/>
    <cellStyle name="检查单元格 2 8" xfId="1224"/>
    <cellStyle name="检查单元格 2 9" xfId="1225"/>
    <cellStyle name="解释性文本" xfId="1226"/>
    <cellStyle name="解释性文本 2" xfId="1227"/>
    <cellStyle name="解释性文本 2 10" xfId="1228"/>
    <cellStyle name="解释性文本 2 11" xfId="1229"/>
    <cellStyle name="解释性文本 2 12" xfId="1230"/>
    <cellStyle name="解释性文本 2 13" xfId="1231"/>
    <cellStyle name="解释性文本 2 14" xfId="1232"/>
    <cellStyle name="解释性文本 2 15" xfId="1233"/>
    <cellStyle name="解释性文本 2 16" xfId="1234"/>
    <cellStyle name="解释性文本 2 17" xfId="1235"/>
    <cellStyle name="解释性文本 2 18" xfId="1236"/>
    <cellStyle name="解释性文本 2 19" xfId="1237"/>
    <cellStyle name="解释性文本 2 2" xfId="1238"/>
    <cellStyle name="解释性文本 2 20" xfId="1239"/>
    <cellStyle name="解释性文本 2 21" xfId="1240"/>
    <cellStyle name="解释性文本 2 3" xfId="1241"/>
    <cellStyle name="解释性文本 2 4" xfId="1242"/>
    <cellStyle name="解释性文本 2 5" xfId="1243"/>
    <cellStyle name="解释性文本 2 6" xfId="1244"/>
    <cellStyle name="解释性文本 2 7" xfId="1245"/>
    <cellStyle name="解释性文本 2 8" xfId="1246"/>
    <cellStyle name="解释性文本 2 9" xfId="1247"/>
    <cellStyle name="警告文本" xfId="1248"/>
    <cellStyle name="警告文本 2" xfId="1249"/>
    <cellStyle name="警告文本 2 10" xfId="1250"/>
    <cellStyle name="警告文本 2 11" xfId="1251"/>
    <cellStyle name="警告文本 2 12" xfId="1252"/>
    <cellStyle name="警告文本 2 13" xfId="1253"/>
    <cellStyle name="警告文本 2 14" xfId="1254"/>
    <cellStyle name="警告文本 2 15" xfId="1255"/>
    <cellStyle name="警告文本 2 16" xfId="1256"/>
    <cellStyle name="警告文本 2 17" xfId="1257"/>
    <cellStyle name="警告文本 2 18" xfId="1258"/>
    <cellStyle name="警告文本 2 19" xfId="1259"/>
    <cellStyle name="警告文本 2 2" xfId="1260"/>
    <cellStyle name="警告文本 2 20" xfId="1261"/>
    <cellStyle name="警告文本 2 21" xfId="1262"/>
    <cellStyle name="警告文本 2 3" xfId="1263"/>
    <cellStyle name="警告文本 2 4" xfId="1264"/>
    <cellStyle name="警告文本 2 5" xfId="1265"/>
    <cellStyle name="警告文本 2 6" xfId="1266"/>
    <cellStyle name="警告文本 2 7" xfId="1267"/>
    <cellStyle name="警告文本 2 8" xfId="1268"/>
    <cellStyle name="警告文本 2 9" xfId="1269"/>
    <cellStyle name="链接单元格" xfId="1270"/>
    <cellStyle name="链接单元格 2" xfId="1271"/>
    <cellStyle name="链接单元格 2 10" xfId="1272"/>
    <cellStyle name="链接单元格 2 11" xfId="1273"/>
    <cellStyle name="链接单元格 2 12" xfId="1274"/>
    <cellStyle name="链接单元格 2 13" xfId="1275"/>
    <cellStyle name="链接单元格 2 14" xfId="1276"/>
    <cellStyle name="链接单元格 2 15" xfId="1277"/>
    <cellStyle name="链接单元格 2 16" xfId="1278"/>
    <cellStyle name="链接单元格 2 17" xfId="1279"/>
    <cellStyle name="链接单元格 2 18" xfId="1280"/>
    <cellStyle name="链接单元格 2 19" xfId="1281"/>
    <cellStyle name="链接单元格 2 2" xfId="1282"/>
    <cellStyle name="链接单元格 2 20" xfId="1283"/>
    <cellStyle name="链接单元格 2 21" xfId="1284"/>
    <cellStyle name="链接单元格 2 3" xfId="1285"/>
    <cellStyle name="链接单元格 2 4" xfId="1286"/>
    <cellStyle name="链接单元格 2 5" xfId="1287"/>
    <cellStyle name="链接单元格 2 6" xfId="1288"/>
    <cellStyle name="链接单元格 2 7" xfId="1289"/>
    <cellStyle name="链接单元格 2 8" xfId="1290"/>
    <cellStyle name="链接单元格 2 9" xfId="1291"/>
    <cellStyle name="Comma" xfId="1292"/>
    <cellStyle name="千位分隔 2" xfId="1293"/>
    <cellStyle name="千位分隔 2 10" xfId="1294"/>
    <cellStyle name="千位分隔 2 11" xfId="1295"/>
    <cellStyle name="千位分隔 2 12" xfId="1296"/>
    <cellStyle name="千位分隔 2 13" xfId="1297"/>
    <cellStyle name="千位分隔 2 14" xfId="1298"/>
    <cellStyle name="千位分隔 2 15" xfId="1299"/>
    <cellStyle name="千位分隔 2 16" xfId="1300"/>
    <cellStyle name="千位分隔 2 17" xfId="1301"/>
    <cellStyle name="千位分隔 2 18" xfId="1302"/>
    <cellStyle name="千位分隔 2 19" xfId="1303"/>
    <cellStyle name="千位分隔 2 2" xfId="1304"/>
    <cellStyle name="千位分隔 2 20" xfId="1305"/>
    <cellStyle name="千位分隔 2 21" xfId="1306"/>
    <cellStyle name="千位分隔 2 3" xfId="1307"/>
    <cellStyle name="千位分隔 2 4" xfId="1308"/>
    <cellStyle name="千位分隔 2 5" xfId="1309"/>
    <cellStyle name="千位分隔 2 6" xfId="1310"/>
    <cellStyle name="千位分隔 2 7" xfId="1311"/>
    <cellStyle name="千位分隔 2 8" xfId="1312"/>
    <cellStyle name="千位分隔 2 9" xfId="1313"/>
    <cellStyle name="Comma [0]" xfId="1314"/>
    <cellStyle name="强调文字颜色 1" xfId="1315"/>
    <cellStyle name="强调文字颜色 1 2" xfId="1316"/>
    <cellStyle name="强调文字颜色 1 2 10" xfId="1317"/>
    <cellStyle name="强调文字颜色 1 2 11" xfId="1318"/>
    <cellStyle name="强调文字颜色 1 2 12" xfId="1319"/>
    <cellStyle name="强调文字颜色 1 2 13" xfId="1320"/>
    <cellStyle name="强调文字颜色 1 2 14" xfId="1321"/>
    <cellStyle name="强调文字颜色 1 2 15" xfId="1322"/>
    <cellStyle name="强调文字颜色 1 2 16" xfId="1323"/>
    <cellStyle name="强调文字颜色 1 2 17" xfId="1324"/>
    <cellStyle name="强调文字颜色 1 2 18" xfId="1325"/>
    <cellStyle name="强调文字颜色 1 2 19" xfId="1326"/>
    <cellStyle name="强调文字颜色 1 2 2" xfId="1327"/>
    <cellStyle name="强调文字颜色 1 2 20" xfId="1328"/>
    <cellStyle name="强调文字颜色 1 2 21" xfId="1329"/>
    <cellStyle name="强调文字颜色 1 2 3" xfId="1330"/>
    <cellStyle name="强调文字颜色 1 2 4" xfId="1331"/>
    <cellStyle name="强调文字颜色 1 2 5" xfId="1332"/>
    <cellStyle name="强调文字颜色 1 2 6" xfId="1333"/>
    <cellStyle name="强调文字颜色 1 2 7" xfId="1334"/>
    <cellStyle name="强调文字颜色 1 2 8" xfId="1335"/>
    <cellStyle name="强调文字颜色 1 2 9" xfId="1336"/>
    <cellStyle name="强调文字颜色 2" xfId="1337"/>
    <cellStyle name="强调文字颜色 2 2" xfId="1338"/>
    <cellStyle name="强调文字颜色 2 2 10" xfId="1339"/>
    <cellStyle name="强调文字颜色 2 2 11" xfId="1340"/>
    <cellStyle name="强调文字颜色 2 2 12" xfId="1341"/>
    <cellStyle name="强调文字颜色 2 2 13" xfId="1342"/>
    <cellStyle name="强调文字颜色 2 2 14" xfId="1343"/>
    <cellStyle name="强调文字颜色 2 2 15" xfId="1344"/>
    <cellStyle name="强调文字颜色 2 2 16" xfId="1345"/>
    <cellStyle name="强调文字颜色 2 2 17" xfId="1346"/>
    <cellStyle name="强调文字颜色 2 2 18" xfId="1347"/>
    <cellStyle name="强调文字颜色 2 2 19" xfId="1348"/>
    <cellStyle name="强调文字颜色 2 2 2" xfId="1349"/>
    <cellStyle name="强调文字颜色 2 2 20" xfId="1350"/>
    <cellStyle name="强调文字颜色 2 2 21" xfId="1351"/>
    <cellStyle name="强调文字颜色 2 2 3" xfId="1352"/>
    <cellStyle name="强调文字颜色 2 2 4" xfId="1353"/>
    <cellStyle name="强调文字颜色 2 2 5" xfId="1354"/>
    <cellStyle name="强调文字颜色 2 2 6" xfId="1355"/>
    <cellStyle name="强调文字颜色 2 2 7" xfId="1356"/>
    <cellStyle name="强调文字颜色 2 2 8" xfId="1357"/>
    <cellStyle name="强调文字颜色 2 2 9" xfId="1358"/>
    <cellStyle name="强调文字颜色 3" xfId="1359"/>
    <cellStyle name="强调文字颜色 3 2" xfId="1360"/>
    <cellStyle name="强调文字颜色 3 2 10" xfId="1361"/>
    <cellStyle name="强调文字颜色 3 2 11" xfId="1362"/>
    <cellStyle name="强调文字颜色 3 2 12" xfId="1363"/>
    <cellStyle name="强调文字颜色 3 2 13" xfId="1364"/>
    <cellStyle name="强调文字颜色 3 2 14" xfId="1365"/>
    <cellStyle name="强调文字颜色 3 2 15" xfId="1366"/>
    <cellStyle name="强调文字颜色 3 2 16" xfId="1367"/>
    <cellStyle name="强调文字颜色 3 2 17" xfId="1368"/>
    <cellStyle name="强调文字颜色 3 2 18" xfId="1369"/>
    <cellStyle name="强调文字颜色 3 2 19" xfId="1370"/>
    <cellStyle name="强调文字颜色 3 2 2" xfId="1371"/>
    <cellStyle name="强调文字颜色 3 2 20" xfId="1372"/>
    <cellStyle name="强调文字颜色 3 2 21" xfId="1373"/>
    <cellStyle name="强调文字颜色 3 2 3" xfId="1374"/>
    <cellStyle name="强调文字颜色 3 2 4" xfId="1375"/>
    <cellStyle name="强调文字颜色 3 2 5" xfId="1376"/>
    <cellStyle name="强调文字颜色 3 2 6" xfId="1377"/>
    <cellStyle name="强调文字颜色 3 2 7" xfId="1378"/>
    <cellStyle name="强调文字颜色 3 2 8" xfId="1379"/>
    <cellStyle name="强调文字颜色 3 2 9" xfId="1380"/>
    <cellStyle name="强调文字颜色 4" xfId="1381"/>
    <cellStyle name="强调文字颜色 4 2" xfId="1382"/>
    <cellStyle name="强调文字颜色 4 2 10" xfId="1383"/>
    <cellStyle name="强调文字颜色 4 2 11" xfId="1384"/>
    <cellStyle name="强调文字颜色 4 2 12" xfId="1385"/>
    <cellStyle name="强调文字颜色 4 2 13" xfId="1386"/>
    <cellStyle name="强调文字颜色 4 2 14" xfId="1387"/>
    <cellStyle name="强调文字颜色 4 2 15" xfId="1388"/>
    <cellStyle name="强调文字颜色 4 2 16" xfId="1389"/>
    <cellStyle name="强调文字颜色 4 2 17" xfId="1390"/>
    <cellStyle name="强调文字颜色 4 2 18" xfId="1391"/>
    <cellStyle name="强调文字颜色 4 2 19" xfId="1392"/>
    <cellStyle name="强调文字颜色 4 2 2" xfId="1393"/>
    <cellStyle name="强调文字颜色 4 2 20" xfId="1394"/>
    <cellStyle name="强调文字颜色 4 2 21" xfId="1395"/>
    <cellStyle name="强调文字颜色 4 2 3" xfId="1396"/>
    <cellStyle name="强调文字颜色 4 2 4" xfId="1397"/>
    <cellStyle name="强调文字颜色 4 2 5" xfId="1398"/>
    <cellStyle name="强调文字颜色 4 2 6" xfId="1399"/>
    <cellStyle name="强调文字颜色 4 2 7" xfId="1400"/>
    <cellStyle name="强调文字颜色 4 2 8" xfId="1401"/>
    <cellStyle name="强调文字颜色 4 2 9" xfId="1402"/>
    <cellStyle name="强调文字颜色 5" xfId="1403"/>
    <cellStyle name="强调文字颜色 5 2" xfId="1404"/>
    <cellStyle name="强调文字颜色 5 2 10" xfId="1405"/>
    <cellStyle name="强调文字颜色 5 2 11" xfId="1406"/>
    <cellStyle name="强调文字颜色 5 2 12" xfId="1407"/>
    <cellStyle name="强调文字颜色 5 2 13" xfId="1408"/>
    <cellStyle name="强调文字颜色 5 2 14" xfId="1409"/>
    <cellStyle name="强调文字颜色 5 2 15" xfId="1410"/>
    <cellStyle name="强调文字颜色 5 2 16" xfId="1411"/>
    <cellStyle name="强调文字颜色 5 2 17" xfId="1412"/>
    <cellStyle name="强调文字颜色 5 2 18" xfId="1413"/>
    <cellStyle name="强调文字颜色 5 2 19" xfId="1414"/>
    <cellStyle name="强调文字颜色 5 2 2" xfId="1415"/>
    <cellStyle name="强调文字颜色 5 2 20" xfId="1416"/>
    <cellStyle name="强调文字颜色 5 2 21" xfId="1417"/>
    <cellStyle name="强调文字颜色 5 2 3" xfId="1418"/>
    <cellStyle name="强调文字颜色 5 2 4" xfId="1419"/>
    <cellStyle name="强调文字颜色 5 2 5" xfId="1420"/>
    <cellStyle name="强调文字颜色 5 2 6" xfId="1421"/>
    <cellStyle name="强调文字颜色 5 2 7" xfId="1422"/>
    <cellStyle name="强调文字颜色 5 2 8" xfId="1423"/>
    <cellStyle name="强调文字颜色 5 2 9" xfId="1424"/>
    <cellStyle name="强调文字颜色 6" xfId="1425"/>
    <cellStyle name="强调文字颜色 6 2" xfId="1426"/>
    <cellStyle name="强调文字颜色 6 2 10" xfId="1427"/>
    <cellStyle name="强调文字颜色 6 2 11" xfId="1428"/>
    <cellStyle name="强调文字颜色 6 2 12" xfId="1429"/>
    <cellStyle name="强调文字颜色 6 2 13" xfId="1430"/>
    <cellStyle name="强调文字颜色 6 2 14" xfId="1431"/>
    <cellStyle name="强调文字颜色 6 2 15" xfId="1432"/>
    <cellStyle name="强调文字颜色 6 2 16" xfId="1433"/>
    <cellStyle name="强调文字颜色 6 2 17" xfId="1434"/>
    <cellStyle name="强调文字颜色 6 2 18" xfId="1435"/>
    <cellStyle name="强调文字颜色 6 2 19" xfId="1436"/>
    <cellStyle name="强调文字颜色 6 2 2" xfId="1437"/>
    <cellStyle name="强调文字颜色 6 2 20" xfId="1438"/>
    <cellStyle name="强调文字颜色 6 2 21" xfId="1439"/>
    <cellStyle name="强调文字颜色 6 2 3" xfId="1440"/>
    <cellStyle name="强调文字颜色 6 2 4" xfId="1441"/>
    <cellStyle name="强调文字颜色 6 2 5" xfId="1442"/>
    <cellStyle name="强调文字颜色 6 2 6" xfId="1443"/>
    <cellStyle name="强调文字颜色 6 2 7" xfId="1444"/>
    <cellStyle name="强调文字颜色 6 2 8" xfId="1445"/>
    <cellStyle name="强调文字颜色 6 2 9" xfId="1446"/>
    <cellStyle name="适中" xfId="1447"/>
    <cellStyle name="适中 2" xfId="1448"/>
    <cellStyle name="适中 2 10" xfId="1449"/>
    <cellStyle name="适中 2 11" xfId="1450"/>
    <cellStyle name="适中 2 12" xfId="1451"/>
    <cellStyle name="适中 2 13" xfId="1452"/>
    <cellStyle name="适中 2 14" xfId="1453"/>
    <cellStyle name="适中 2 15" xfId="1454"/>
    <cellStyle name="适中 2 16" xfId="1455"/>
    <cellStyle name="适中 2 17" xfId="1456"/>
    <cellStyle name="适中 2 18" xfId="1457"/>
    <cellStyle name="适中 2 19" xfId="1458"/>
    <cellStyle name="适中 2 2" xfId="1459"/>
    <cellStyle name="适中 2 20" xfId="1460"/>
    <cellStyle name="适中 2 21" xfId="1461"/>
    <cellStyle name="适中 2 3" xfId="1462"/>
    <cellStyle name="适中 2 4" xfId="1463"/>
    <cellStyle name="适中 2 5" xfId="1464"/>
    <cellStyle name="适中 2 6" xfId="1465"/>
    <cellStyle name="适中 2 7" xfId="1466"/>
    <cellStyle name="适中 2 8" xfId="1467"/>
    <cellStyle name="适中 2 9" xfId="1468"/>
    <cellStyle name="输出" xfId="1469"/>
    <cellStyle name="输出 2" xfId="1470"/>
    <cellStyle name="输出 2 10" xfId="1471"/>
    <cellStyle name="输出 2 11" xfId="1472"/>
    <cellStyle name="输出 2 12" xfId="1473"/>
    <cellStyle name="输出 2 13" xfId="1474"/>
    <cellStyle name="输出 2 14" xfId="1475"/>
    <cellStyle name="输出 2 15" xfId="1476"/>
    <cellStyle name="输出 2 16" xfId="1477"/>
    <cellStyle name="输出 2 17" xfId="1478"/>
    <cellStyle name="输出 2 18" xfId="1479"/>
    <cellStyle name="输出 2 19" xfId="1480"/>
    <cellStyle name="输出 2 2" xfId="1481"/>
    <cellStyle name="输出 2 20" xfId="1482"/>
    <cellStyle name="输出 2 21" xfId="1483"/>
    <cellStyle name="输出 2 3" xfId="1484"/>
    <cellStyle name="输出 2 4" xfId="1485"/>
    <cellStyle name="输出 2 5" xfId="1486"/>
    <cellStyle name="输出 2 6" xfId="1487"/>
    <cellStyle name="输出 2 7" xfId="1488"/>
    <cellStyle name="输出 2 8" xfId="1489"/>
    <cellStyle name="输出 2 9" xfId="1490"/>
    <cellStyle name="输入" xfId="1491"/>
    <cellStyle name="输入 2" xfId="1492"/>
    <cellStyle name="输入 2 10" xfId="1493"/>
    <cellStyle name="输入 2 11" xfId="1494"/>
    <cellStyle name="输入 2 12" xfId="1495"/>
    <cellStyle name="输入 2 13" xfId="1496"/>
    <cellStyle name="输入 2 14" xfId="1497"/>
    <cellStyle name="输入 2 15" xfId="1498"/>
    <cellStyle name="输入 2 16" xfId="1499"/>
    <cellStyle name="输入 2 17" xfId="1500"/>
    <cellStyle name="输入 2 18" xfId="1501"/>
    <cellStyle name="输入 2 19" xfId="1502"/>
    <cellStyle name="输入 2 2" xfId="1503"/>
    <cellStyle name="输入 2 20" xfId="1504"/>
    <cellStyle name="输入 2 21" xfId="1505"/>
    <cellStyle name="输入 2 3" xfId="1506"/>
    <cellStyle name="输入 2 4" xfId="1507"/>
    <cellStyle name="输入 2 5" xfId="1508"/>
    <cellStyle name="输入 2 6" xfId="1509"/>
    <cellStyle name="输入 2 7" xfId="1510"/>
    <cellStyle name="输入 2 8" xfId="1511"/>
    <cellStyle name="输入 2 9" xfId="1512"/>
    <cellStyle name="Followed Hyperlink" xfId="1513"/>
    <cellStyle name="注释" xfId="1514"/>
    <cellStyle name="注释 2" xfId="1515"/>
    <cellStyle name="注释 2 10" xfId="1516"/>
    <cellStyle name="注释 2 11" xfId="1517"/>
    <cellStyle name="注释 2 12" xfId="1518"/>
    <cellStyle name="注释 2 13" xfId="1519"/>
    <cellStyle name="注释 2 14" xfId="1520"/>
    <cellStyle name="注释 2 15" xfId="1521"/>
    <cellStyle name="注释 2 16" xfId="1522"/>
    <cellStyle name="注释 2 17" xfId="1523"/>
    <cellStyle name="注释 2 18" xfId="1524"/>
    <cellStyle name="注释 2 19" xfId="1525"/>
    <cellStyle name="注释 2 2" xfId="1526"/>
    <cellStyle name="注释 2 20" xfId="1527"/>
    <cellStyle name="注释 2 21" xfId="1528"/>
    <cellStyle name="注释 2 3" xfId="1529"/>
    <cellStyle name="注释 2 4" xfId="1530"/>
    <cellStyle name="注释 2 5" xfId="1531"/>
    <cellStyle name="注释 2 6" xfId="1532"/>
    <cellStyle name="注释 2 7" xfId="1533"/>
    <cellStyle name="注释 2 8" xfId="1534"/>
    <cellStyle name="注释 2 9" xfId="15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9&#24180;\&#25945;&#32946;&#32452;\2019&#24180;&#31614;&#25253;\&#23398;&#29983;&#36164;&#21161;&#31614;&#21576;\&#23398;&#29983;&#36164;&#21161;&#30465;&#32423;&#36164;&#37329;&#21442;&#38405;&#20214;10.9-49&#20010;&#27604;&#35199;&#214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分配表"/>
      <sheetName val="简表"/>
      <sheetName val="幼儿"/>
      <sheetName val="附件2高中助学金"/>
      <sheetName val="附件3高中免学费"/>
      <sheetName val="高中免费教科书"/>
      <sheetName val="中职奖学金"/>
      <sheetName val="中职助学金合并"/>
      <sheetName val="中职助学金（教育）改"/>
      <sheetName val="中职助学金（人社）改"/>
      <sheetName val="中职免学费合并"/>
      <sheetName val="中职免学费（教育）改"/>
      <sheetName val="中职免学费（人社）改"/>
      <sheetName val="中职助学金（人社）"/>
      <sheetName val="中职助学金（教育）"/>
      <sheetName val="中职免学费（人社）"/>
      <sheetName val="中职免学费（教育）"/>
      <sheetName val="湘财教指75号（备查）"/>
      <sheetName val="199号预拨文（备查）"/>
      <sheetName val="在校生人数（备查）"/>
      <sheetName val="2018年免学费缺口"/>
      <sheetName val="2017年免学费"/>
    </sheetNames>
    <sheetDataSet>
      <sheetData sheetId="0">
        <row r="9">
          <cell r="B9" t="str">
            <v>湖南第一师范学院</v>
          </cell>
          <cell r="C9">
            <v>3.5200000000000102</v>
          </cell>
          <cell r="D9">
            <v>3.5200000000000102</v>
          </cell>
          <cell r="G9">
            <v>0</v>
          </cell>
        </row>
        <row r="10">
          <cell r="B10" t="str">
            <v>衡阳师范学院</v>
          </cell>
          <cell r="C10">
            <v>11.879999999999995</v>
          </cell>
          <cell r="D10">
            <v>11.879999999999995</v>
          </cell>
          <cell r="G10">
            <v>0</v>
          </cell>
        </row>
        <row r="11">
          <cell r="B11" t="str">
            <v>长沙师范学院</v>
          </cell>
          <cell r="C11">
            <v>48.52000000000004</v>
          </cell>
          <cell r="D11">
            <v>48.52000000000004</v>
          </cell>
          <cell r="F11">
            <v>-181.16</v>
          </cell>
          <cell r="G11">
            <v>-181.16</v>
          </cell>
        </row>
        <row r="12">
          <cell r="B12" t="str">
            <v>湖南省广播电视大学（湖南网络工程职业学院）</v>
          </cell>
          <cell r="C12">
            <v>-44</v>
          </cell>
          <cell r="D12">
            <v>-31</v>
          </cell>
          <cell r="E12">
            <v>-13</v>
          </cell>
          <cell r="F12">
            <v>-227.26</v>
          </cell>
          <cell r="G12">
            <v>-213.85999999999999</v>
          </cell>
          <cell r="H12">
            <v>-13.399999999999999</v>
          </cell>
        </row>
        <row r="13">
          <cell r="B13" t="str">
            <v>湖南环境生物职业技术学院</v>
          </cell>
          <cell r="C13">
            <v>-53.3</v>
          </cell>
          <cell r="D13">
            <v>-53.3</v>
          </cell>
          <cell r="F13">
            <v>-391.3399999999999</v>
          </cell>
          <cell r="G13">
            <v>-391.3399999999999</v>
          </cell>
        </row>
        <row r="14">
          <cell r="B14" t="str">
            <v>湖南医药学院</v>
          </cell>
          <cell r="C14">
            <v>3.6000000000000014</v>
          </cell>
          <cell r="D14">
            <v>3.6000000000000014</v>
          </cell>
          <cell r="F14">
            <v>-77.89999999999999</v>
          </cell>
          <cell r="G14">
            <v>-77.89999999999999</v>
          </cell>
        </row>
        <row r="15">
          <cell r="B15" t="str">
            <v>湖南科技职业学院</v>
          </cell>
          <cell r="C15">
            <v>-57.6</v>
          </cell>
          <cell r="D15">
            <v>-57.6</v>
          </cell>
          <cell r="F15">
            <v>-517.5</v>
          </cell>
          <cell r="G15">
            <v>-517.5</v>
          </cell>
        </row>
        <row r="16">
          <cell r="B16" t="str">
            <v>湖南石油化工职业技术学院</v>
          </cell>
          <cell r="C16">
            <v>0</v>
          </cell>
          <cell r="D16">
            <v>0</v>
          </cell>
          <cell r="F16">
            <v>-48.620000000000005</v>
          </cell>
          <cell r="G16">
            <v>-48.620000000000005</v>
          </cell>
        </row>
        <row r="17">
          <cell r="B17" t="str">
            <v>湖南化工职业技术学院</v>
          </cell>
          <cell r="C17">
            <v>-64</v>
          </cell>
          <cell r="D17">
            <v>-64</v>
          </cell>
          <cell r="F17">
            <v>-158.16</v>
          </cell>
          <cell r="G17">
            <v>-158.16</v>
          </cell>
        </row>
        <row r="18">
          <cell r="B18" t="str">
            <v>湖南工艺美术职业学院</v>
          </cell>
          <cell r="C18">
            <v>-10.1</v>
          </cell>
          <cell r="D18">
            <v>-10.1</v>
          </cell>
          <cell r="F18">
            <v>-58.3</v>
          </cell>
          <cell r="G18">
            <v>-58.3</v>
          </cell>
        </row>
        <row r="19">
          <cell r="B19" t="str">
            <v>湖南国防工业职业技术学院(湖南省江南工业学校)</v>
          </cell>
          <cell r="C19">
            <v>-24.2</v>
          </cell>
          <cell r="D19">
            <v>-24.2</v>
          </cell>
          <cell r="F19">
            <v>-70.91999999999999</v>
          </cell>
          <cell r="G19">
            <v>-70.91999999999999</v>
          </cell>
        </row>
        <row r="20">
          <cell r="B20" t="str">
            <v>湖南机电职业技术学院</v>
          </cell>
          <cell r="C20">
            <v>-43.88</v>
          </cell>
          <cell r="D20">
            <v>-43.88</v>
          </cell>
          <cell r="F20">
            <v>-186.98</v>
          </cell>
          <cell r="G20">
            <v>-177.98</v>
          </cell>
          <cell r="H20">
            <v>-9</v>
          </cell>
        </row>
        <row r="21">
          <cell r="B21" t="str">
            <v>湖南文理学院</v>
          </cell>
          <cell r="C21">
            <v>23.47999999999999</v>
          </cell>
          <cell r="D21">
            <v>23.47999999999999</v>
          </cell>
          <cell r="F21">
            <v>0</v>
          </cell>
          <cell r="G21">
            <v>0</v>
          </cell>
        </row>
        <row r="22">
          <cell r="B22" t="str">
            <v>湖南城市学院</v>
          </cell>
          <cell r="C22">
            <v>4.47999999999999</v>
          </cell>
          <cell r="D22">
            <v>4.47999999999999</v>
          </cell>
          <cell r="F22">
            <v>0</v>
          </cell>
          <cell r="G22">
            <v>0</v>
          </cell>
        </row>
        <row r="23">
          <cell r="B23" t="str">
            <v>邵阳学院</v>
          </cell>
          <cell r="C23">
            <v>1.420000000000016</v>
          </cell>
          <cell r="D23">
            <v>1.420000000000016</v>
          </cell>
          <cell r="F23">
            <v>-206.65000000000003</v>
          </cell>
          <cell r="G23">
            <v>-206.65000000000003</v>
          </cell>
        </row>
        <row r="24">
          <cell r="B24" t="str">
            <v>怀化学院</v>
          </cell>
          <cell r="C24">
            <v>1.0399999999999991</v>
          </cell>
          <cell r="D24">
            <v>1.0399999999999991</v>
          </cell>
          <cell r="F24">
            <v>0</v>
          </cell>
          <cell r="G24">
            <v>0</v>
          </cell>
        </row>
        <row r="25">
          <cell r="B25" t="str">
            <v>湖南有色金属中等专业学校</v>
          </cell>
          <cell r="C25">
            <v>2.8999999999999986</v>
          </cell>
          <cell r="D25">
            <v>2.8999999999999986</v>
          </cell>
          <cell r="F25">
            <v>9.899999999999977</v>
          </cell>
          <cell r="G25">
            <v>9.899999999999977</v>
          </cell>
        </row>
        <row r="26">
          <cell r="B26" t="str">
            <v>湖南有色金属职业技术学院</v>
          </cell>
          <cell r="C26">
            <v>-56.6</v>
          </cell>
          <cell r="D26">
            <v>-56.6</v>
          </cell>
          <cell r="F26">
            <v>-178.2</v>
          </cell>
          <cell r="G26">
            <v>-178.2</v>
          </cell>
        </row>
        <row r="27">
          <cell r="B27" t="str">
            <v>湖南有色金属工业技工学校（363007）</v>
          </cell>
          <cell r="F27">
            <v>-9</v>
          </cell>
          <cell r="H27">
            <v>-9</v>
          </cell>
        </row>
        <row r="28">
          <cell r="B28" t="str">
            <v>湖南城建职业技术学院</v>
          </cell>
          <cell r="C28">
            <v>-27.6</v>
          </cell>
          <cell r="D28">
            <v>-27.6</v>
          </cell>
          <cell r="F28">
            <v>-189.02</v>
          </cell>
          <cell r="G28">
            <v>-189.02</v>
          </cell>
        </row>
        <row r="29">
          <cell r="B29" t="str">
            <v>湖南建筑高级技工学校</v>
          </cell>
          <cell r="C29">
            <v>12.86</v>
          </cell>
          <cell r="E29">
            <v>12.86</v>
          </cell>
          <cell r="F29">
            <v>93.58000000000004</v>
          </cell>
          <cell r="G29">
            <v>0</v>
          </cell>
          <cell r="H29">
            <v>93.58000000000004</v>
          </cell>
        </row>
        <row r="30">
          <cell r="B30" t="str">
            <v>湖南水利水电职业技术学院</v>
          </cell>
          <cell r="C30">
            <v>1.3599999999999994</v>
          </cell>
          <cell r="D30">
            <v>1.3599999999999994</v>
          </cell>
          <cell r="F30">
            <v>15.319999999999993</v>
          </cell>
          <cell r="G30">
            <v>15.319999999999993</v>
          </cell>
        </row>
        <row r="31">
          <cell r="B31" t="str">
            <v>湖南中医药高等专科学校</v>
          </cell>
          <cell r="C31">
            <v>-105</v>
          </cell>
          <cell r="D31">
            <v>-105</v>
          </cell>
          <cell r="F31">
            <v>-208.3</v>
          </cell>
          <cell r="G31">
            <v>-208.3</v>
          </cell>
        </row>
        <row r="32">
          <cell r="B32" t="str">
            <v>中南工业学校（湖南省工业技师学院）</v>
          </cell>
          <cell r="C32">
            <v>-8.779999999999994</v>
          </cell>
          <cell r="D32">
            <v>-26.9</v>
          </cell>
          <cell r="E32">
            <v>18.120000000000005</v>
          </cell>
          <cell r="F32">
            <v>-23.279999999999973</v>
          </cell>
          <cell r="G32">
            <v>-71</v>
          </cell>
          <cell r="H32">
            <v>47.72000000000003</v>
          </cell>
        </row>
        <row r="33">
          <cell r="B33" t="str">
            <v>湖南省汽车技师学院（350024）</v>
          </cell>
          <cell r="C33">
            <v>89.45000000000005</v>
          </cell>
          <cell r="E33">
            <v>89.45000000000005</v>
          </cell>
          <cell r="F33">
            <v>279.1500000000001</v>
          </cell>
          <cell r="G33">
            <v>0</v>
          </cell>
          <cell r="H33">
            <v>279.1500000000001</v>
          </cell>
        </row>
        <row r="34">
          <cell r="B34" t="str">
            <v>湖南轻工高级技工学校（350026）</v>
          </cell>
          <cell r="C34">
            <v>20.879999999999995</v>
          </cell>
          <cell r="E34">
            <v>20.879999999999995</v>
          </cell>
          <cell r="F34">
            <v>58.539999999999964</v>
          </cell>
          <cell r="G34">
            <v>0</v>
          </cell>
          <cell r="H34">
            <v>58.539999999999964</v>
          </cell>
        </row>
        <row r="35">
          <cell r="B35" t="str">
            <v>湖南兵器工业高级技工学校（350017）</v>
          </cell>
          <cell r="C35">
            <v>44.480000000000004</v>
          </cell>
          <cell r="E35">
            <v>44.480000000000004</v>
          </cell>
          <cell r="F35">
            <v>107.82</v>
          </cell>
          <cell r="G35">
            <v>0</v>
          </cell>
          <cell r="H35">
            <v>107.82</v>
          </cell>
        </row>
        <row r="36">
          <cell r="B36" t="str">
            <v>湖南电气职业技术学院</v>
          </cell>
          <cell r="C36">
            <v>-20.7</v>
          </cell>
          <cell r="D36">
            <v>-20.7</v>
          </cell>
          <cell r="F36">
            <v>-89.72</v>
          </cell>
          <cell r="G36">
            <v>-89.72</v>
          </cell>
        </row>
        <row r="37">
          <cell r="B37" t="str">
            <v>张家界航空工业职业技术学院</v>
          </cell>
          <cell r="C37">
            <v>-16.299999999999997</v>
          </cell>
          <cell r="D37">
            <v>-16.299999999999997</v>
          </cell>
          <cell r="F37">
            <v>-34.86000000000013</v>
          </cell>
          <cell r="G37">
            <v>-34.86000000000013</v>
          </cell>
        </row>
        <row r="38">
          <cell r="B38" t="str">
            <v>湖南艺术职业学院</v>
          </cell>
          <cell r="C38">
            <v>-29.3</v>
          </cell>
          <cell r="D38">
            <v>-29.3</v>
          </cell>
          <cell r="F38">
            <v>0</v>
          </cell>
          <cell r="G38">
            <v>0</v>
          </cell>
        </row>
        <row r="39">
          <cell r="B39" t="str">
            <v>湖南体育职业学院</v>
          </cell>
          <cell r="C39">
            <v>2.1600000000000037</v>
          </cell>
          <cell r="D39">
            <v>2.1600000000000037</v>
          </cell>
          <cell r="F39">
            <v>-1.1800000000000068</v>
          </cell>
          <cell r="G39">
            <v>-1.1800000000000068</v>
          </cell>
        </row>
        <row r="40">
          <cell r="B40" t="str">
            <v>湖南生物机电职业技术学院</v>
          </cell>
          <cell r="C40">
            <v>-138.9</v>
          </cell>
          <cell r="D40">
            <v>-138.9</v>
          </cell>
          <cell r="F40">
            <v>-50.25</v>
          </cell>
          <cell r="G40">
            <v>-50.25</v>
          </cell>
        </row>
        <row r="41">
          <cell r="B41" t="str">
            <v>湖南省工业贸易学校</v>
          </cell>
          <cell r="C41">
            <v>-11.560000000000002</v>
          </cell>
          <cell r="D41">
            <v>-11.560000000000002</v>
          </cell>
          <cell r="F41">
            <v>27.80000000000001</v>
          </cell>
          <cell r="G41">
            <v>27.80000000000001</v>
          </cell>
        </row>
        <row r="42">
          <cell r="B42" t="str">
            <v>湖南司法警官职业学院</v>
          </cell>
          <cell r="C42">
            <v>-13</v>
          </cell>
          <cell r="D42">
            <v>-13</v>
          </cell>
          <cell r="F42">
            <v>-78.2</v>
          </cell>
          <cell r="G42">
            <v>-78.2</v>
          </cell>
        </row>
        <row r="43">
          <cell r="B43" t="str">
            <v>湖南外贸职业技术学院</v>
          </cell>
          <cell r="C43">
            <v>-18.200000000000003</v>
          </cell>
          <cell r="D43">
            <v>-18.200000000000003</v>
          </cell>
          <cell r="F43">
            <v>-121.33</v>
          </cell>
          <cell r="G43">
            <v>-121.33</v>
          </cell>
        </row>
        <row r="44">
          <cell r="B44" t="str">
            <v>湖南现代物流职业技术学院</v>
          </cell>
          <cell r="C44">
            <v>-5.399999999999999</v>
          </cell>
          <cell r="D44">
            <v>-5.399999999999999</v>
          </cell>
          <cell r="F44">
            <v>-103.66</v>
          </cell>
          <cell r="G44">
            <v>-103.66</v>
          </cell>
        </row>
        <row r="45">
          <cell r="B45" t="str">
            <v>湖南劳动高级技工学校（湖南劳动人事职业学院301006）</v>
          </cell>
          <cell r="C45">
            <v>-29.369999999999997</v>
          </cell>
          <cell r="D45">
            <v>-36.8</v>
          </cell>
          <cell r="E45">
            <v>7.43</v>
          </cell>
          <cell r="F45">
            <v>-37.06</v>
          </cell>
          <cell r="G45">
            <v>-62.64</v>
          </cell>
          <cell r="H45">
            <v>25.58</v>
          </cell>
        </row>
        <row r="46">
          <cell r="B46" t="str">
            <v>江麓技工学校</v>
          </cell>
          <cell r="C46">
            <v>3.6500000000000004</v>
          </cell>
          <cell r="E46">
            <v>3.6500000000000004</v>
          </cell>
          <cell r="F46">
            <v>10.120000000000005</v>
          </cell>
          <cell r="G46">
            <v>0</v>
          </cell>
          <cell r="H46">
            <v>10.120000000000005</v>
          </cell>
        </row>
        <row r="47">
          <cell r="B47" t="str">
            <v>中钢集团衡阳重机技工学校</v>
          </cell>
          <cell r="C47">
            <v>0</v>
          </cell>
          <cell r="E47">
            <v>0</v>
          </cell>
          <cell r="F47">
            <v>15.789999999999964</v>
          </cell>
          <cell r="G47">
            <v>0</v>
          </cell>
          <cell r="H47">
            <v>15.789999999999964</v>
          </cell>
        </row>
        <row r="48">
          <cell r="B48" t="str">
            <v>白沙矿务局技工学校</v>
          </cell>
          <cell r="F48">
            <v>-22</v>
          </cell>
          <cell r="H48">
            <v>-22</v>
          </cell>
        </row>
        <row r="49">
          <cell r="B49" t="str">
            <v>衡阳工业技工学校</v>
          </cell>
          <cell r="C49">
            <v>8.759999999999998</v>
          </cell>
          <cell r="E49">
            <v>8.759999999999998</v>
          </cell>
          <cell r="F49">
            <v>57.349999999999994</v>
          </cell>
          <cell r="G49">
            <v>0</v>
          </cell>
          <cell r="H49">
            <v>57.349999999999994</v>
          </cell>
        </row>
        <row r="50">
          <cell r="B50" t="str">
            <v>湖南省特教中等专业学校</v>
          </cell>
          <cell r="C50">
            <v>3.980000000000004</v>
          </cell>
          <cell r="D50">
            <v>3.980000000000004</v>
          </cell>
          <cell r="F50">
            <v>43.339999999999975</v>
          </cell>
          <cell r="G50">
            <v>43.339999999999975</v>
          </cell>
        </row>
        <row r="51">
          <cell r="B51" t="str">
            <v>湖南食品药品职业学院（湖南省医药技工学校）</v>
          </cell>
          <cell r="C51">
            <v>3.629999999999999</v>
          </cell>
          <cell r="D51">
            <v>0</v>
          </cell>
          <cell r="E51">
            <v>3.629999999999999</v>
          </cell>
          <cell r="F51">
            <v>35.80999999999998</v>
          </cell>
          <cell r="G51">
            <v>9.769999999999982</v>
          </cell>
          <cell r="H51">
            <v>26.04</v>
          </cell>
        </row>
        <row r="52">
          <cell r="B52" t="str">
            <v>湖南理工职业技术学院</v>
          </cell>
          <cell r="C52">
            <v>-33.9</v>
          </cell>
          <cell r="D52">
            <v>-33.9</v>
          </cell>
          <cell r="F52">
            <v>-114.69999999999999</v>
          </cell>
          <cell r="G52">
            <v>-114.69999999999999</v>
          </cell>
        </row>
        <row r="53">
          <cell r="B53" t="str">
            <v>湖南安全技术职业学院</v>
          </cell>
          <cell r="C53">
            <v>-39.2</v>
          </cell>
          <cell r="D53">
            <v>-39.2</v>
          </cell>
          <cell r="F53">
            <v>20.379999999999967</v>
          </cell>
          <cell r="G53">
            <v>20.379999999999967</v>
          </cell>
        </row>
        <row r="54">
          <cell r="B54" t="str">
            <v>长沙环境保护职业技术学院</v>
          </cell>
          <cell r="C54">
            <v>-25.5</v>
          </cell>
          <cell r="D54">
            <v>-25.5</v>
          </cell>
          <cell r="F54">
            <v>-113.83000000000001</v>
          </cell>
          <cell r="G54">
            <v>-113.83000000000001</v>
          </cell>
        </row>
        <row r="55">
          <cell r="B55" t="str">
            <v>湖南工程高级技工学校（湖南工程职业技术学院209004）</v>
          </cell>
          <cell r="C55">
            <v>-12.73</v>
          </cell>
          <cell r="D55">
            <v>-11.73</v>
          </cell>
          <cell r="E55">
            <v>-1</v>
          </cell>
          <cell r="F55">
            <v>-126.29</v>
          </cell>
          <cell r="G55">
            <v>-127.56</v>
          </cell>
          <cell r="H55">
            <v>1.2699999999999996</v>
          </cell>
        </row>
        <row r="56">
          <cell r="B56" t="str">
            <v>湖南省商业职业中等专业学校（湖南省商业技师学院031010）</v>
          </cell>
          <cell r="C56">
            <v>24.570000000000004</v>
          </cell>
          <cell r="D56">
            <v>3.919999999999998</v>
          </cell>
          <cell r="E56">
            <v>20.650000000000006</v>
          </cell>
          <cell r="F56">
            <v>189.21999999999997</v>
          </cell>
          <cell r="G56">
            <v>8.16000000000001</v>
          </cell>
          <cell r="H56">
            <v>181.05999999999995</v>
          </cell>
        </row>
        <row r="57">
          <cell r="B57" t="str">
            <v>湖南交通职业技术学院(湖南省交通科技职业中等专业学校/湖南交通高级技工学校）</v>
          </cell>
          <cell r="C57">
            <v>2.799999999999999</v>
          </cell>
          <cell r="D57">
            <v>10.399999999999999</v>
          </cell>
          <cell r="E57">
            <v>-7.6</v>
          </cell>
          <cell r="F57">
            <v>74.41</v>
          </cell>
          <cell r="G57">
            <v>40.52000000000001</v>
          </cell>
          <cell r="H57">
            <v>33.889999999999986</v>
          </cell>
        </row>
        <row r="58">
          <cell r="B58" t="str">
            <v>湖南省经贸职业中专学校(湖南省经济贸易高级技工学校205006）</v>
          </cell>
          <cell r="C58">
            <v>25.309999999999995</v>
          </cell>
          <cell r="D58">
            <v>5.4</v>
          </cell>
          <cell r="E58">
            <v>19.909999999999997</v>
          </cell>
          <cell r="F58">
            <v>81.05000000000003</v>
          </cell>
          <cell r="G58">
            <v>19.200000000000003</v>
          </cell>
          <cell r="H58">
            <v>61.85000000000002</v>
          </cell>
        </row>
        <row r="59">
          <cell r="B59" t="str">
            <v>核工业卫生学校（9990888）</v>
          </cell>
          <cell r="C59">
            <v>-34.3</v>
          </cell>
          <cell r="D59">
            <v>-34.3</v>
          </cell>
          <cell r="F59">
            <v>49.190000000000055</v>
          </cell>
          <cell r="G59">
            <v>49.190000000000055</v>
          </cell>
        </row>
        <row r="60">
          <cell r="B60" t="str">
            <v>中铁十二局技工学校（湘潭铁路工程学校9990145）</v>
          </cell>
          <cell r="C60">
            <v>15</v>
          </cell>
          <cell r="E60">
            <v>15</v>
          </cell>
          <cell r="F60">
            <v>40.92</v>
          </cell>
          <cell r="G60">
            <v>0</v>
          </cell>
          <cell r="H60">
            <v>40.92</v>
          </cell>
        </row>
        <row r="61">
          <cell r="B61" t="str">
            <v>涟源钢铁集团有限公司技工学校（湖南华菱涟源钢铁有限公司9990310）</v>
          </cell>
          <cell r="C61">
            <v>40.79000000000002</v>
          </cell>
          <cell r="E61">
            <v>40.79000000000002</v>
          </cell>
          <cell r="F61">
            <v>77.29999999999998</v>
          </cell>
          <cell r="G61">
            <v>0</v>
          </cell>
          <cell r="H61">
            <v>77.29999999999998</v>
          </cell>
        </row>
        <row r="62">
          <cell r="B62" t="str">
            <v>中建五局技工学校（长沙建筑工程学校9990152）</v>
          </cell>
          <cell r="C62">
            <v>-2.350000000000004</v>
          </cell>
          <cell r="D62">
            <v>-5.6200000000000045</v>
          </cell>
          <cell r="E62">
            <v>3.2700000000000005</v>
          </cell>
          <cell r="F62">
            <v>35.71999999999995</v>
          </cell>
          <cell r="G62">
            <v>44.11999999999995</v>
          </cell>
          <cell r="H62">
            <v>-8.4</v>
          </cell>
        </row>
        <row r="63">
          <cell r="B63" t="str">
            <v>湖南水利水电建设工程学校（中国水利水电第八工程局高级技工学校9990649）</v>
          </cell>
          <cell r="C63">
            <v>17.150000000000002</v>
          </cell>
          <cell r="D63">
            <v>-3.8000000000000007</v>
          </cell>
          <cell r="E63">
            <v>20.950000000000003</v>
          </cell>
          <cell r="F63">
            <v>55.16999999999999</v>
          </cell>
          <cell r="G63">
            <v>22.359999999999985</v>
          </cell>
          <cell r="H63">
            <v>32.81</v>
          </cell>
        </row>
        <row r="64">
          <cell r="B64" t="str">
            <v>长沙医学院（9990818）</v>
          </cell>
          <cell r="C64">
            <v>-29.1</v>
          </cell>
          <cell r="D64">
            <v>-29.1</v>
          </cell>
          <cell r="F64">
            <v>-289.9</v>
          </cell>
          <cell r="G64">
            <v>-289.9</v>
          </cell>
        </row>
        <row r="65">
          <cell r="B65" t="str">
            <v>湘潭钢铁集团有限公司职业中等专业学校（湘潭钢铁集团有限公司高级技工学校9990056）</v>
          </cell>
          <cell r="C65">
            <v>6.34</v>
          </cell>
          <cell r="D65">
            <v>0.4</v>
          </cell>
          <cell r="E65">
            <v>5.9399999999999995</v>
          </cell>
          <cell r="F65">
            <v>47.03</v>
          </cell>
          <cell r="G65">
            <v>2.56</v>
          </cell>
          <cell r="H65">
            <v>44.47</v>
          </cell>
        </row>
        <row r="66">
          <cell r="B66" t="str">
            <v>市州合计</v>
          </cell>
          <cell r="C66">
            <v>-823.2199999999993</v>
          </cell>
          <cell r="D66">
            <v>-1063.6999999999994</v>
          </cell>
          <cell r="E66">
            <v>240.47999999999996</v>
          </cell>
          <cell r="F66">
            <v>0</v>
          </cell>
        </row>
        <row r="67">
          <cell r="B67" t="str">
            <v>长沙市小计</v>
          </cell>
          <cell r="C67">
            <v>-193.16999999999985</v>
          </cell>
          <cell r="D67">
            <v>-255.62999999999985</v>
          </cell>
          <cell r="E67">
            <v>62.46000000000001</v>
          </cell>
          <cell r="F67">
            <v>0</v>
          </cell>
        </row>
        <row r="68">
          <cell r="B68" t="str">
            <v>市本级及所辖区小计</v>
          </cell>
          <cell r="C68">
            <v>-152.41999999999985</v>
          </cell>
          <cell r="D68">
            <v>-213.56999999999985</v>
          </cell>
          <cell r="E68">
            <v>61.150000000000006</v>
          </cell>
          <cell r="F68">
            <v>0</v>
          </cell>
        </row>
        <row r="69">
          <cell r="B69" t="str">
            <v>长沙市本级</v>
          </cell>
          <cell r="C69">
            <v>-145.28999999999982</v>
          </cell>
          <cell r="D69">
            <v>-206.43999999999983</v>
          </cell>
          <cell r="E69">
            <v>61.150000000000006</v>
          </cell>
          <cell r="F69">
            <v>-477.09999999999997</v>
          </cell>
          <cell r="G69">
            <v>-564.21</v>
          </cell>
          <cell r="H69">
            <v>87.11000000000007</v>
          </cell>
        </row>
        <row r="70">
          <cell r="B70" t="str">
            <v>长沙县</v>
          </cell>
          <cell r="C70">
            <v>-0.8800000000000097</v>
          </cell>
          <cell r="D70">
            <v>-0.8800000000000097</v>
          </cell>
          <cell r="E70">
            <v>0</v>
          </cell>
          <cell r="F70">
            <v>45.00000000000006</v>
          </cell>
          <cell r="G70">
            <v>45.00000000000006</v>
          </cell>
          <cell r="H70">
            <v>0</v>
          </cell>
        </row>
        <row r="71">
          <cell r="B71" t="str">
            <v>望城区</v>
          </cell>
          <cell r="C71">
            <v>-7.420000000000002</v>
          </cell>
          <cell r="D71">
            <v>-7.420000000000002</v>
          </cell>
          <cell r="E71">
            <v>0</v>
          </cell>
          <cell r="F71">
            <v>55.05000000000001</v>
          </cell>
          <cell r="G71">
            <v>55.05000000000001</v>
          </cell>
          <cell r="H71">
            <v>0</v>
          </cell>
        </row>
        <row r="72">
          <cell r="B72" t="str">
            <v>雨花区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B73" t="str">
            <v>岳麓区</v>
          </cell>
          <cell r="C73">
            <v>0.1000000000000002</v>
          </cell>
          <cell r="D73">
            <v>0.1000000000000002</v>
          </cell>
          <cell r="E73">
            <v>0</v>
          </cell>
          <cell r="F73">
            <v>-9.7</v>
          </cell>
          <cell r="G73">
            <v>-9.7</v>
          </cell>
          <cell r="H73">
            <v>0</v>
          </cell>
        </row>
        <row r="74">
          <cell r="B74" t="str">
            <v>开福区</v>
          </cell>
          <cell r="C74">
            <v>1.0700000000000003</v>
          </cell>
          <cell r="D74">
            <v>1.0700000000000003</v>
          </cell>
          <cell r="E74">
            <v>0</v>
          </cell>
          <cell r="F74">
            <v>-90.29</v>
          </cell>
          <cell r="G74">
            <v>-90.29</v>
          </cell>
          <cell r="H74">
            <v>0</v>
          </cell>
        </row>
        <row r="75">
          <cell r="B75" t="str">
            <v>浏阳市</v>
          </cell>
          <cell r="C75">
            <v>-1.7800000000000011</v>
          </cell>
          <cell r="D75">
            <v>-3.0900000000000034</v>
          </cell>
          <cell r="E75">
            <v>1.3100000000000023</v>
          </cell>
          <cell r="F75">
            <v>181.54999999999998</v>
          </cell>
          <cell r="G75">
            <v>3.2899999999999636</v>
          </cell>
          <cell r="H75">
            <v>178.26000000000002</v>
          </cell>
        </row>
        <row r="76">
          <cell r="B76" t="str">
            <v>宁乡市</v>
          </cell>
          <cell r="C76">
            <v>-38.97</v>
          </cell>
          <cell r="D76">
            <v>-38.97</v>
          </cell>
          <cell r="E76">
            <v>0</v>
          </cell>
          <cell r="F76">
            <v>-104.87</v>
          </cell>
          <cell r="G76">
            <v>-104.87</v>
          </cell>
          <cell r="H76">
            <v>0</v>
          </cell>
        </row>
        <row r="77">
          <cell r="B77" t="str">
            <v>株洲市小计</v>
          </cell>
          <cell r="C77">
            <v>-19.560000000000006</v>
          </cell>
          <cell r="D77">
            <v>-50.46000000000001</v>
          </cell>
          <cell r="E77">
            <v>30.900000000000002</v>
          </cell>
          <cell r="F77">
            <v>0</v>
          </cell>
        </row>
        <row r="78">
          <cell r="B78" t="str">
            <v>市本级及所辖区小计</v>
          </cell>
          <cell r="C78">
            <v>22.97</v>
          </cell>
          <cell r="D78">
            <v>-6.310000000000002</v>
          </cell>
          <cell r="E78">
            <v>29.28</v>
          </cell>
          <cell r="F78">
            <v>0</v>
          </cell>
        </row>
        <row r="79">
          <cell r="B79" t="str">
            <v>株洲市本级</v>
          </cell>
          <cell r="C79">
            <v>22.97</v>
          </cell>
          <cell r="D79">
            <v>-6.310000000000002</v>
          </cell>
          <cell r="E79">
            <v>29.28</v>
          </cell>
          <cell r="F79">
            <v>55.43999999999994</v>
          </cell>
          <cell r="G79">
            <v>-10.960000000000036</v>
          </cell>
          <cell r="H79">
            <v>66.39999999999998</v>
          </cell>
        </row>
        <row r="80">
          <cell r="B80" t="str">
            <v>渌口区</v>
          </cell>
          <cell r="C80">
            <v>-3.7700000000000005</v>
          </cell>
          <cell r="D80">
            <v>-5.390000000000001</v>
          </cell>
          <cell r="E80">
            <v>1.62</v>
          </cell>
          <cell r="F80">
            <v>50.699999999999974</v>
          </cell>
          <cell r="G80">
            <v>14.589999999999975</v>
          </cell>
          <cell r="H80">
            <v>36.11</v>
          </cell>
        </row>
        <row r="81">
          <cell r="B81" t="str">
            <v>醴陵市</v>
          </cell>
          <cell r="C81">
            <v>-1.3900000000000006</v>
          </cell>
          <cell r="D81">
            <v>-1.3900000000000006</v>
          </cell>
          <cell r="E81">
            <v>0</v>
          </cell>
          <cell r="F81">
            <v>84.64999999999998</v>
          </cell>
          <cell r="G81">
            <v>84.64999999999998</v>
          </cell>
          <cell r="H81">
            <v>0</v>
          </cell>
        </row>
        <row r="82">
          <cell r="B82" t="str">
            <v>攸县</v>
          </cell>
          <cell r="C82">
            <v>-8.429999999999993</v>
          </cell>
          <cell r="D82">
            <v>-8.429999999999993</v>
          </cell>
          <cell r="E82">
            <v>0</v>
          </cell>
          <cell r="F82">
            <v>78.75</v>
          </cell>
          <cell r="G82">
            <v>78.75</v>
          </cell>
          <cell r="H82">
            <v>0</v>
          </cell>
        </row>
        <row r="83">
          <cell r="B83" t="str">
            <v>茶陵县</v>
          </cell>
          <cell r="C83">
            <v>-16.110000000000014</v>
          </cell>
          <cell r="D83">
            <v>-16.110000000000014</v>
          </cell>
          <cell r="E83">
            <v>0</v>
          </cell>
          <cell r="F83">
            <v>17.53000000000003</v>
          </cell>
          <cell r="G83">
            <v>17.53000000000003</v>
          </cell>
          <cell r="H83">
            <v>0</v>
          </cell>
        </row>
        <row r="84">
          <cell r="B84" t="str">
            <v>炎陵县</v>
          </cell>
          <cell r="C84">
            <v>-12.829999999999998</v>
          </cell>
          <cell r="D84">
            <v>-12.829999999999998</v>
          </cell>
          <cell r="E84">
            <v>0</v>
          </cell>
          <cell r="F84">
            <v>0.06999999999999318</v>
          </cell>
          <cell r="G84">
            <v>0.06999999999999318</v>
          </cell>
          <cell r="H84">
            <v>0</v>
          </cell>
        </row>
        <row r="85">
          <cell r="B85" t="str">
            <v>湘潭市小计</v>
          </cell>
          <cell r="C85">
            <v>55.199999999999974</v>
          </cell>
          <cell r="D85">
            <v>40.79999999999997</v>
          </cell>
          <cell r="E85">
            <v>14.400000000000006</v>
          </cell>
          <cell r="F85">
            <v>0</v>
          </cell>
        </row>
        <row r="86">
          <cell r="B86" t="str">
            <v>市本级及所辖区小计</v>
          </cell>
          <cell r="C86">
            <v>58.08</v>
          </cell>
          <cell r="D86">
            <v>43.67999999999999</v>
          </cell>
          <cell r="E86">
            <v>14.400000000000006</v>
          </cell>
          <cell r="F86">
            <v>0</v>
          </cell>
        </row>
        <row r="87">
          <cell r="B87" t="str">
            <v>湘潭市本级</v>
          </cell>
          <cell r="C87">
            <v>9.120000000000005</v>
          </cell>
          <cell r="D87">
            <v>-5.280000000000001</v>
          </cell>
          <cell r="E87">
            <v>14.400000000000006</v>
          </cell>
          <cell r="F87">
            <v>42.36999999999995</v>
          </cell>
          <cell r="G87">
            <v>0</v>
          </cell>
          <cell r="H87">
            <v>42.36999999999995</v>
          </cell>
        </row>
        <row r="88">
          <cell r="B88" t="str">
            <v>雨湖区</v>
          </cell>
          <cell r="C88">
            <v>48.349999999999994</v>
          </cell>
          <cell r="D88">
            <v>48.349999999999994</v>
          </cell>
          <cell r="E88">
            <v>0</v>
          </cell>
          <cell r="F88">
            <v>74.22999999999996</v>
          </cell>
          <cell r="G88">
            <v>74.22999999999996</v>
          </cell>
          <cell r="H88">
            <v>0</v>
          </cell>
        </row>
        <row r="89">
          <cell r="B89" t="str">
            <v>岳塘区</v>
          </cell>
          <cell r="C89">
            <v>0.6099999999999999</v>
          </cell>
          <cell r="D89">
            <v>0.6099999999999999</v>
          </cell>
          <cell r="E89">
            <v>0</v>
          </cell>
          <cell r="F89">
            <v>0.40000000000000036</v>
          </cell>
          <cell r="G89">
            <v>0.40000000000000036</v>
          </cell>
          <cell r="H89">
            <v>0</v>
          </cell>
        </row>
        <row r="90">
          <cell r="B90" t="str">
            <v>湘潭县</v>
          </cell>
          <cell r="C90">
            <v>-8.570000000000022</v>
          </cell>
          <cell r="D90">
            <v>-8.570000000000022</v>
          </cell>
          <cell r="E90">
            <v>0</v>
          </cell>
          <cell r="F90">
            <v>44.75</v>
          </cell>
          <cell r="G90">
            <v>44.75</v>
          </cell>
          <cell r="H90">
            <v>0</v>
          </cell>
        </row>
        <row r="91">
          <cell r="B91" t="str">
            <v>湘乡市</v>
          </cell>
          <cell r="C91">
            <v>4.489999999999995</v>
          </cell>
          <cell r="D91">
            <v>4.489999999999995</v>
          </cell>
          <cell r="E91">
            <v>0</v>
          </cell>
          <cell r="F91">
            <v>45.35000000000002</v>
          </cell>
          <cell r="G91">
            <v>45.35000000000002</v>
          </cell>
          <cell r="H91">
            <v>0</v>
          </cell>
        </row>
        <row r="92">
          <cell r="B92" t="str">
            <v>韶山市</v>
          </cell>
          <cell r="C92">
            <v>1.2000000000000002</v>
          </cell>
          <cell r="D92">
            <v>1.2000000000000002</v>
          </cell>
          <cell r="E92">
            <v>0</v>
          </cell>
          <cell r="F92">
            <v>17.040000000000006</v>
          </cell>
          <cell r="G92">
            <v>17.040000000000006</v>
          </cell>
          <cell r="H92">
            <v>0</v>
          </cell>
        </row>
        <row r="93">
          <cell r="B93" t="str">
            <v>衡阳市小计</v>
          </cell>
          <cell r="C93">
            <v>-164.82999999999993</v>
          </cell>
          <cell r="D93">
            <v>-171.19999999999993</v>
          </cell>
          <cell r="E93">
            <v>6.369999999999994</v>
          </cell>
          <cell r="F93">
            <v>0</v>
          </cell>
        </row>
        <row r="94">
          <cell r="B94" t="str">
            <v>市本级及所辖区小计</v>
          </cell>
          <cell r="C94">
            <v>-200.76999999999995</v>
          </cell>
          <cell r="D94">
            <v>-203.02999999999994</v>
          </cell>
          <cell r="E94">
            <v>2.259999999999991</v>
          </cell>
          <cell r="F94">
            <v>0</v>
          </cell>
        </row>
        <row r="95">
          <cell r="B95" t="str">
            <v>衡阳市本级</v>
          </cell>
          <cell r="C95">
            <v>2.259999999999991</v>
          </cell>
          <cell r="D95">
            <v>0</v>
          </cell>
          <cell r="E95">
            <v>2.259999999999991</v>
          </cell>
          <cell r="F95">
            <v>44.75999999999999</v>
          </cell>
          <cell r="G95">
            <v>0</v>
          </cell>
          <cell r="H95">
            <v>44.75999999999999</v>
          </cell>
        </row>
        <row r="96">
          <cell r="B96" t="str">
            <v>南岳区</v>
          </cell>
          <cell r="C96">
            <v>-0.8200000000000003</v>
          </cell>
          <cell r="D96">
            <v>-0.8200000000000003</v>
          </cell>
          <cell r="E96">
            <v>0</v>
          </cell>
          <cell r="F96">
            <v>16.64</v>
          </cell>
          <cell r="G96">
            <v>16.64</v>
          </cell>
          <cell r="H96">
            <v>0</v>
          </cell>
        </row>
        <row r="97">
          <cell r="B97" t="str">
            <v>雁峰区</v>
          </cell>
          <cell r="C97">
            <v>-120.53999999999996</v>
          </cell>
          <cell r="D97">
            <v>-120.53999999999996</v>
          </cell>
          <cell r="E97">
            <v>0</v>
          </cell>
          <cell r="F97">
            <v>-203.98000000000002</v>
          </cell>
          <cell r="G97">
            <v>-203.98000000000002</v>
          </cell>
          <cell r="H97">
            <v>0</v>
          </cell>
        </row>
        <row r="98">
          <cell r="B98" t="str">
            <v>石鼓区</v>
          </cell>
          <cell r="C98">
            <v>-81.45999999999998</v>
          </cell>
          <cell r="D98">
            <v>-81.45999999999998</v>
          </cell>
          <cell r="E98">
            <v>0</v>
          </cell>
          <cell r="F98">
            <v>-5.409999999999968</v>
          </cell>
          <cell r="G98">
            <v>-5.409999999999968</v>
          </cell>
          <cell r="H98">
            <v>0</v>
          </cell>
        </row>
        <row r="99">
          <cell r="B99" t="str">
            <v>珠晖区</v>
          </cell>
          <cell r="C99">
            <v>-1.1700000000000017</v>
          </cell>
          <cell r="D99">
            <v>-1.1700000000000017</v>
          </cell>
          <cell r="E99">
            <v>0</v>
          </cell>
          <cell r="F99">
            <v>37.27999999999997</v>
          </cell>
          <cell r="G99">
            <v>37.27999999999997</v>
          </cell>
          <cell r="H99">
            <v>0</v>
          </cell>
        </row>
        <row r="100">
          <cell r="B100" t="str">
            <v>蒸湘区</v>
          </cell>
          <cell r="C100">
            <v>0.9600000000000009</v>
          </cell>
          <cell r="D100">
            <v>0.9600000000000009</v>
          </cell>
          <cell r="E100">
            <v>0</v>
          </cell>
          <cell r="F100">
            <v>59.94</v>
          </cell>
          <cell r="G100">
            <v>59.94</v>
          </cell>
          <cell r="H100">
            <v>0</v>
          </cell>
        </row>
        <row r="101">
          <cell r="B101" t="str">
            <v>衡南县</v>
          </cell>
          <cell r="C101">
            <v>-0.759999999999998</v>
          </cell>
          <cell r="D101">
            <v>-0.759999999999998</v>
          </cell>
          <cell r="E101">
            <v>0</v>
          </cell>
          <cell r="F101">
            <v>33.05000000000007</v>
          </cell>
          <cell r="G101">
            <v>33.05000000000007</v>
          </cell>
          <cell r="H101">
            <v>0</v>
          </cell>
        </row>
        <row r="102">
          <cell r="B102" t="str">
            <v>衡阳县</v>
          </cell>
          <cell r="C102">
            <v>5.530000000000005</v>
          </cell>
          <cell r="D102">
            <v>1.4200000000000017</v>
          </cell>
          <cell r="E102">
            <v>4.110000000000003</v>
          </cell>
          <cell r="F102">
            <v>184.92000000000016</v>
          </cell>
          <cell r="G102">
            <v>-69.52999999999986</v>
          </cell>
          <cell r="H102">
            <v>254.45000000000002</v>
          </cell>
        </row>
        <row r="103">
          <cell r="B103" t="str">
            <v>衡山县</v>
          </cell>
          <cell r="C103">
            <v>-0.20999999999999375</v>
          </cell>
          <cell r="D103">
            <v>-0.20999999999999375</v>
          </cell>
          <cell r="E103">
            <v>0</v>
          </cell>
          <cell r="F103">
            <v>222.69000000000005</v>
          </cell>
          <cell r="G103">
            <v>222.69000000000005</v>
          </cell>
          <cell r="H103">
            <v>0</v>
          </cell>
        </row>
        <row r="104">
          <cell r="B104" t="str">
            <v>衡东县</v>
          </cell>
          <cell r="C104">
            <v>3.5799999999999983</v>
          </cell>
          <cell r="D104">
            <v>3.5799999999999983</v>
          </cell>
          <cell r="E104">
            <v>0</v>
          </cell>
          <cell r="F104">
            <v>72.18999999999994</v>
          </cell>
          <cell r="G104">
            <v>72.18999999999994</v>
          </cell>
          <cell r="H104">
            <v>0</v>
          </cell>
        </row>
        <row r="105">
          <cell r="B105" t="str">
            <v>常宁市</v>
          </cell>
          <cell r="C105">
            <v>-8.259999999999991</v>
          </cell>
          <cell r="D105">
            <v>-8.259999999999991</v>
          </cell>
          <cell r="E105">
            <v>0</v>
          </cell>
          <cell r="F105">
            <v>117.13999999999999</v>
          </cell>
          <cell r="G105">
            <v>117.13999999999999</v>
          </cell>
          <cell r="H105">
            <v>0</v>
          </cell>
        </row>
        <row r="106">
          <cell r="B106" t="str">
            <v>祁东县</v>
          </cell>
          <cell r="C106">
            <v>34.339999999999975</v>
          </cell>
          <cell r="D106">
            <v>34.339999999999975</v>
          </cell>
          <cell r="E106">
            <v>0</v>
          </cell>
          <cell r="F106">
            <v>217.26999999999998</v>
          </cell>
          <cell r="G106">
            <v>217.26999999999998</v>
          </cell>
          <cell r="H106">
            <v>0</v>
          </cell>
        </row>
        <row r="107">
          <cell r="B107" t="str">
            <v>耒阳市</v>
          </cell>
          <cell r="C107">
            <v>1.720000000000013</v>
          </cell>
          <cell r="D107">
            <v>1.720000000000013</v>
          </cell>
          <cell r="E107">
            <v>0</v>
          </cell>
          <cell r="F107">
            <v>106.55000000000007</v>
          </cell>
          <cell r="G107">
            <v>106.55000000000007</v>
          </cell>
          <cell r="H107">
            <v>0</v>
          </cell>
        </row>
        <row r="108">
          <cell r="B108" t="str">
            <v>邵阳市小计</v>
          </cell>
          <cell r="C108">
            <v>-159.65999999999988</v>
          </cell>
          <cell r="D108">
            <v>-216.2999999999999</v>
          </cell>
          <cell r="E108">
            <v>56.640000000000015</v>
          </cell>
          <cell r="F108">
            <v>0</v>
          </cell>
        </row>
        <row r="109">
          <cell r="B109" t="str">
            <v>市本级及所辖区小计</v>
          </cell>
          <cell r="C109">
            <v>8.190000000000111</v>
          </cell>
          <cell r="D109">
            <v>-26.3599999999999</v>
          </cell>
          <cell r="E109">
            <v>34.55000000000001</v>
          </cell>
          <cell r="F109">
            <v>0</v>
          </cell>
        </row>
        <row r="110">
          <cell r="B110" t="str">
            <v>邵阳市本级</v>
          </cell>
          <cell r="C110">
            <v>8.190000000000111</v>
          </cell>
          <cell r="D110">
            <v>-26.3599999999999</v>
          </cell>
          <cell r="E110">
            <v>34.55000000000001</v>
          </cell>
          <cell r="F110">
            <v>1.8999999999999773</v>
          </cell>
          <cell r="G110">
            <v>-67.98000000000002</v>
          </cell>
          <cell r="H110">
            <v>69.88</v>
          </cell>
        </row>
        <row r="111">
          <cell r="B111" t="str">
            <v>邵东县</v>
          </cell>
          <cell r="C111">
            <v>-22.370000000000005</v>
          </cell>
          <cell r="D111">
            <v>-22.370000000000005</v>
          </cell>
          <cell r="E111">
            <v>0</v>
          </cell>
          <cell r="F111">
            <v>60.72000000000003</v>
          </cell>
          <cell r="G111">
            <v>60.72000000000003</v>
          </cell>
          <cell r="H111">
            <v>0</v>
          </cell>
        </row>
        <row r="112">
          <cell r="B112" t="str">
            <v>新邵县</v>
          </cell>
          <cell r="C112">
            <v>4.539999999999964</v>
          </cell>
          <cell r="D112">
            <v>4.539999999999964</v>
          </cell>
          <cell r="E112">
            <v>0</v>
          </cell>
          <cell r="F112">
            <v>70.18000000000006</v>
          </cell>
          <cell r="G112">
            <v>70.18000000000006</v>
          </cell>
          <cell r="H112">
            <v>0</v>
          </cell>
        </row>
        <row r="113">
          <cell r="B113" t="str">
            <v>隆回县</v>
          </cell>
          <cell r="C113">
            <v>-21.909999999999968</v>
          </cell>
          <cell r="D113">
            <v>-21.909999999999968</v>
          </cell>
          <cell r="E113">
            <v>0</v>
          </cell>
          <cell r="F113">
            <v>131.51999999999975</v>
          </cell>
          <cell r="G113">
            <v>131.51999999999975</v>
          </cell>
          <cell r="H113">
            <v>0</v>
          </cell>
        </row>
        <row r="114">
          <cell r="B114" t="str">
            <v>武冈市</v>
          </cell>
          <cell r="C114">
            <v>-57.2699999999999</v>
          </cell>
          <cell r="D114">
            <v>-79.3599999999999</v>
          </cell>
          <cell r="E114">
            <v>22.090000000000003</v>
          </cell>
          <cell r="F114">
            <v>208.17999999999995</v>
          </cell>
          <cell r="G114">
            <v>26.819999999999936</v>
          </cell>
          <cell r="H114">
            <v>181.36</v>
          </cell>
        </row>
        <row r="115">
          <cell r="B115" t="str">
            <v>洞口县</v>
          </cell>
          <cell r="C115">
            <v>-43.06000000000006</v>
          </cell>
          <cell r="D115">
            <v>-43.06000000000006</v>
          </cell>
          <cell r="E115">
            <v>0</v>
          </cell>
          <cell r="F115">
            <v>119.47000000000003</v>
          </cell>
          <cell r="G115">
            <v>119.47000000000003</v>
          </cell>
          <cell r="H115">
            <v>0</v>
          </cell>
        </row>
        <row r="116">
          <cell r="B116" t="str">
            <v>新宁县</v>
          </cell>
          <cell r="C116">
            <v>-19.840000000000032</v>
          </cell>
          <cell r="D116">
            <v>-19.840000000000032</v>
          </cell>
          <cell r="E116">
            <v>0</v>
          </cell>
          <cell r="F116">
            <v>40.51999999999998</v>
          </cell>
          <cell r="G116">
            <v>40.51999999999998</v>
          </cell>
          <cell r="H116">
            <v>0</v>
          </cell>
        </row>
        <row r="117">
          <cell r="B117" t="str">
            <v>邵阳县</v>
          </cell>
          <cell r="C117">
            <v>-14.930000000000007</v>
          </cell>
          <cell r="D117">
            <v>-14.930000000000007</v>
          </cell>
          <cell r="E117">
            <v>0</v>
          </cell>
          <cell r="F117">
            <v>66.74000000000012</v>
          </cell>
          <cell r="G117">
            <v>66.74000000000012</v>
          </cell>
          <cell r="H117">
            <v>0</v>
          </cell>
        </row>
        <row r="118">
          <cell r="B118" t="str">
            <v>城步县</v>
          </cell>
          <cell r="C118">
            <v>-0.9199999999999875</v>
          </cell>
          <cell r="D118">
            <v>-0.9199999999999875</v>
          </cell>
          <cell r="E118">
            <v>0</v>
          </cell>
          <cell r="F118">
            <v>14.73999999999998</v>
          </cell>
          <cell r="G118">
            <v>14.73999999999998</v>
          </cell>
          <cell r="H118">
            <v>0</v>
          </cell>
        </row>
        <row r="119">
          <cell r="B119" t="str">
            <v>绥宁县</v>
          </cell>
          <cell r="C119">
            <v>7.909999999999997</v>
          </cell>
          <cell r="D119">
            <v>7.909999999999997</v>
          </cell>
          <cell r="E119">
            <v>0</v>
          </cell>
          <cell r="F119">
            <v>7.280000000000001</v>
          </cell>
          <cell r="G119">
            <v>7.280000000000001</v>
          </cell>
          <cell r="H119">
            <v>0</v>
          </cell>
        </row>
        <row r="120">
          <cell r="B120" t="str">
            <v>岳阳市小计</v>
          </cell>
          <cell r="C120">
            <v>24.04999999999998</v>
          </cell>
          <cell r="D120">
            <v>22.83999999999998</v>
          </cell>
          <cell r="E120">
            <v>1.2100000000000009</v>
          </cell>
          <cell r="F120">
            <v>0</v>
          </cell>
        </row>
        <row r="121">
          <cell r="B121" t="str">
            <v>市本级及所辖区小计</v>
          </cell>
          <cell r="C121">
            <v>0.379999999999999</v>
          </cell>
          <cell r="D121">
            <v>-0.8300000000000018</v>
          </cell>
          <cell r="E121">
            <v>1.2100000000000009</v>
          </cell>
          <cell r="F121">
            <v>0</v>
          </cell>
        </row>
        <row r="122">
          <cell r="B122" t="str">
            <v>岳阳市本级</v>
          </cell>
          <cell r="C122">
            <v>1.2100000000000009</v>
          </cell>
          <cell r="D122">
            <v>0</v>
          </cell>
          <cell r="E122">
            <v>1.2100000000000009</v>
          </cell>
          <cell r="F122">
            <v>5.819999999999993</v>
          </cell>
          <cell r="G122">
            <v>0</v>
          </cell>
          <cell r="H122">
            <v>5.819999999999993</v>
          </cell>
        </row>
        <row r="123">
          <cell r="B123" t="str">
            <v>云溪区</v>
          </cell>
          <cell r="C123">
            <v>-1.3399999999999999</v>
          </cell>
          <cell r="D123">
            <v>-1.3399999999999999</v>
          </cell>
          <cell r="E123">
            <v>0</v>
          </cell>
          <cell r="F123">
            <v>13.439999999999998</v>
          </cell>
          <cell r="G123">
            <v>13.439999999999998</v>
          </cell>
          <cell r="H123">
            <v>0</v>
          </cell>
        </row>
        <row r="124">
          <cell r="B124" t="str">
            <v>君山区</v>
          </cell>
          <cell r="C124">
            <v>0.509999999999998</v>
          </cell>
          <cell r="D124">
            <v>0.509999999999998</v>
          </cell>
          <cell r="E124">
            <v>0</v>
          </cell>
          <cell r="F124">
            <v>22.97999999999999</v>
          </cell>
          <cell r="G124">
            <v>22.97999999999999</v>
          </cell>
          <cell r="H124">
            <v>0</v>
          </cell>
        </row>
        <row r="125">
          <cell r="B125" t="str">
            <v>汨罗市</v>
          </cell>
          <cell r="C125">
            <v>-2.25</v>
          </cell>
          <cell r="D125">
            <v>-2.25</v>
          </cell>
          <cell r="E125">
            <v>0</v>
          </cell>
          <cell r="F125">
            <v>234.33999999999992</v>
          </cell>
          <cell r="G125">
            <v>234.33999999999992</v>
          </cell>
          <cell r="H125">
            <v>0</v>
          </cell>
        </row>
        <row r="126">
          <cell r="B126" t="str">
            <v>平江县</v>
          </cell>
          <cell r="C126">
            <v>2.2199999999999847</v>
          </cell>
          <cell r="D126">
            <v>2.2199999999999847</v>
          </cell>
          <cell r="E126">
            <v>0</v>
          </cell>
          <cell r="F126">
            <v>53.440000000000055</v>
          </cell>
          <cell r="G126">
            <v>53.440000000000055</v>
          </cell>
          <cell r="H126">
            <v>0</v>
          </cell>
        </row>
        <row r="127">
          <cell r="B127" t="str">
            <v>湘阴县</v>
          </cell>
          <cell r="C127">
            <v>4.309999999999995</v>
          </cell>
          <cell r="D127">
            <v>4.309999999999995</v>
          </cell>
          <cell r="E127">
            <v>0</v>
          </cell>
          <cell r="F127">
            <v>117.36000000000001</v>
          </cell>
          <cell r="G127">
            <v>117.36000000000001</v>
          </cell>
          <cell r="H127">
            <v>0</v>
          </cell>
        </row>
        <row r="128">
          <cell r="B128" t="str">
            <v>临湘市</v>
          </cell>
          <cell r="C128">
            <v>5.32</v>
          </cell>
          <cell r="D128">
            <v>5.32</v>
          </cell>
          <cell r="E128">
            <v>0</v>
          </cell>
          <cell r="F128">
            <v>25.129999999999995</v>
          </cell>
          <cell r="G128">
            <v>25.129999999999995</v>
          </cell>
          <cell r="H128">
            <v>0</v>
          </cell>
        </row>
        <row r="129">
          <cell r="B129" t="str">
            <v>华容县</v>
          </cell>
          <cell r="C129">
            <v>1.5599999999999952</v>
          </cell>
          <cell r="D129">
            <v>1.5599999999999952</v>
          </cell>
          <cell r="E129">
            <v>0</v>
          </cell>
          <cell r="F129">
            <v>83.82000000000005</v>
          </cell>
          <cell r="G129">
            <v>83.82000000000005</v>
          </cell>
          <cell r="H129">
            <v>0</v>
          </cell>
        </row>
        <row r="130">
          <cell r="B130" t="str">
            <v>岳阳县</v>
          </cell>
          <cell r="C130">
            <v>12.510000000000005</v>
          </cell>
          <cell r="D130">
            <v>12.510000000000005</v>
          </cell>
          <cell r="E130">
            <v>0</v>
          </cell>
          <cell r="F130">
            <v>31.75999999999999</v>
          </cell>
          <cell r="G130">
            <v>31.75999999999999</v>
          </cell>
          <cell r="H130">
            <v>0</v>
          </cell>
        </row>
        <row r="131">
          <cell r="B131" t="str">
            <v>常德市小计</v>
          </cell>
          <cell r="C131">
            <v>21.620000000000083</v>
          </cell>
          <cell r="D131">
            <v>17.150000000000087</v>
          </cell>
          <cell r="E131">
            <v>4.469999999999995</v>
          </cell>
          <cell r="F131">
            <v>0</v>
          </cell>
        </row>
        <row r="132">
          <cell r="B132" t="str">
            <v>市本级及所辖区小计</v>
          </cell>
          <cell r="C132">
            <v>-47.06999999999994</v>
          </cell>
          <cell r="D132">
            <v>-63.569999999999936</v>
          </cell>
          <cell r="E132">
            <v>16.499999999999993</v>
          </cell>
          <cell r="F132">
            <v>0</v>
          </cell>
        </row>
        <row r="133">
          <cell r="B133" t="str">
            <v>常德市本级</v>
          </cell>
          <cell r="C133">
            <v>-47.06999999999994</v>
          </cell>
          <cell r="D133">
            <v>-63.569999999999936</v>
          </cell>
          <cell r="E133">
            <v>16.499999999999993</v>
          </cell>
          <cell r="F133">
            <v>-68.70000000000005</v>
          </cell>
          <cell r="G133">
            <v>-95.46000000000004</v>
          </cell>
          <cell r="H133">
            <v>26.75999999999999</v>
          </cell>
        </row>
        <row r="134">
          <cell r="B134" t="str">
            <v>鼎城区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B135" t="str">
            <v>津市市</v>
          </cell>
          <cell r="C135">
            <v>2.6899999999999995</v>
          </cell>
          <cell r="D135">
            <v>1.7599999999999998</v>
          </cell>
          <cell r="E135">
            <v>0.9299999999999997</v>
          </cell>
          <cell r="F135">
            <v>35.57</v>
          </cell>
          <cell r="G135">
            <v>24.47</v>
          </cell>
          <cell r="H135">
            <v>11.100000000000001</v>
          </cell>
        </row>
        <row r="136">
          <cell r="B136" t="str">
            <v>安乡县</v>
          </cell>
          <cell r="C136">
            <v>-2.730000000000004</v>
          </cell>
          <cell r="D136">
            <v>-2.730000000000004</v>
          </cell>
          <cell r="E136">
            <v>0</v>
          </cell>
          <cell r="F136">
            <v>60.93000000000001</v>
          </cell>
          <cell r="G136">
            <v>60.93000000000001</v>
          </cell>
          <cell r="H136">
            <v>0</v>
          </cell>
        </row>
        <row r="137">
          <cell r="B137" t="str">
            <v>汉寿县</v>
          </cell>
          <cell r="C137">
            <v>6.75</v>
          </cell>
          <cell r="D137">
            <v>6.75</v>
          </cell>
          <cell r="E137">
            <v>0</v>
          </cell>
          <cell r="F137">
            <v>86.79999999999995</v>
          </cell>
          <cell r="G137">
            <v>86.79999999999995</v>
          </cell>
          <cell r="H137">
            <v>0</v>
          </cell>
        </row>
        <row r="138">
          <cell r="B138" t="str">
            <v>澧县</v>
          </cell>
          <cell r="C138">
            <v>10.479999999999997</v>
          </cell>
          <cell r="D138">
            <v>26.159999999999997</v>
          </cell>
          <cell r="E138">
            <v>-15.68</v>
          </cell>
          <cell r="F138">
            <v>231.50999999999988</v>
          </cell>
          <cell r="G138">
            <v>178.39999999999986</v>
          </cell>
          <cell r="H138">
            <v>53.110000000000014</v>
          </cell>
        </row>
        <row r="139">
          <cell r="B139" t="str">
            <v>临澧县</v>
          </cell>
          <cell r="C139">
            <v>2.620000000000001</v>
          </cell>
          <cell r="D139">
            <v>2.620000000000001</v>
          </cell>
          <cell r="E139">
            <v>0</v>
          </cell>
          <cell r="F139">
            <v>50</v>
          </cell>
          <cell r="G139">
            <v>50</v>
          </cell>
          <cell r="H139">
            <v>0</v>
          </cell>
        </row>
        <row r="140">
          <cell r="B140" t="str">
            <v>桃源县</v>
          </cell>
          <cell r="C140">
            <v>3.66</v>
          </cell>
          <cell r="D140">
            <v>0.9399999999999977</v>
          </cell>
          <cell r="E140">
            <v>2.7200000000000024</v>
          </cell>
          <cell r="F140">
            <v>233.96000000000004</v>
          </cell>
          <cell r="G140">
            <v>168.5100000000001</v>
          </cell>
          <cell r="H140">
            <v>65.44999999999993</v>
          </cell>
        </row>
        <row r="141">
          <cell r="B141" t="str">
            <v>石门县</v>
          </cell>
          <cell r="C141">
            <v>45.22000000000003</v>
          </cell>
          <cell r="D141">
            <v>45.22000000000003</v>
          </cell>
          <cell r="E141">
            <v>0</v>
          </cell>
          <cell r="F141">
            <v>105.85000000000014</v>
          </cell>
          <cell r="G141">
            <v>105.85000000000014</v>
          </cell>
          <cell r="H141">
            <v>0</v>
          </cell>
        </row>
        <row r="142">
          <cell r="B142" t="str">
            <v>张家界市小计</v>
          </cell>
          <cell r="C142">
            <v>-35.88000000000001</v>
          </cell>
          <cell r="D142">
            <v>-35.209999999999994</v>
          </cell>
          <cell r="E142">
            <v>-0.6700000000000159</v>
          </cell>
          <cell r="F142">
            <v>0</v>
          </cell>
        </row>
        <row r="143">
          <cell r="B143" t="str">
            <v>市本级及所辖区小计</v>
          </cell>
          <cell r="C143">
            <v>-32.62000000000002</v>
          </cell>
          <cell r="D143">
            <v>-31.950000000000003</v>
          </cell>
          <cell r="E143">
            <v>-0.6700000000000159</v>
          </cell>
          <cell r="F143">
            <v>0</v>
          </cell>
        </row>
        <row r="144">
          <cell r="B144" t="str">
            <v>张家界市本级</v>
          </cell>
          <cell r="C144">
            <v>-0.05000000000001137</v>
          </cell>
          <cell r="D144">
            <v>0</v>
          </cell>
          <cell r="E144">
            <v>-0.05000000000001137</v>
          </cell>
          <cell r="F144">
            <v>21.610000000000042</v>
          </cell>
          <cell r="G144">
            <v>0</v>
          </cell>
          <cell r="H144">
            <v>21.610000000000042</v>
          </cell>
        </row>
        <row r="145">
          <cell r="B145" t="str">
            <v>永定区</v>
          </cell>
          <cell r="C145">
            <v>-25.620000000000005</v>
          </cell>
          <cell r="D145">
            <v>-25</v>
          </cell>
          <cell r="E145">
            <v>-0.6200000000000045</v>
          </cell>
          <cell r="F145">
            <v>-7.950000000000017</v>
          </cell>
          <cell r="G145">
            <v>-0.6100000000000136</v>
          </cell>
          <cell r="H145">
            <v>-7.340000000000003</v>
          </cell>
        </row>
        <row r="146">
          <cell r="B146" t="str">
            <v>武陵源区</v>
          </cell>
          <cell r="C146">
            <v>-6.950000000000003</v>
          </cell>
          <cell r="D146">
            <v>-6.950000000000003</v>
          </cell>
          <cell r="E146">
            <v>0</v>
          </cell>
          <cell r="F146">
            <v>-4.179999999999993</v>
          </cell>
          <cell r="G146">
            <v>-4.179999999999993</v>
          </cell>
          <cell r="H146">
            <v>0</v>
          </cell>
        </row>
        <row r="147">
          <cell r="B147" t="str">
            <v>慈利县</v>
          </cell>
          <cell r="C147">
            <v>-16.690000000000055</v>
          </cell>
          <cell r="D147">
            <v>-16.690000000000055</v>
          </cell>
          <cell r="E147">
            <v>0</v>
          </cell>
          <cell r="F147">
            <v>73.24000000000012</v>
          </cell>
          <cell r="G147">
            <v>73.24000000000012</v>
          </cell>
          <cell r="H147">
            <v>0</v>
          </cell>
        </row>
        <row r="148">
          <cell r="B148" t="str">
            <v>桑植县</v>
          </cell>
          <cell r="C148">
            <v>13.430000000000064</v>
          </cell>
          <cell r="D148">
            <v>13.430000000000064</v>
          </cell>
          <cell r="E148">
            <v>0</v>
          </cell>
          <cell r="F148">
            <v>67.44000000000005</v>
          </cell>
          <cell r="G148">
            <v>67.44000000000005</v>
          </cell>
          <cell r="H148">
            <v>0</v>
          </cell>
        </row>
        <row r="149">
          <cell r="B149" t="str">
            <v>益阳市小计</v>
          </cell>
          <cell r="C149">
            <v>73.91000000000003</v>
          </cell>
          <cell r="D149">
            <v>64.11000000000004</v>
          </cell>
          <cell r="E149">
            <v>9.799999999999986</v>
          </cell>
          <cell r="F149">
            <v>0</v>
          </cell>
        </row>
        <row r="150">
          <cell r="B150" t="str">
            <v>市本级及所辖区小计</v>
          </cell>
          <cell r="C150">
            <v>2.170000000000016</v>
          </cell>
          <cell r="D150">
            <v>-8.819999999999979</v>
          </cell>
          <cell r="E150">
            <v>10.989999999999995</v>
          </cell>
          <cell r="F150">
            <v>0</v>
          </cell>
        </row>
        <row r="151">
          <cell r="B151" t="str">
            <v>益阳市本级</v>
          </cell>
          <cell r="C151">
            <v>10.989999999999995</v>
          </cell>
          <cell r="D151">
            <v>0</v>
          </cell>
          <cell r="E151">
            <v>10.989999999999995</v>
          </cell>
          <cell r="F151">
            <v>-20.00999999999999</v>
          </cell>
          <cell r="G151">
            <v>-34.289999999999964</v>
          </cell>
          <cell r="H151">
            <v>14.279999999999973</v>
          </cell>
        </row>
        <row r="152">
          <cell r="B152" t="str">
            <v>资阳区</v>
          </cell>
          <cell r="C152">
            <v>-0.35999999999999943</v>
          </cell>
          <cell r="D152">
            <v>-0.35999999999999943</v>
          </cell>
          <cell r="E152">
            <v>0</v>
          </cell>
          <cell r="F152">
            <v>74.08000000000001</v>
          </cell>
          <cell r="G152">
            <v>74.08000000000001</v>
          </cell>
          <cell r="H152">
            <v>0</v>
          </cell>
        </row>
        <row r="153">
          <cell r="B153" t="str">
            <v>赫山区</v>
          </cell>
          <cell r="C153">
            <v>-8.45999999999998</v>
          </cell>
          <cell r="D153">
            <v>-8.45999999999998</v>
          </cell>
          <cell r="E153">
            <v>0</v>
          </cell>
          <cell r="F153">
            <v>123.29000000000008</v>
          </cell>
          <cell r="G153">
            <v>123.29000000000008</v>
          </cell>
          <cell r="H153">
            <v>0</v>
          </cell>
        </row>
        <row r="154">
          <cell r="B154" t="str">
            <v>沅江市</v>
          </cell>
          <cell r="C154">
            <v>18.17</v>
          </cell>
          <cell r="D154">
            <v>14.040000000000006</v>
          </cell>
          <cell r="E154">
            <v>4.1299999999999955</v>
          </cell>
          <cell r="F154">
            <v>167.52000000000007</v>
          </cell>
          <cell r="G154">
            <v>22.510000000000048</v>
          </cell>
          <cell r="H154">
            <v>145.01000000000002</v>
          </cell>
        </row>
        <row r="155">
          <cell r="B155" t="str">
            <v>南县</v>
          </cell>
          <cell r="C155">
            <v>6.179999999999993</v>
          </cell>
          <cell r="D155">
            <v>6.179999999999993</v>
          </cell>
          <cell r="E155">
            <v>0</v>
          </cell>
          <cell r="F155">
            <v>102.12999999999994</v>
          </cell>
          <cell r="G155">
            <v>102.12999999999994</v>
          </cell>
          <cell r="H155">
            <v>0</v>
          </cell>
        </row>
        <row r="156">
          <cell r="B156" t="str">
            <v>桃江县</v>
          </cell>
          <cell r="C156">
            <v>17.86</v>
          </cell>
          <cell r="D156">
            <v>17.86</v>
          </cell>
          <cell r="E156">
            <v>0</v>
          </cell>
          <cell r="F156">
            <v>67.63999999999999</v>
          </cell>
          <cell r="G156">
            <v>67.63999999999999</v>
          </cell>
          <cell r="H156">
            <v>0</v>
          </cell>
        </row>
        <row r="157">
          <cell r="B157" t="str">
            <v>安化县</v>
          </cell>
          <cell r="C157">
            <v>29.53000000000002</v>
          </cell>
          <cell r="D157">
            <v>34.85000000000002</v>
          </cell>
          <cell r="E157">
            <v>-5.320000000000004</v>
          </cell>
          <cell r="F157">
            <v>107.4199999999999</v>
          </cell>
          <cell r="G157">
            <v>50.489999999999895</v>
          </cell>
          <cell r="H157">
            <v>56.93000000000001</v>
          </cell>
        </row>
        <row r="158">
          <cell r="B158" t="str">
            <v>永州市小计</v>
          </cell>
          <cell r="C158">
            <v>73.76999999999997</v>
          </cell>
          <cell r="D158">
            <v>55.76999999999996</v>
          </cell>
          <cell r="E158">
            <v>18.000000000000004</v>
          </cell>
          <cell r="F158">
            <v>0</v>
          </cell>
        </row>
        <row r="159">
          <cell r="B159" t="str">
            <v>市本级及所辖区小计</v>
          </cell>
          <cell r="C159">
            <v>18.989999999999966</v>
          </cell>
          <cell r="D159">
            <v>13.599999999999966</v>
          </cell>
          <cell r="E159">
            <v>5.390000000000001</v>
          </cell>
          <cell r="F159">
            <v>0</v>
          </cell>
        </row>
        <row r="160">
          <cell r="B160" t="str">
            <v>永州市本级</v>
          </cell>
          <cell r="C160">
            <v>5.390000000000001</v>
          </cell>
          <cell r="D160">
            <v>0</v>
          </cell>
          <cell r="E160">
            <v>5.390000000000001</v>
          </cell>
          <cell r="F160">
            <v>31.880000000000052</v>
          </cell>
          <cell r="G160">
            <v>0</v>
          </cell>
          <cell r="H160">
            <v>31.880000000000052</v>
          </cell>
        </row>
        <row r="161">
          <cell r="B161" t="str">
            <v>零陵区</v>
          </cell>
          <cell r="C161">
            <v>15.599999999999966</v>
          </cell>
          <cell r="D161">
            <v>15.599999999999966</v>
          </cell>
          <cell r="E161">
            <v>0</v>
          </cell>
          <cell r="F161">
            <v>275.81999999999994</v>
          </cell>
          <cell r="G161">
            <v>275.81999999999994</v>
          </cell>
          <cell r="H161">
            <v>0</v>
          </cell>
        </row>
        <row r="162">
          <cell r="B162" t="str">
            <v>冷水滩区</v>
          </cell>
          <cell r="C162">
            <v>-2</v>
          </cell>
          <cell r="D162">
            <v>-2</v>
          </cell>
          <cell r="E162">
            <v>0</v>
          </cell>
          <cell r="F162">
            <v>175.70999999999992</v>
          </cell>
          <cell r="G162">
            <v>175.70999999999992</v>
          </cell>
          <cell r="H162">
            <v>0</v>
          </cell>
        </row>
        <row r="163">
          <cell r="B163" t="str">
            <v>东安县</v>
          </cell>
          <cell r="C163">
            <v>7.210000000000001</v>
          </cell>
          <cell r="D163">
            <v>7.210000000000001</v>
          </cell>
          <cell r="E163">
            <v>0</v>
          </cell>
          <cell r="F163">
            <v>63.93000000000001</v>
          </cell>
          <cell r="G163">
            <v>63.93000000000001</v>
          </cell>
          <cell r="H163">
            <v>0</v>
          </cell>
        </row>
        <row r="164">
          <cell r="B164" t="str">
            <v>道县</v>
          </cell>
          <cell r="C164">
            <v>6.289999999999992</v>
          </cell>
          <cell r="D164">
            <v>6.289999999999992</v>
          </cell>
          <cell r="E164">
            <v>0</v>
          </cell>
          <cell r="F164">
            <v>144.59000000000015</v>
          </cell>
          <cell r="G164">
            <v>144.59000000000015</v>
          </cell>
          <cell r="H164">
            <v>0</v>
          </cell>
        </row>
        <row r="165">
          <cell r="B165" t="str">
            <v>宁远县</v>
          </cell>
          <cell r="C165">
            <v>-11</v>
          </cell>
          <cell r="D165">
            <v>-11</v>
          </cell>
          <cell r="E165">
            <v>0</v>
          </cell>
          <cell r="F165">
            <v>101.76999999999998</v>
          </cell>
          <cell r="G165">
            <v>101.76999999999998</v>
          </cell>
          <cell r="H165">
            <v>0</v>
          </cell>
        </row>
        <row r="166">
          <cell r="B166" t="str">
            <v>江永县</v>
          </cell>
          <cell r="C166">
            <v>-4.079999999999984</v>
          </cell>
          <cell r="D166">
            <v>-4.079999999999984</v>
          </cell>
          <cell r="E166">
            <v>0</v>
          </cell>
          <cell r="F166">
            <v>29.370000000000005</v>
          </cell>
          <cell r="G166">
            <v>29.370000000000005</v>
          </cell>
          <cell r="H166">
            <v>0</v>
          </cell>
        </row>
        <row r="167">
          <cell r="B167" t="str">
            <v>江华县</v>
          </cell>
          <cell r="C167">
            <v>6.780000000000001</v>
          </cell>
          <cell r="D167">
            <v>6.780000000000001</v>
          </cell>
          <cell r="E167">
            <v>0</v>
          </cell>
          <cell r="F167">
            <v>111.74000000000012</v>
          </cell>
          <cell r="G167">
            <v>111.74000000000012</v>
          </cell>
          <cell r="H167">
            <v>0</v>
          </cell>
        </row>
        <row r="168">
          <cell r="B168" t="str">
            <v>蓝山县</v>
          </cell>
          <cell r="C168">
            <v>16.83</v>
          </cell>
          <cell r="D168">
            <v>16.83</v>
          </cell>
          <cell r="E168">
            <v>0</v>
          </cell>
          <cell r="F168">
            <v>140.44000000000005</v>
          </cell>
          <cell r="G168">
            <v>140.44000000000005</v>
          </cell>
          <cell r="H168">
            <v>0</v>
          </cell>
        </row>
        <row r="169">
          <cell r="B169" t="str">
            <v>新田县</v>
          </cell>
          <cell r="C169">
            <v>10.629999999999999</v>
          </cell>
          <cell r="D169">
            <v>-1.980000000000004</v>
          </cell>
          <cell r="E169">
            <v>12.610000000000003</v>
          </cell>
          <cell r="F169">
            <v>3.720000000000013</v>
          </cell>
          <cell r="G169">
            <v>-87.32999999999998</v>
          </cell>
          <cell r="H169">
            <v>91.05</v>
          </cell>
        </row>
        <row r="170">
          <cell r="B170" t="str">
            <v>双牌县</v>
          </cell>
          <cell r="C170">
            <v>-13.38000000000001</v>
          </cell>
          <cell r="D170">
            <v>-13.38000000000001</v>
          </cell>
          <cell r="E170">
            <v>0</v>
          </cell>
          <cell r="F170">
            <v>16.689999999999998</v>
          </cell>
          <cell r="G170">
            <v>16.689999999999998</v>
          </cell>
          <cell r="H170">
            <v>0</v>
          </cell>
        </row>
        <row r="171">
          <cell r="B171" t="str">
            <v>祁阳县</v>
          </cell>
          <cell r="C171">
            <v>35.5</v>
          </cell>
          <cell r="D171">
            <v>35.5</v>
          </cell>
          <cell r="E171">
            <v>0</v>
          </cell>
          <cell r="F171">
            <v>226.56999999999994</v>
          </cell>
          <cell r="G171">
            <v>226.56999999999994</v>
          </cell>
          <cell r="H171">
            <v>0</v>
          </cell>
        </row>
        <row r="172">
          <cell r="B172" t="str">
            <v>郴州市小计</v>
          </cell>
          <cell r="C172">
            <v>-39.55000000000003</v>
          </cell>
          <cell r="D172">
            <v>-56.69000000000003</v>
          </cell>
          <cell r="E172">
            <v>17.14</v>
          </cell>
          <cell r="F172">
            <v>0</v>
          </cell>
        </row>
        <row r="173">
          <cell r="B173" t="str">
            <v>市本级及所辖区小计</v>
          </cell>
          <cell r="C173">
            <v>1.5100000000000051</v>
          </cell>
          <cell r="D173">
            <v>-15.629999999999995</v>
          </cell>
          <cell r="E173">
            <v>17.14</v>
          </cell>
          <cell r="F173">
            <v>0</v>
          </cell>
        </row>
        <row r="174">
          <cell r="B174" t="str">
            <v>郴州市本级</v>
          </cell>
          <cell r="C174">
            <v>17.14</v>
          </cell>
          <cell r="D174">
            <v>0</v>
          </cell>
          <cell r="E174">
            <v>17.14</v>
          </cell>
          <cell r="F174">
            <v>-8.110000000000014</v>
          </cell>
          <cell r="G174">
            <v>0</v>
          </cell>
          <cell r="H174">
            <v>-8.110000000000014</v>
          </cell>
        </row>
        <row r="175">
          <cell r="B175" t="str">
            <v>北湖区</v>
          </cell>
          <cell r="C175">
            <v>-9.329999999999998</v>
          </cell>
          <cell r="D175">
            <v>-9.329999999999998</v>
          </cell>
          <cell r="E175">
            <v>0</v>
          </cell>
          <cell r="F175">
            <v>160.06</v>
          </cell>
          <cell r="G175">
            <v>160.06</v>
          </cell>
          <cell r="H175">
            <v>0</v>
          </cell>
        </row>
        <row r="176">
          <cell r="B176" t="str">
            <v>苏仙区</v>
          </cell>
          <cell r="C176">
            <v>-6.299999999999997</v>
          </cell>
          <cell r="D176">
            <v>-6.299999999999997</v>
          </cell>
          <cell r="E176">
            <v>0</v>
          </cell>
          <cell r="F176">
            <v>106.68000000000006</v>
          </cell>
          <cell r="G176">
            <v>106.68000000000006</v>
          </cell>
          <cell r="H176">
            <v>0</v>
          </cell>
        </row>
        <row r="177">
          <cell r="B177" t="str">
            <v>资兴市</v>
          </cell>
          <cell r="C177">
            <v>-1.6700000000000017</v>
          </cell>
          <cell r="D177">
            <v>-1.6700000000000017</v>
          </cell>
          <cell r="E177">
            <v>0</v>
          </cell>
          <cell r="F177">
            <v>145.40999999999997</v>
          </cell>
          <cell r="G177">
            <v>145.40999999999997</v>
          </cell>
          <cell r="H177">
            <v>0</v>
          </cell>
        </row>
        <row r="178">
          <cell r="B178" t="str">
            <v>桂阳县</v>
          </cell>
          <cell r="C178">
            <v>-3.069999999999993</v>
          </cell>
          <cell r="D178">
            <v>-3.069999999999993</v>
          </cell>
          <cell r="E178">
            <v>0</v>
          </cell>
          <cell r="F178">
            <v>63.15999999999997</v>
          </cell>
          <cell r="G178">
            <v>63.15999999999997</v>
          </cell>
          <cell r="H178">
            <v>0</v>
          </cell>
        </row>
        <row r="179">
          <cell r="B179" t="str">
            <v>永兴县</v>
          </cell>
          <cell r="C179">
            <v>0.8100000000000023</v>
          </cell>
          <cell r="D179">
            <v>0.8100000000000023</v>
          </cell>
          <cell r="E179">
            <v>0</v>
          </cell>
          <cell r="F179">
            <v>75.24000000000001</v>
          </cell>
          <cell r="G179">
            <v>75.24000000000001</v>
          </cell>
          <cell r="H179">
            <v>0</v>
          </cell>
        </row>
        <row r="180">
          <cell r="B180" t="str">
            <v>宜章县</v>
          </cell>
          <cell r="C180">
            <v>-5.160000000000025</v>
          </cell>
          <cell r="D180">
            <v>-5.160000000000025</v>
          </cell>
          <cell r="E180">
            <v>0</v>
          </cell>
          <cell r="F180">
            <v>51.610000000000014</v>
          </cell>
          <cell r="G180">
            <v>51.610000000000014</v>
          </cell>
          <cell r="H180">
            <v>0</v>
          </cell>
        </row>
        <row r="181">
          <cell r="B181" t="str">
            <v>嘉禾县</v>
          </cell>
          <cell r="C181">
            <v>-4.899999999999999</v>
          </cell>
          <cell r="D181">
            <v>-4.899999999999999</v>
          </cell>
          <cell r="E181">
            <v>0</v>
          </cell>
          <cell r="F181">
            <v>44.27999999999997</v>
          </cell>
          <cell r="G181">
            <v>44.27999999999997</v>
          </cell>
          <cell r="H181">
            <v>0</v>
          </cell>
        </row>
        <row r="182">
          <cell r="B182" t="str">
            <v>临武县</v>
          </cell>
          <cell r="C182">
            <v>-0.6599999999999966</v>
          </cell>
          <cell r="D182">
            <v>-0.6599999999999966</v>
          </cell>
          <cell r="E182">
            <v>0</v>
          </cell>
          <cell r="F182">
            <v>62.02999999999997</v>
          </cell>
          <cell r="G182">
            <v>62.02999999999997</v>
          </cell>
          <cell r="H182">
            <v>0</v>
          </cell>
        </row>
        <row r="183">
          <cell r="B183" t="str">
            <v>汝城县</v>
          </cell>
          <cell r="C183">
            <v>8.240000000000009</v>
          </cell>
          <cell r="D183">
            <v>8.240000000000009</v>
          </cell>
          <cell r="E183">
            <v>0</v>
          </cell>
          <cell r="F183">
            <v>64.97000000000003</v>
          </cell>
          <cell r="G183">
            <v>64.97000000000003</v>
          </cell>
          <cell r="H183">
            <v>0</v>
          </cell>
        </row>
        <row r="184">
          <cell r="B184" t="str">
            <v>桂东县</v>
          </cell>
          <cell r="C184">
            <v>-11.090000000000032</v>
          </cell>
          <cell r="D184">
            <v>-11.090000000000032</v>
          </cell>
          <cell r="E184">
            <v>0</v>
          </cell>
          <cell r="F184">
            <v>16.480000000000018</v>
          </cell>
          <cell r="G184">
            <v>16.480000000000018</v>
          </cell>
          <cell r="H184">
            <v>0</v>
          </cell>
        </row>
        <row r="185">
          <cell r="B185" t="str">
            <v>安仁县</v>
          </cell>
          <cell r="C185">
            <v>-23.560000000000002</v>
          </cell>
          <cell r="D185">
            <v>-23.560000000000002</v>
          </cell>
          <cell r="E185">
            <v>0</v>
          </cell>
          <cell r="F185">
            <v>36.450000000000045</v>
          </cell>
          <cell r="G185">
            <v>36.450000000000045</v>
          </cell>
          <cell r="H185">
            <v>0</v>
          </cell>
        </row>
        <row r="186">
          <cell r="B186" t="str">
            <v>娄底市小计</v>
          </cell>
          <cell r="C186">
            <v>-5.2199999999997715</v>
          </cell>
          <cell r="D186">
            <v>-53.11999999999978</v>
          </cell>
          <cell r="E186">
            <v>47.900000000000006</v>
          </cell>
          <cell r="F186">
            <v>0</v>
          </cell>
        </row>
        <row r="187">
          <cell r="B187" t="str">
            <v>市本级及所辖区小计</v>
          </cell>
          <cell r="C187">
            <v>-2.4900000000000375</v>
          </cell>
          <cell r="D187">
            <v>-12.590000000000032</v>
          </cell>
          <cell r="E187">
            <v>10.099999999999994</v>
          </cell>
          <cell r="F187">
            <v>0</v>
          </cell>
        </row>
        <row r="188">
          <cell r="B188" t="str">
            <v>娄底市本级</v>
          </cell>
          <cell r="C188">
            <v>-2.4900000000000375</v>
          </cell>
          <cell r="D188">
            <v>-12.590000000000032</v>
          </cell>
          <cell r="E188">
            <v>10.099999999999994</v>
          </cell>
          <cell r="F188">
            <v>-5.199999999999875</v>
          </cell>
          <cell r="G188">
            <v>-35.069999999999936</v>
          </cell>
          <cell r="H188">
            <v>29.87000000000006</v>
          </cell>
        </row>
        <row r="189">
          <cell r="B189" t="str">
            <v>涟源市</v>
          </cell>
          <cell r="C189">
            <v>1.6200000000001182</v>
          </cell>
          <cell r="D189">
            <v>1.6200000000001182</v>
          </cell>
          <cell r="E189">
            <v>0</v>
          </cell>
          <cell r="F189">
            <v>60.10000000000002</v>
          </cell>
          <cell r="G189">
            <v>60.10000000000002</v>
          </cell>
          <cell r="H189">
            <v>0</v>
          </cell>
        </row>
        <row r="190">
          <cell r="B190" t="str">
            <v>冷水江市</v>
          </cell>
          <cell r="C190">
            <v>31.29000000000002</v>
          </cell>
          <cell r="D190">
            <v>-6.509999999999991</v>
          </cell>
          <cell r="E190">
            <v>37.80000000000001</v>
          </cell>
          <cell r="F190">
            <v>89.07000000000005</v>
          </cell>
          <cell r="G190">
            <v>11.050000000000068</v>
          </cell>
          <cell r="H190">
            <v>78.01999999999998</v>
          </cell>
        </row>
        <row r="191">
          <cell r="B191" t="str">
            <v>双峰县</v>
          </cell>
          <cell r="C191">
            <v>11.75</v>
          </cell>
          <cell r="D191">
            <v>11.75</v>
          </cell>
          <cell r="E191">
            <v>0</v>
          </cell>
          <cell r="F191">
            <v>59.39999999999998</v>
          </cell>
          <cell r="G191">
            <v>59.39999999999998</v>
          </cell>
          <cell r="H191">
            <v>0</v>
          </cell>
        </row>
        <row r="192">
          <cell r="B192" t="str">
            <v>新化县</v>
          </cell>
          <cell r="C192">
            <v>-47.38999999999987</v>
          </cell>
          <cell r="D192">
            <v>-47.38999999999987</v>
          </cell>
          <cell r="E192">
            <v>0</v>
          </cell>
          <cell r="F192">
            <v>107.49000000000001</v>
          </cell>
          <cell r="G192">
            <v>107.49000000000001</v>
          </cell>
          <cell r="H192">
            <v>0</v>
          </cell>
        </row>
        <row r="193">
          <cell r="B193" t="str">
            <v>怀化市小计</v>
          </cell>
          <cell r="C193">
            <v>-216.86999999999986</v>
          </cell>
          <cell r="D193">
            <v>-204.15999999999983</v>
          </cell>
          <cell r="E193">
            <v>-12.710000000000036</v>
          </cell>
          <cell r="F193">
            <v>0</v>
          </cell>
        </row>
        <row r="194">
          <cell r="B194" t="str">
            <v>市本级及所辖区小计</v>
          </cell>
          <cell r="C194">
            <v>-40.10000000000005</v>
          </cell>
          <cell r="D194">
            <v>-27.390000000000015</v>
          </cell>
          <cell r="E194">
            <v>-12.710000000000036</v>
          </cell>
          <cell r="F194">
            <v>0</v>
          </cell>
        </row>
        <row r="195">
          <cell r="B195" t="str">
            <v>怀化市本级</v>
          </cell>
          <cell r="C195">
            <v>-12.710000000000036</v>
          </cell>
          <cell r="D195">
            <v>0</v>
          </cell>
          <cell r="E195">
            <v>-12.710000000000036</v>
          </cell>
          <cell r="F195">
            <v>5.900000000000034</v>
          </cell>
          <cell r="G195">
            <v>0</v>
          </cell>
          <cell r="H195">
            <v>5.900000000000034</v>
          </cell>
        </row>
        <row r="196">
          <cell r="B196" t="str">
            <v>鹤城区</v>
          </cell>
          <cell r="C196">
            <v>-27.390000000000015</v>
          </cell>
          <cell r="D196">
            <v>-27.390000000000015</v>
          </cell>
          <cell r="E196">
            <v>0</v>
          </cell>
          <cell r="F196">
            <v>-27.95999999999998</v>
          </cell>
          <cell r="G196">
            <v>-27.95999999999998</v>
          </cell>
          <cell r="H196">
            <v>0</v>
          </cell>
        </row>
        <row r="197">
          <cell r="B197" t="str">
            <v>沅陵县</v>
          </cell>
          <cell r="C197">
            <v>-23.77000000000004</v>
          </cell>
          <cell r="D197">
            <v>-23.77000000000004</v>
          </cell>
          <cell r="E197">
            <v>0</v>
          </cell>
          <cell r="F197">
            <v>52.930000000000064</v>
          </cell>
          <cell r="G197">
            <v>52.930000000000064</v>
          </cell>
          <cell r="H197">
            <v>0</v>
          </cell>
        </row>
        <row r="198">
          <cell r="B198" t="str">
            <v>辰溪县</v>
          </cell>
          <cell r="C198">
            <v>-21.549999999999997</v>
          </cell>
          <cell r="D198">
            <v>-21.549999999999997</v>
          </cell>
          <cell r="E198">
            <v>0</v>
          </cell>
          <cell r="F198">
            <v>7.740000000000009</v>
          </cell>
          <cell r="G198">
            <v>7.740000000000009</v>
          </cell>
          <cell r="H198">
            <v>0</v>
          </cell>
        </row>
        <row r="199">
          <cell r="B199" t="str">
            <v>溆浦县</v>
          </cell>
          <cell r="C199">
            <v>-35.219999999999914</v>
          </cell>
          <cell r="D199">
            <v>-35.219999999999914</v>
          </cell>
          <cell r="E199">
            <v>0</v>
          </cell>
          <cell r="F199">
            <v>67.04999999999995</v>
          </cell>
          <cell r="G199">
            <v>67.04999999999995</v>
          </cell>
          <cell r="H199">
            <v>0</v>
          </cell>
        </row>
        <row r="200">
          <cell r="B200" t="str">
            <v>麻阳县</v>
          </cell>
          <cell r="C200">
            <v>-42.43000000000001</v>
          </cell>
          <cell r="D200">
            <v>-42.43000000000001</v>
          </cell>
          <cell r="E200">
            <v>0</v>
          </cell>
          <cell r="F200">
            <v>28.599999999999966</v>
          </cell>
          <cell r="G200">
            <v>28.599999999999966</v>
          </cell>
          <cell r="H200">
            <v>0</v>
          </cell>
        </row>
        <row r="201">
          <cell r="B201" t="str">
            <v>新晃县</v>
          </cell>
          <cell r="C201">
            <v>-13.749999999999986</v>
          </cell>
          <cell r="D201">
            <v>-13.749999999999986</v>
          </cell>
          <cell r="E201">
            <v>0</v>
          </cell>
          <cell r="F201">
            <v>21.52000000000001</v>
          </cell>
          <cell r="G201">
            <v>21.52000000000001</v>
          </cell>
          <cell r="H201">
            <v>0</v>
          </cell>
        </row>
        <row r="202">
          <cell r="B202" t="str">
            <v>芷江县</v>
          </cell>
          <cell r="C202">
            <v>60.88000000000011</v>
          </cell>
          <cell r="D202">
            <v>60.88000000000011</v>
          </cell>
          <cell r="E202">
            <v>0</v>
          </cell>
          <cell r="F202">
            <v>152.58999999999992</v>
          </cell>
          <cell r="G202">
            <v>152.58999999999992</v>
          </cell>
          <cell r="H202">
            <v>0</v>
          </cell>
        </row>
        <row r="203">
          <cell r="B203" t="str">
            <v>中方县</v>
          </cell>
          <cell r="C203">
            <v>-20.20999999999998</v>
          </cell>
          <cell r="D203">
            <v>-20.20999999999998</v>
          </cell>
          <cell r="E203">
            <v>0</v>
          </cell>
          <cell r="F203">
            <v>-10.469999999999999</v>
          </cell>
          <cell r="G203">
            <v>-10.469999999999999</v>
          </cell>
          <cell r="H203">
            <v>0</v>
          </cell>
        </row>
        <row r="204">
          <cell r="B204" t="str">
            <v>洪江市</v>
          </cell>
          <cell r="C204">
            <v>-44.400000000000006</v>
          </cell>
          <cell r="D204">
            <v>-44.400000000000006</v>
          </cell>
          <cell r="E204">
            <v>0</v>
          </cell>
          <cell r="F204">
            <v>40.30000000000007</v>
          </cell>
          <cell r="G204">
            <v>40.30000000000007</v>
          </cell>
          <cell r="H204">
            <v>0</v>
          </cell>
        </row>
        <row r="205">
          <cell r="B205" t="str">
            <v>洪江区</v>
          </cell>
          <cell r="C205">
            <v>-1.6500000000000004</v>
          </cell>
          <cell r="D205">
            <v>-1.6500000000000004</v>
          </cell>
          <cell r="E205">
            <v>0</v>
          </cell>
          <cell r="F205">
            <v>-0.4899999999999949</v>
          </cell>
          <cell r="G205">
            <v>-0.4899999999999949</v>
          </cell>
          <cell r="H205">
            <v>0</v>
          </cell>
        </row>
        <row r="206">
          <cell r="B206" t="str">
            <v>会同县</v>
          </cell>
          <cell r="C206">
            <v>14.380000000000024</v>
          </cell>
          <cell r="D206">
            <v>14.380000000000024</v>
          </cell>
          <cell r="E206">
            <v>0</v>
          </cell>
          <cell r="F206">
            <v>60.620000000000005</v>
          </cell>
          <cell r="G206">
            <v>60.620000000000005</v>
          </cell>
          <cell r="H206">
            <v>0</v>
          </cell>
        </row>
        <row r="207">
          <cell r="B207" t="str">
            <v>靖州县</v>
          </cell>
          <cell r="C207">
            <v>-20.99000000000001</v>
          </cell>
          <cell r="D207">
            <v>-20.99000000000001</v>
          </cell>
          <cell r="E207">
            <v>0</v>
          </cell>
          <cell r="F207">
            <v>86.55999999999995</v>
          </cell>
          <cell r="G207">
            <v>86.55999999999995</v>
          </cell>
          <cell r="H207">
            <v>0</v>
          </cell>
        </row>
        <row r="208">
          <cell r="B208" t="str">
            <v>通道县</v>
          </cell>
          <cell r="C208">
            <v>-28.060000000000002</v>
          </cell>
          <cell r="D208">
            <v>-28.060000000000002</v>
          </cell>
          <cell r="E208">
            <v>0</v>
          </cell>
          <cell r="F208">
            <v>13.649999999999977</v>
          </cell>
          <cell r="G208">
            <v>13.649999999999977</v>
          </cell>
          <cell r="H208">
            <v>0</v>
          </cell>
        </row>
        <row r="209">
          <cell r="B209" t="str">
            <v>湘西土家族苗族自治州小计</v>
          </cell>
          <cell r="C209">
            <v>-237.0300000000001</v>
          </cell>
          <cell r="D209">
            <v>-221.60000000000008</v>
          </cell>
          <cell r="E209">
            <v>-15.430000000000007</v>
          </cell>
          <cell r="F209">
            <v>0</v>
          </cell>
        </row>
        <row r="210">
          <cell r="B210" t="str">
            <v>湘西州本级</v>
          </cell>
          <cell r="C210">
            <v>-91.92000000000009</v>
          </cell>
          <cell r="D210">
            <v>-31.160000000000082</v>
          </cell>
          <cell r="E210">
            <v>-60.760000000000005</v>
          </cell>
          <cell r="F210">
            <v>-63.480000000000075</v>
          </cell>
          <cell r="G210">
            <v>-36.15000000000009</v>
          </cell>
          <cell r="H210">
            <v>-27.329999999999984</v>
          </cell>
        </row>
        <row r="211">
          <cell r="B211" t="str">
            <v>吉首市</v>
          </cell>
          <cell r="C211">
            <v>-22.589999999999975</v>
          </cell>
          <cell r="D211">
            <v>-22.589999999999975</v>
          </cell>
          <cell r="E211">
            <v>0</v>
          </cell>
          <cell r="F211">
            <v>39.690000000000055</v>
          </cell>
          <cell r="G211">
            <v>39.690000000000055</v>
          </cell>
          <cell r="H211">
            <v>0</v>
          </cell>
        </row>
        <row r="212">
          <cell r="B212" t="str">
            <v>泸溪县</v>
          </cell>
          <cell r="C212">
            <v>-16.129999999999995</v>
          </cell>
          <cell r="D212">
            <v>-16.129999999999995</v>
          </cell>
          <cell r="E212">
            <v>0</v>
          </cell>
          <cell r="F212">
            <v>10.110000000000014</v>
          </cell>
          <cell r="G212">
            <v>10.110000000000014</v>
          </cell>
          <cell r="H212">
            <v>0</v>
          </cell>
        </row>
        <row r="213">
          <cell r="B213" t="str">
            <v>凤凰县</v>
          </cell>
          <cell r="C213">
            <v>-29.579999999999984</v>
          </cell>
          <cell r="D213">
            <v>-29.579999999999984</v>
          </cell>
          <cell r="E213">
            <v>0</v>
          </cell>
          <cell r="F213">
            <v>-0.39999999999997726</v>
          </cell>
          <cell r="G213">
            <v>-0.39999999999997726</v>
          </cell>
          <cell r="H213">
            <v>0</v>
          </cell>
        </row>
        <row r="214">
          <cell r="B214" t="str">
            <v>花垣县</v>
          </cell>
          <cell r="C214">
            <v>-14.780000000000001</v>
          </cell>
          <cell r="D214">
            <v>-14.780000000000001</v>
          </cell>
          <cell r="E214">
            <v>0</v>
          </cell>
          <cell r="F214">
            <v>4.399999999999977</v>
          </cell>
          <cell r="G214">
            <v>4.399999999999977</v>
          </cell>
          <cell r="H214">
            <v>0</v>
          </cell>
        </row>
        <row r="215">
          <cell r="B215" t="str">
            <v>保靖县</v>
          </cell>
          <cell r="C215">
            <v>-16.80000000000001</v>
          </cell>
          <cell r="D215">
            <v>-16.80000000000001</v>
          </cell>
          <cell r="E215">
            <v>0</v>
          </cell>
          <cell r="F215">
            <v>-14.269999999999982</v>
          </cell>
          <cell r="G215">
            <v>-14.269999999999982</v>
          </cell>
          <cell r="H215">
            <v>0</v>
          </cell>
        </row>
        <row r="216">
          <cell r="B216" t="str">
            <v>永顺县</v>
          </cell>
          <cell r="C216">
            <v>-23.319999999999965</v>
          </cell>
          <cell r="D216">
            <v>-23.319999999999965</v>
          </cell>
          <cell r="E216">
            <v>0</v>
          </cell>
          <cell r="F216">
            <v>-1.400000000000034</v>
          </cell>
          <cell r="G216">
            <v>-1.400000000000034</v>
          </cell>
          <cell r="H216">
            <v>0</v>
          </cell>
        </row>
        <row r="217">
          <cell r="B217" t="str">
            <v>古丈县</v>
          </cell>
          <cell r="C217">
            <v>-10.670000000000002</v>
          </cell>
          <cell r="D217">
            <v>-10.670000000000002</v>
          </cell>
          <cell r="E217">
            <v>0</v>
          </cell>
          <cell r="F217">
            <v>5.219999999999999</v>
          </cell>
          <cell r="G217">
            <v>5.219999999999999</v>
          </cell>
          <cell r="H217">
            <v>0</v>
          </cell>
        </row>
        <row r="218">
          <cell r="B218" t="str">
            <v>龙山县</v>
          </cell>
          <cell r="C218">
            <v>-11.240000000000052</v>
          </cell>
          <cell r="D218">
            <v>-56.57000000000005</v>
          </cell>
          <cell r="E218">
            <v>45.33</v>
          </cell>
          <cell r="F218">
            <v>61.6400000000001</v>
          </cell>
          <cell r="G218">
            <v>-78.08999999999992</v>
          </cell>
          <cell r="H218">
            <v>139.73000000000002</v>
          </cell>
        </row>
        <row r="240">
          <cell r="B240" t="str">
            <v>长沙市本级</v>
          </cell>
          <cell r="C240">
            <v>2.7600000000000016</v>
          </cell>
          <cell r="D240">
            <v>-78.13</v>
          </cell>
          <cell r="E240">
            <v>-5.795999999999999</v>
          </cell>
          <cell r="F240">
            <v>9.989999999999998</v>
          </cell>
        </row>
        <row r="241">
          <cell r="B241" t="str">
            <v>长沙县</v>
          </cell>
          <cell r="C241">
            <v>-2.5</v>
          </cell>
          <cell r="D241">
            <v>13.319999999999993</v>
          </cell>
          <cell r="E241">
            <v>-3.7379999999999995</v>
          </cell>
          <cell r="F241">
            <v>2.8200000000000003</v>
          </cell>
        </row>
        <row r="242">
          <cell r="B242" t="str">
            <v>望城区</v>
          </cell>
          <cell r="C242">
            <v>9.27000000000001</v>
          </cell>
          <cell r="D242">
            <v>6.1299999999999955</v>
          </cell>
          <cell r="E242">
            <v>2.402000000000001</v>
          </cell>
          <cell r="F242">
            <v>-1.7899999999999991</v>
          </cell>
        </row>
        <row r="243">
          <cell r="B243" t="str">
            <v>雨花区</v>
          </cell>
          <cell r="C243">
            <v>11.840000000000003</v>
          </cell>
          <cell r="D243">
            <v>3.019999999999996</v>
          </cell>
          <cell r="E243">
            <v>0.02799999999999958</v>
          </cell>
          <cell r="F243">
            <v>0.8999999999999999</v>
          </cell>
        </row>
        <row r="244">
          <cell r="B244" t="str">
            <v>芙蓉区</v>
          </cell>
          <cell r="C244">
            <v>2.8799999999999955</v>
          </cell>
          <cell r="D244">
            <v>0.5899999999999981</v>
          </cell>
          <cell r="E244">
            <v>-0.28400000000000003</v>
          </cell>
          <cell r="F244">
            <v>0.5800000000000001</v>
          </cell>
        </row>
        <row r="245">
          <cell r="B245" t="str">
            <v>天心区</v>
          </cell>
          <cell r="C245">
            <v>3.510000000000005</v>
          </cell>
          <cell r="D245">
            <v>1.6600000000000001</v>
          </cell>
          <cell r="E245">
            <v>-0.40000000000000036</v>
          </cell>
          <cell r="F245">
            <v>0.89</v>
          </cell>
        </row>
        <row r="246">
          <cell r="B246" t="str">
            <v>岳麓区</v>
          </cell>
          <cell r="C246">
            <v>17.25</v>
          </cell>
          <cell r="D246">
            <v>2.6299999999999955</v>
          </cell>
          <cell r="E246">
            <v>-0.08999999999999986</v>
          </cell>
          <cell r="F246">
            <v>1.15</v>
          </cell>
        </row>
        <row r="247">
          <cell r="B247" t="str">
            <v>开福区</v>
          </cell>
          <cell r="C247">
            <v>7.730000000000004</v>
          </cell>
          <cell r="D247">
            <v>0.8900000000000006</v>
          </cell>
          <cell r="E247">
            <v>0.43400000000000016</v>
          </cell>
          <cell r="F247">
            <v>-0.26</v>
          </cell>
        </row>
        <row r="248">
          <cell r="B248" t="str">
            <v>浏阳市</v>
          </cell>
          <cell r="C248">
            <v>13.899999999999977</v>
          </cell>
          <cell r="D248">
            <v>10.649999999999977</v>
          </cell>
          <cell r="E248">
            <v>3.734000000000009</v>
          </cell>
          <cell r="F248">
            <v>1.7999999999999972</v>
          </cell>
        </row>
        <row r="249">
          <cell r="B249" t="str">
            <v>宁乡市</v>
          </cell>
          <cell r="C249">
            <v>12.759999999999991</v>
          </cell>
          <cell r="D249">
            <v>-42.940000000000055</v>
          </cell>
          <cell r="E249">
            <v>7.23720000000003</v>
          </cell>
          <cell r="F249">
            <v>1.4099999999999966</v>
          </cell>
        </row>
        <row r="250">
          <cell r="B250" t="str">
            <v>株洲市本级</v>
          </cell>
          <cell r="C250">
            <v>0.17000000000000037</v>
          </cell>
          <cell r="D250">
            <v>-24.910000000000025</v>
          </cell>
          <cell r="E250">
            <v>-2.979999999999997</v>
          </cell>
          <cell r="F250">
            <v>3.9000000000000004</v>
          </cell>
        </row>
        <row r="251">
          <cell r="B251" t="str">
            <v>天元区</v>
          </cell>
          <cell r="C251">
            <v>1.9099999999999966</v>
          </cell>
          <cell r="D251">
            <v>0</v>
          </cell>
          <cell r="E251">
            <v>0</v>
          </cell>
          <cell r="F251">
            <v>0</v>
          </cell>
        </row>
        <row r="252">
          <cell r="B252" t="str">
            <v>芦淞区</v>
          </cell>
          <cell r="C252">
            <v>3.969999999999999</v>
          </cell>
          <cell r="D252">
            <v>0</v>
          </cell>
          <cell r="E252">
            <v>0</v>
          </cell>
          <cell r="F252">
            <v>0</v>
          </cell>
        </row>
        <row r="253">
          <cell r="B253" t="str">
            <v>荷塘区</v>
          </cell>
          <cell r="C253">
            <v>7.140000000000001</v>
          </cell>
          <cell r="D253">
            <v>0</v>
          </cell>
          <cell r="E253">
            <v>0</v>
          </cell>
          <cell r="F253">
            <v>0</v>
          </cell>
        </row>
        <row r="254">
          <cell r="B254" t="str">
            <v>石峰区</v>
          </cell>
          <cell r="C254">
            <v>5.780000000000001</v>
          </cell>
          <cell r="D254">
            <v>0</v>
          </cell>
          <cell r="E254">
            <v>0</v>
          </cell>
          <cell r="F254">
            <v>0</v>
          </cell>
        </row>
        <row r="255">
          <cell r="B255" t="str">
            <v>渌口区</v>
          </cell>
          <cell r="C255">
            <v>-1.1599999999999966</v>
          </cell>
          <cell r="D255">
            <v>7.52000000000001</v>
          </cell>
          <cell r="E255">
            <v>-0.29199999999999804</v>
          </cell>
          <cell r="F255">
            <v>1.7199999999999989</v>
          </cell>
        </row>
        <row r="256">
          <cell r="B256" t="str">
            <v>醴陵市</v>
          </cell>
          <cell r="C256">
            <v>14.860000000000014</v>
          </cell>
          <cell r="D256">
            <v>-0.5900000000000318</v>
          </cell>
          <cell r="E256">
            <v>0.010399999999989973</v>
          </cell>
          <cell r="F256">
            <v>-5.629999999999999</v>
          </cell>
        </row>
        <row r="257">
          <cell r="B257" t="str">
            <v>攸县</v>
          </cell>
          <cell r="C257">
            <v>-6.510000000000019</v>
          </cell>
          <cell r="D257">
            <v>11.879999999999995</v>
          </cell>
          <cell r="E257">
            <v>2.6580000000000013</v>
          </cell>
          <cell r="F257">
            <v>-1.0899999999999999</v>
          </cell>
        </row>
        <row r="258">
          <cell r="B258" t="str">
            <v>茶陵县</v>
          </cell>
          <cell r="C258">
            <v>2.920000000000016</v>
          </cell>
          <cell r="D258">
            <v>34.879999999999995</v>
          </cell>
          <cell r="E258">
            <v>14.529200000000003</v>
          </cell>
          <cell r="F258">
            <v>2.75</v>
          </cell>
        </row>
        <row r="259">
          <cell r="B259" t="str">
            <v>炎陵县</v>
          </cell>
          <cell r="C259">
            <v>-1.9599999999999937</v>
          </cell>
          <cell r="D259">
            <v>8.179999999999978</v>
          </cell>
          <cell r="E259">
            <v>1.7079999999999984</v>
          </cell>
          <cell r="F259">
            <v>1.2800000000000011</v>
          </cell>
        </row>
        <row r="260">
          <cell r="B260" t="str">
            <v>湘潭市本级</v>
          </cell>
          <cell r="C260">
            <v>-0.16999999999999993</v>
          </cell>
          <cell r="D260">
            <v>-14.070000000000022</v>
          </cell>
          <cell r="E260">
            <v>-2.9379999999999953</v>
          </cell>
          <cell r="F260">
            <v>1.8499999999999996</v>
          </cell>
        </row>
        <row r="261">
          <cell r="B261" t="str">
            <v>雨湖区</v>
          </cell>
          <cell r="C261">
            <v>5.259999999999991</v>
          </cell>
          <cell r="D261">
            <v>0.7999999999999998</v>
          </cell>
          <cell r="E261">
            <v>0</v>
          </cell>
          <cell r="F261">
            <v>0</v>
          </cell>
        </row>
        <row r="262">
          <cell r="B262" t="str">
            <v>岳塘区</v>
          </cell>
          <cell r="C262">
            <v>6.820000000000007</v>
          </cell>
          <cell r="D262">
            <v>0</v>
          </cell>
          <cell r="E262">
            <v>0</v>
          </cell>
          <cell r="F262">
            <v>0</v>
          </cell>
        </row>
        <row r="263">
          <cell r="B263" t="str">
            <v>湘潭县</v>
          </cell>
          <cell r="C263">
            <v>-16.410000000000025</v>
          </cell>
          <cell r="D263">
            <v>-24.680000000000007</v>
          </cell>
          <cell r="E263">
            <v>-0.75</v>
          </cell>
          <cell r="F263">
            <v>4.550000000000004</v>
          </cell>
        </row>
        <row r="264">
          <cell r="B264" t="str">
            <v>湘乡市</v>
          </cell>
          <cell r="C264">
            <v>-31.939999999999998</v>
          </cell>
          <cell r="D264">
            <v>-13.300000000000011</v>
          </cell>
          <cell r="E264">
            <v>7.951999999999998</v>
          </cell>
          <cell r="F264">
            <v>-3.5799999999999983</v>
          </cell>
        </row>
        <row r="265">
          <cell r="B265" t="str">
            <v>韶山市</v>
          </cell>
          <cell r="C265">
            <v>1.5900000000000016</v>
          </cell>
          <cell r="D265">
            <v>1.9499999999999993</v>
          </cell>
          <cell r="E265">
            <v>0.36600000000000144</v>
          </cell>
          <cell r="F265">
            <v>0.7000000000000002</v>
          </cell>
        </row>
        <row r="266">
          <cell r="B266" t="str">
            <v>衡阳市本级</v>
          </cell>
          <cell r="C266">
            <v>0</v>
          </cell>
          <cell r="D266">
            <v>-29.629999999999995</v>
          </cell>
          <cell r="E266">
            <v>-13.303999999999995</v>
          </cell>
          <cell r="F266">
            <v>16.13</v>
          </cell>
        </row>
        <row r="267">
          <cell r="B267" t="str">
            <v>南岳区</v>
          </cell>
          <cell r="C267">
            <v>-0.5</v>
          </cell>
          <cell r="D267">
            <v>2.960000000000001</v>
          </cell>
          <cell r="E267">
            <v>0.4559999999999995</v>
          </cell>
          <cell r="F267">
            <v>0</v>
          </cell>
        </row>
        <row r="268">
          <cell r="B268" t="str">
            <v>珠晖区</v>
          </cell>
          <cell r="C268">
            <v>-0.5600000000000023</v>
          </cell>
          <cell r="D268">
            <v>0</v>
          </cell>
          <cell r="E268">
            <v>0</v>
          </cell>
          <cell r="F268">
            <v>0</v>
          </cell>
        </row>
        <row r="269">
          <cell r="B269" t="str">
            <v>雁峰区</v>
          </cell>
          <cell r="C269">
            <v>1.5600000000000023</v>
          </cell>
          <cell r="D269">
            <v>0</v>
          </cell>
          <cell r="E269">
            <v>0</v>
          </cell>
          <cell r="F269">
            <v>0</v>
          </cell>
        </row>
        <row r="270">
          <cell r="B270" t="str">
            <v>石鼓区</v>
          </cell>
          <cell r="C270">
            <v>2.520000000000003</v>
          </cell>
          <cell r="D270">
            <v>0</v>
          </cell>
          <cell r="E270">
            <v>0</v>
          </cell>
          <cell r="F270">
            <v>0</v>
          </cell>
        </row>
        <row r="271">
          <cell r="B271" t="str">
            <v>蒸湘区</v>
          </cell>
          <cell r="C271">
            <v>12.77000000000001</v>
          </cell>
          <cell r="D271">
            <v>0</v>
          </cell>
          <cell r="E271">
            <v>0</v>
          </cell>
          <cell r="F271">
            <v>0</v>
          </cell>
        </row>
        <row r="272">
          <cell r="B272" t="str">
            <v>衡南县</v>
          </cell>
          <cell r="C272">
            <v>-0.710000000000008</v>
          </cell>
          <cell r="D272">
            <v>-2.5299999999999727</v>
          </cell>
          <cell r="E272">
            <v>-2.5608000000000004</v>
          </cell>
          <cell r="F272">
            <v>19.910000000000004</v>
          </cell>
        </row>
        <row r="273">
          <cell r="B273" t="str">
            <v>衡阳县</v>
          </cell>
          <cell r="C273">
            <v>-6.670000000000016</v>
          </cell>
          <cell r="D273">
            <v>-14.540000000000077</v>
          </cell>
          <cell r="E273">
            <v>-3.982800000000026</v>
          </cell>
          <cell r="F273">
            <v>-0.5699999999999932</v>
          </cell>
        </row>
        <row r="274">
          <cell r="B274" t="str">
            <v>衡山县</v>
          </cell>
          <cell r="C274">
            <v>-1.779999999999994</v>
          </cell>
          <cell r="D274">
            <v>21.409999999999968</v>
          </cell>
          <cell r="E274">
            <v>4.702000000000005</v>
          </cell>
          <cell r="F274">
            <v>1.1499999999999986</v>
          </cell>
        </row>
        <row r="275">
          <cell r="B275" t="str">
            <v>衡东县</v>
          </cell>
          <cell r="C275">
            <v>-7.260000000000019</v>
          </cell>
          <cell r="D275">
            <v>0.9200000000000159</v>
          </cell>
          <cell r="E275">
            <v>-0.5563999999999965</v>
          </cell>
          <cell r="F275">
            <v>-0.38000000000000256</v>
          </cell>
        </row>
        <row r="276">
          <cell r="B276" t="str">
            <v>常宁市</v>
          </cell>
          <cell r="C276">
            <v>-12.910000000000025</v>
          </cell>
          <cell r="D276">
            <v>10.25</v>
          </cell>
          <cell r="E276">
            <v>-3.935200000000009</v>
          </cell>
          <cell r="F276">
            <v>4.549999999999997</v>
          </cell>
        </row>
        <row r="277">
          <cell r="B277" t="str">
            <v>祁东县</v>
          </cell>
          <cell r="C277">
            <v>-17.02000000000004</v>
          </cell>
          <cell r="D277">
            <v>68.13999999999999</v>
          </cell>
          <cell r="E277">
            <v>36.60640000000001</v>
          </cell>
          <cell r="F277">
            <v>-0.710000000000008</v>
          </cell>
        </row>
        <row r="278">
          <cell r="B278" t="str">
            <v>耒阳市</v>
          </cell>
          <cell r="C278">
            <v>-32.43000000000001</v>
          </cell>
          <cell r="D278">
            <v>61.999999999999886</v>
          </cell>
          <cell r="E278">
            <v>8.125200000000007</v>
          </cell>
          <cell r="F278">
            <v>-3.1400000000000006</v>
          </cell>
        </row>
        <row r="279">
          <cell r="B279" t="str">
            <v>邵阳市本级</v>
          </cell>
          <cell r="C279">
            <v>-0.45999999999999996</v>
          </cell>
          <cell r="D279">
            <v>-20.57000000000005</v>
          </cell>
          <cell r="E279">
            <v>-31.740399999999994</v>
          </cell>
          <cell r="F279">
            <v>16.96</v>
          </cell>
        </row>
        <row r="280">
          <cell r="B280" t="str">
            <v>双清区</v>
          </cell>
          <cell r="C280">
            <v>0.6799999999999926</v>
          </cell>
          <cell r="D280">
            <v>0.07000000000000206</v>
          </cell>
          <cell r="E280">
            <v>-1.5900000000000007</v>
          </cell>
          <cell r="F280">
            <v>0.5799999999999998</v>
          </cell>
        </row>
        <row r="281">
          <cell r="B281" t="str">
            <v>大祥区</v>
          </cell>
          <cell r="C281">
            <v>3.6799999999999997</v>
          </cell>
          <cell r="D281">
            <v>0</v>
          </cell>
          <cell r="E281">
            <v>0</v>
          </cell>
          <cell r="F281">
            <v>0</v>
          </cell>
        </row>
        <row r="282">
          <cell r="B282" t="str">
            <v>北塔区</v>
          </cell>
          <cell r="C282">
            <v>0.14999999999999858</v>
          </cell>
          <cell r="D282">
            <v>0</v>
          </cell>
          <cell r="E282">
            <v>0</v>
          </cell>
          <cell r="F282">
            <v>0</v>
          </cell>
        </row>
        <row r="283">
          <cell r="B283" t="str">
            <v>邵东县</v>
          </cell>
          <cell r="C283">
            <v>3.380000000000024</v>
          </cell>
          <cell r="D283">
            <v>0.40999999999996817</v>
          </cell>
          <cell r="E283">
            <v>-3.925200000000018</v>
          </cell>
          <cell r="F283">
            <v>16.510000000000005</v>
          </cell>
        </row>
        <row r="284">
          <cell r="B284" t="str">
            <v>新邵县</v>
          </cell>
          <cell r="C284">
            <v>3.9199999999999875</v>
          </cell>
          <cell r="D284">
            <v>42.39999999999998</v>
          </cell>
          <cell r="E284">
            <v>30.795600000000036</v>
          </cell>
          <cell r="F284">
            <v>4.2900000000000205</v>
          </cell>
        </row>
        <row r="285">
          <cell r="B285" t="str">
            <v>隆回县</v>
          </cell>
          <cell r="C285">
            <v>-7.259999999999991</v>
          </cell>
          <cell r="D285">
            <v>74.70000000000005</v>
          </cell>
          <cell r="E285">
            <v>38.20079999999996</v>
          </cell>
          <cell r="F285">
            <v>9.090000000000003</v>
          </cell>
        </row>
        <row r="286">
          <cell r="B286" t="str">
            <v>武冈市</v>
          </cell>
          <cell r="C286">
            <v>-12.390000000000043</v>
          </cell>
          <cell r="D286">
            <v>10.319999999999936</v>
          </cell>
          <cell r="E286">
            <v>13.978799999999978</v>
          </cell>
          <cell r="F286">
            <v>6.269999999999996</v>
          </cell>
        </row>
        <row r="287">
          <cell r="B287" t="str">
            <v>洞口县</v>
          </cell>
          <cell r="C287">
            <v>24.339999999999975</v>
          </cell>
          <cell r="D287">
            <v>15.829999999999927</v>
          </cell>
          <cell r="E287">
            <v>12.19440000000003</v>
          </cell>
          <cell r="F287">
            <v>14.590000000000003</v>
          </cell>
        </row>
        <row r="288">
          <cell r="B288" t="str">
            <v>新宁县</v>
          </cell>
          <cell r="C288">
            <v>0.9300000000000068</v>
          </cell>
          <cell r="D288">
            <v>35.47000000000003</v>
          </cell>
          <cell r="E288">
            <v>13.481999999999971</v>
          </cell>
          <cell r="F288">
            <v>5.439999999999998</v>
          </cell>
        </row>
        <row r="289">
          <cell r="B289" t="str">
            <v>邵阳县</v>
          </cell>
          <cell r="C289">
            <v>13.72999999999999</v>
          </cell>
          <cell r="D289">
            <v>6.469999999999914</v>
          </cell>
          <cell r="E289">
            <v>41.725599999999986</v>
          </cell>
          <cell r="F289">
            <v>-36.79999999999998</v>
          </cell>
        </row>
        <row r="290">
          <cell r="B290" t="str">
            <v>城步县</v>
          </cell>
          <cell r="C290">
            <v>-2.6099999999999994</v>
          </cell>
          <cell r="D290">
            <v>14.289999999999992</v>
          </cell>
          <cell r="E290">
            <v>-0.9999999999999858</v>
          </cell>
          <cell r="F290">
            <v>3.260000000000005</v>
          </cell>
        </row>
        <row r="291">
          <cell r="B291" t="str">
            <v>绥宁县</v>
          </cell>
          <cell r="C291">
            <v>-8.579999999999998</v>
          </cell>
          <cell r="D291">
            <v>16.029999999999973</v>
          </cell>
          <cell r="E291">
            <v>-3.7700000000000102</v>
          </cell>
          <cell r="F291">
            <v>2.489999999999995</v>
          </cell>
        </row>
        <row r="292">
          <cell r="B292" t="str">
            <v>岳阳市本级</v>
          </cell>
          <cell r="C292">
            <v>6.849999999999994</v>
          </cell>
          <cell r="D292">
            <v>-22.389999999999986</v>
          </cell>
          <cell r="E292">
            <v>-4.549999999999997</v>
          </cell>
          <cell r="F292">
            <v>4.219999999999999</v>
          </cell>
        </row>
        <row r="293">
          <cell r="B293" t="str">
            <v>君山区</v>
          </cell>
          <cell r="C293">
            <v>-0.9700000000000024</v>
          </cell>
          <cell r="D293">
            <v>6.169999999999995</v>
          </cell>
          <cell r="E293">
            <v>1.117600000000003</v>
          </cell>
          <cell r="F293">
            <v>0.8300000000000001</v>
          </cell>
        </row>
        <row r="294">
          <cell r="B294" t="str">
            <v>云溪区</v>
          </cell>
          <cell r="C294">
            <v>-1.8699999999999992</v>
          </cell>
          <cell r="D294">
            <v>7.480000000000004</v>
          </cell>
          <cell r="E294">
            <v>1.1279999999999983</v>
          </cell>
          <cell r="F294">
            <v>-0.05999999999999961</v>
          </cell>
        </row>
        <row r="295">
          <cell r="B295" t="str">
            <v>屈原管理区</v>
          </cell>
          <cell r="C295">
            <v>-0.16000000000000014</v>
          </cell>
          <cell r="D295">
            <v>5.289999999999999</v>
          </cell>
          <cell r="E295">
            <v>0.9476000000000013</v>
          </cell>
          <cell r="F295">
            <v>0.8300000000000001</v>
          </cell>
        </row>
        <row r="296">
          <cell r="B296" t="str">
            <v>岳阳楼区</v>
          </cell>
          <cell r="C296">
            <v>4.329999999999998</v>
          </cell>
          <cell r="D296">
            <v>0</v>
          </cell>
          <cell r="E296">
            <v>0</v>
          </cell>
          <cell r="F296">
            <v>0</v>
          </cell>
        </row>
        <row r="297">
          <cell r="B297" t="str">
            <v>汨罗市</v>
          </cell>
          <cell r="C297">
            <v>0.5999999999999943</v>
          </cell>
          <cell r="D297">
            <v>12.759999999999991</v>
          </cell>
          <cell r="E297">
            <v>-1.5859999999999985</v>
          </cell>
          <cell r="F297">
            <v>2.629999999999999</v>
          </cell>
        </row>
        <row r="298">
          <cell r="B298" t="str">
            <v>平江县</v>
          </cell>
          <cell r="C298">
            <v>32.69</v>
          </cell>
          <cell r="D298">
            <v>55.83000000000004</v>
          </cell>
          <cell r="E298">
            <v>17.231999999999914</v>
          </cell>
          <cell r="F298">
            <v>10.489999999999995</v>
          </cell>
        </row>
        <row r="299">
          <cell r="B299" t="str">
            <v>湘阴县</v>
          </cell>
          <cell r="C299">
            <v>4.180000000000007</v>
          </cell>
          <cell r="D299">
            <v>8.480000000000018</v>
          </cell>
          <cell r="E299">
            <v>-16.4212</v>
          </cell>
          <cell r="F299">
            <v>17.03</v>
          </cell>
        </row>
        <row r="300">
          <cell r="B300" t="str">
            <v>临湘市</v>
          </cell>
          <cell r="C300">
            <v>9.340000000000003</v>
          </cell>
          <cell r="D300">
            <v>-8.030000000000001</v>
          </cell>
          <cell r="E300">
            <v>-2.2975999999999956</v>
          </cell>
          <cell r="F300">
            <v>1.9899999999999984</v>
          </cell>
        </row>
        <row r="301">
          <cell r="B301" t="str">
            <v>华容县</v>
          </cell>
          <cell r="C301">
            <v>2.740000000000009</v>
          </cell>
          <cell r="D301">
            <v>0.8599999999999852</v>
          </cell>
          <cell r="E301">
            <v>-3.2384000000000057</v>
          </cell>
          <cell r="F301">
            <v>-2.049999999999997</v>
          </cell>
        </row>
        <row r="302">
          <cell r="B302" t="str">
            <v>岳阳县</v>
          </cell>
          <cell r="C302">
            <v>2.700000000000003</v>
          </cell>
          <cell r="D302">
            <v>2.8700000000000045</v>
          </cell>
          <cell r="E302">
            <v>0.6724000000000103</v>
          </cell>
          <cell r="F302">
            <v>-0.13000000000000256</v>
          </cell>
        </row>
        <row r="303">
          <cell r="B303" t="str">
            <v>常德市本级</v>
          </cell>
          <cell r="C303">
            <v>0.75</v>
          </cell>
          <cell r="D303">
            <v>-13.849999999999994</v>
          </cell>
          <cell r="E303">
            <v>-0.7620000000000005</v>
          </cell>
          <cell r="F303">
            <v>0.9000000000000004</v>
          </cell>
        </row>
        <row r="304">
          <cell r="B304" t="str">
            <v>武陵区</v>
          </cell>
          <cell r="C304">
            <v>4.060000000000002</v>
          </cell>
          <cell r="D304">
            <v>0</v>
          </cell>
          <cell r="E304">
            <v>0</v>
          </cell>
          <cell r="F304">
            <v>0</v>
          </cell>
        </row>
        <row r="305">
          <cell r="B305" t="str">
            <v>西湖管理区</v>
          </cell>
          <cell r="C305">
            <v>-0.010000000000000675</v>
          </cell>
          <cell r="D305">
            <v>1.459999999999999</v>
          </cell>
          <cell r="E305">
            <v>-2.5511999999999997</v>
          </cell>
          <cell r="F305">
            <v>0.1299999999999999</v>
          </cell>
        </row>
        <row r="306">
          <cell r="B306" t="str">
            <v>西洞庭管理区</v>
          </cell>
          <cell r="C306">
            <v>0.5099999999999998</v>
          </cell>
          <cell r="D306">
            <v>2.629999999999999</v>
          </cell>
          <cell r="E306">
            <v>1.5340000000000007</v>
          </cell>
          <cell r="F306">
            <v>-0.8300000000000001</v>
          </cell>
        </row>
        <row r="307">
          <cell r="B307" t="str">
            <v>桃花源管理区</v>
          </cell>
          <cell r="C307">
            <v>0</v>
          </cell>
          <cell r="D307">
            <v>3</v>
          </cell>
          <cell r="E307">
            <v>3.758799999999999</v>
          </cell>
          <cell r="F307">
            <v>1.21</v>
          </cell>
        </row>
        <row r="308">
          <cell r="B308" t="str">
            <v>鼎城区</v>
          </cell>
          <cell r="C308">
            <v>2.740000000000009</v>
          </cell>
          <cell r="D308">
            <v>14.509999999999991</v>
          </cell>
          <cell r="E308">
            <v>4.096400000000003</v>
          </cell>
          <cell r="F308">
            <v>-2.8199999999999967</v>
          </cell>
        </row>
        <row r="309">
          <cell r="B309" t="str">
            <v>津市市</v>
          </cell>
          <cell r="C309">
            <v>0.379999999999999</v>
          </cell>
          <cell r="D309">
            <v>3.8500000000000014</v>
          </cell>
          <cell r="E309">
            <v>3.2927999999999997</v>
          </cell>
          <cell r="F309">
            <v>-1.1500000000000004</v>
          </cell>
        </row>
        <row r="310">
          <cell r="B310" t="str">
            <v>安乡县</v>
          </cell>
          <cell r="C310">
            <v>-1.2399999999999949</v>
          </cell>
          <cell r="D310">
            <v>1.6800000000000068</v>
          </cell>
          <cell r="E310">
            <v>2.2024000000000044</v>
          </cell>
          <cell r="F310">
            <v>1.5399999999999991</v>
          </cell>
        </row>
        <row r="311">
          <cell r="B311" t="str">
            <v>汉寿县</v>
          </cell>
          <cell r="C311">
            <v>5.260000000000005</v>
          </cell>
          <cell r="D311">
            <v>0.4600000000000364</v>
          </cell>
          <cell r="E311">
            <v>3.6748000000000047</v>
          </cell>
          <cell r="F311">
            <v>-6.530000000000001</v>
          </cell>
        </row>
        <row r="312">
          <cell r="B312" t="str">
            <v>澧县</v>
          </cell>
          <cell r="C312">
            <v>1.789999999999992</v>
          </cell>
          <cell r="D312">
            <v>19.769999999999982</v>
          </cell>
          <cell r="E312">
            <v>10.112799999999993</v>
          </cell>
          <cell r="F312">
            <v>1.6700000000000017</v>
          </cell>
        </row>
        <row r="313">
          <cell r="B313" t="str">
            <v>临澧县</v>
          </cell>
          <cell r="C313">
            <v>-0.12000000000000455</v>
          </cell>
          <cell r="D313">
            <v>-0.0800000000000125</v>
          </cell>
          <cell r="E313">
            <v>0.7087999999999965</v>
          </cell>
          <cell r="F313">
            <v>-1.860000000000003</v>
          </cell>
        </row>
        <row r="314">
          <cell r="B314" t="str">
            <v>桃源县</v>
          </cell>
          <cell r="C314">
            <v>9.739999999999995</v>
          </cell>
          <cell r="D314">
            <v>1.0400000000000205</v>
          </cell>
          <cell r="E314">
            <v>2.3408000000000015</v>
          </cell>
          <cell r="F314">
            <v>4.229999999999997</v>
          </cell>
        </row>
        <row r="315">
          <cell r="B315" t="str">
            <v>石门县</v>
          </cell>
          <cell r="C315">
            <v>8.759999999999991</v>
          </cell>
          <cell r="D315">
            <v>1.1899999999999409</v>
          </cell>
          <cell r="E315">
            <v>-13.050000000000011</v>
          </cell>
          <cell r="F315">
            <v>-2.690000000000005</v>
          </cell>
        </row>
        <row r="316">
          <cell r="B316" t="str">
            <v>张家界市本级</v>
          </cell>
          <cell r="C316">
            <v>0</v>
          </cell>
          <cell r="D316">
            <v>-4.170000000000002</v>
          </cell>
          <cell r="E316">
            <v>-10.129999999999999</v>
          </cell>
          <cell r="F316">
            <v>-0.07000000000000028</v>
          </cell>
        </row>
        <row r="317">
          <cell r="B317" t="str">
            <v>永定区</v>
          </cell>
          <cell r="C317">
            <v>-7.349999999999994</v>
          </cell>
          <cell r="D317">
            <v>-21.680000000000007</v>
          </cell>
          <cell r="E317">
            <v>-30.230000000000004</v>
          </cell>
          <cell r="F317">
            <v>-11.52</v>
          </cell>
        </row>
        <row r="318">
          <cell r="B318" t="str">
            <v>武陵源区</v>
          </cell>
          <cell r="C318">
            <v>1.5100000000000016</v>
          </cell>
          <cell r="D318">
            <v>-3.6099999999999994</v>
          </cell>
          <cell r="E318">
            <v>-1.9099999999999984</v>
          </cell>
          <cell r="F318">
            <v>-0.1200000000000001</v>
          </cell>
        </row>
        <row r="319">
          <cell r="B319" t="str">
            <v>慈利县</v>
          </cell>
          <cell r="C319">
            <v>0.7299999999999898</v>
          </cell>
          <cell r="D319">
            <v>28.25</v>
          </cell>
          <cell r="E319">
            <v>-10.780000000000001</v>
          </cell>
          <cell r="F319">
            <v>-4.219999999999999</v>
          </cell>
        </row>
        <row r="320">
          <cell r="B320" t="str">
            <v>桑植县</v>
          </cell>
          <cell r="C320">
            <v>3.009999999999991</v>
          </cell>
          <cell r="D320">
            <v>49.43999999999994</v>
          </cell>
          <cell r="E320">
            <v>-17.029999999999973</v>
          </cell>
          <cell r="F320">
            <v>18.560000000000002</v>
          </cell>
        </row>
        <row r="321">
          <cell r="B321" t="str">
            <v>益阳市本级</v>
          </cell>
          <cell r="C321">
            <v>0.54</v>
          </cell>
          <cell r="D321">
            <v>-4.390000000000001</v>
          </cell>
          <cell r="E321">
            <v>-1.7899999999999991</v>
          </cell>
          <cell r="F321">
            <v>0.96</v>
          </cell>
        </row>
        <row r="322">
          <cell r="B322" t="str">
            <v>资阳区</v>
          </cell>
          <cell r="C322">
            <v>-1.3400000000000034</v>
          </cell>
          <cell r="D322">
            <v>19.980000000000004</v>
          </cell>
          <cell r="E322">
            <v>1.4544000000000032</v>
          </cell>
          <cell r="F322">
            <v>4.029999999999999</v>
          </cell>
        </row>
        <row r="323">
          <cell r="B323" t="str">
            <v>大通湖管理区</v>
          </cell>
          <cell r="C323">
            <v>-0.02000000000000135</v>
          </cell>
          <cell r="D323">
            <v>10.070000000000004</v>
          </cell>
          <cell r="E323">
            <v>2.755200000000002</v>
          </cell>
          <cell r="F323">
            <v>4.289999999999999</v>
          </cell>
        </row>
        <row r="324">
          <cell r="B324" t="str">
            <v>赫山区</v>
          </cell>
          <cell r="C324">
            <v>5.499999999999972</v>
          </cell>
          <cell r="D324">
            <v>21.46999999999997</v>
          </cell>
          <cell r="E324">
            <v>1.0203999999999809</v>
          </cell>
          <cell r="F324">
            <v>7.039999999999999</v>
          </cell>
        </row>
        <row r="325">
          <cell r="B325" t="str">
            <v>沅江市</v>
          </cell>
          <cell r="C325">
            <v>2.8000000000000114</v>
          </cell>
          <cell r="D325">
            <v>14.43999999999997</v>
          </cell>
          <cell r="E325">
            <v>3.0668000000000006</v>
          </cell>
          <cell r="F325">
            <v>0.07000000000000028</v>
          </cell>
        </row>
        <row r="326">
          <cell r="B326" t="str">
            <v>南县</v>
          </cell>
          <cell r="C326">
            <v>5.180000000000007</v>
          </cell>
          <cell r="D326">
            <v>10.840000000000003</v>
          </cell>
          <cell r="E326">
            <v>3.719999999999999</v>
          </cell>
          <cell r="F326">
            <v>-4.800000000000001</v>
          </cell>
        </row>
        <row r="327">
          <cell r="B327" t="str">
            <v>桃江县</v>
          </cell>
          <cell r="C327">
            <v>-6.289999999999992</v>
          </cell>
          <cell r="D327">
            <v>-7.590000000000032</v>
          </cell>
          <cell r="E327">
            <v>-12.646799999999999</v>
          </cell>
          <cell r="F327">
            <v>7.940000000000005</v>
          </cell>
        </row>
        <row r="328">
          <cell r="B328" t="str">
            <v>安化县</v>
          </cell>
          <cell r="C328">
            <v>15.46999999999997</v>
          </cell>
          <cell r="D328">
            <v>38.98000000000002</v>
          </cell>
          <cell r="E328">
            <v>21.417200000000037</v>
          </cell>
          <cell r="F328">
            <v>5.700000000000003</v>
          </cell>
        </row>
        <row r="329">
          <cell r="B329" t="str">
            <v>永州市本级</v>
          </cell>
          <cell r="C329">
            <v>2.72</v>
          </cell>
          <cell r="D329">
            <v>-12.409999999999997</v>
          </cell>
          <cell r="E329">
            <v>-4.519999999999996</v>
          </cell>
          <cell r="F329">
            <v>-1.4100000000000001</v>
          </cell>
        </row>
        <row r="330">
          <cell r="B330" t="str">
            <v>零陵区</v>
          </cell>
          <cell r="C330">
            <v>2.730000000000004</v>
          </cell>
          <cell r="D330">
            <v>14.489999999999995</v>
          </cell>
          <cell r="E330">
            <v>6.459199999999996</v>
          </cell>
          <cell r="F330">
            <v>1.0199999999999996</v>
          </cell>
        </row>
        <row r="331">
          <cell r="B331" t="str">
            <v>金洞管理区</v>
          </cell>
          <cell r="C331">
            <v>-5.3</v>
          </cell>
          <cell r="D331">
            <v>0</v>
          </cell>
          <cell r="E331">
            <v>0</v>
          </cell>
          <cell r="F331">
            <v>0</v>
          </cell>
        </row>
        <row r="332">
          <cell r="B332" t="str">
            <v>回龙圩管理区</v>
          </cell>
          <cell r="C332">
            <v>-1.9</v>
          </cell>
          <cell r="D332">
            <v>0</v>
          </cell>
          <cell r="E332">
            <v>0</v>
          </cell>
          <cell r="F332">
            <v>0</v>
          </cell>
        </row>
        <row r="333">
          <cell r="B333" t="str">
            <v>冷水滩区</v>
          </cell>
          <cell r="C333">
            <v>-0.7799999999999869</v>
          </cell>
          <cell r="D333">
            <v>15.439999999999998</v>
          </cell>
          <cell r="E333">
            <v>-1.8119999999999976</v>
          </cell>
          <cell r="F333">
            <v>5.5</v>
          </cell>
        </row>
        <row r="334">
          <cell r="B334" t="str">
            <v>东安县</v>
          </cell>
          <cell r="C334">
            <v>0.519999999999996</v>
          </cell>
          <cell r="D334">
            <v>9.25</v>
          </cell>
          <cell r="E334">
            <v>1.1639999999999873</v>
          </cell>
          <cell r="F334">
            <v>6.529999999999994</v>
          </cell>
        </row>
        <row r="335">
          <cell r="B335" t="str">
            <v>道县</v>
          </cell>
          <cell r="C335">
            <v>9.76000000000002</v>
          </cell>
          <cell r="D335">
            <v>3.069999999999993</v>
          </cell>
          <cell r="E335">
            <v>8.855199999999968</v>
          </cell>
          <cell r="F335">
            <v>-3.770000000000003</v>
          </cell>
        </row>
        <row r="336">
          <cell r="B336" t="str">
            <v>宁远县</v>
          </cell>
          <cell r="C336">
            <v>0.030000000000086402</v>
          </cell>
          <cell r="D336">
            <v>52.60000000000002</v>
          </cell>
          <cell r="E336">
            <v>6.5087999999999795</v>
          </cell>
          <cell r="F336">
            <v>9.350000000000009</v>
          </cell>
        </row>
        <row r="337">
          <cell r="B337" t="str">
            <v>江永县</v>
          </cell>
          <cell r="C337">
            <v>12.200000000000003</v>
          </cell>
          <cell r="D337">
            <v>22.629999999999995</v>
          </cell>
          <cell r="E337">
            <v>-2.809999999999974</v>
          </cell>
          <cell r="F337">
            <v>5.25</v>
          </cell>
        </row>
        <row r="338">
          <cell r="B338" t="str">
            <v>江华县</v>
          </cell>
          <cell r="C338">
            <v>10.449999999999989</v>
          </cell>
          <cell r="D338">
            <v>36.00999999999999</v>
          </cell>
          <cell r="E338">
            <v>0.5500000000000114</v>
          </cell>
          <cell r="F338">
            <v>9.790000000000006</v>
          </cell>
        </row>
        <row r="339">
          <cell r="B339" t="str">
            <v>蓝山县</v>
          </cell>
          <cell r="C339">
            <v>-12.340000000000003</v>
          </cell>
          <cell r="D339">
            <v>11.239999999999995</v>
          </cell>
          <cell r="E339">
            <v>7.217199999999998</v>
          </cell>
          <cell r="F339">
            <v>0.6400000000000006</v>
          </cell>
        </row>
        <row r="340">
          <cell r="B340" t="str">
            <v>新田县</v>
          </cell>
          <cell r="C340">
            <v>11.360000000000014</v>
          </cell>
          <cell r="D340">
            <v>32.160000000000025</v>
          </cell>
          <cell r="E340">
            <v>17.3408</v>
          </cell>
          <cell r="F340">
            <v>4.099999999999994</v>
          </cell>
        </row>
        <row r="341">
          <cell r="B341" t="str">
            <v>双牌县</v>
          </cell>
          <cell r="C341">
            <v>-2.3499999999999943</v>
          </cell>
          <cell r="D341">
            <v>1.5900000000000034</v>
          </cell>
          <cell r="E341">
            <v>1.7819999999999823</v>
          </cell>
          <cell r="F341">
            <v>0.7699999999999996</v>
          </cell>
        </row>
        <row r="342">
          <cell r="B342" t="str">
            <v>祁阳县</v>
          </cell>
          <cell r="C342">
            <v>4.409999999999968</v>
          </cell>
          <cell r="D342">
            <v>21.360000000000014</v>
          </cell>
          <cell r="E342">
            <v>6.965199999999953</v>
          </cell>
          <cell r="F342">
            <v>5.3700000000000045</v>
          </cell>
        </row>
        <row r="343">
          <cell r="B343" t="str">
            <v>郴州市本级</v>
          </cell>
          <cell r="C343">
            <v>-0.11999999999999966</v>
          </cell>
          <cell r="D343">
            <v>-6.549999999999997</v>
          </cell>
          <cell r="E343">
            <v>-2.328000000000001</v>
          </cell>
          <cell r="F343">
            <v>1.7299999999999995</v>
          </cell>
        </row>
        <row r="344">
          <cell r="B344" t="str">
            <v>北湖区</v>
          </cell>
          <cell r="C344">
            <v>-1.1700000000000017</v>
          </cell>
          <cell r="D344">
            <v>26.069999999999993</v>
          </cell>
          <cell r="E344">
            <v>4.386000000000003</v>
          </cell>
          <cell r="F344">
            <v>0</v>
          </cell>
        </row>
        <row r="345">
          <cell r="B345" t="str">
            <v>苏仙区</v>
          </cell>
          <cell r="C345">
            <v>1.220000000000006</v>
          </cell>
          <cell r="D345">
            <v>29.670000000000016</v>
          </cell>
          <cell r="E345">
            <v>1.355999999999998</v>
          </cell>
          <cell r="F345">
            <v>1.9899999999999984</v>
          </cell>
        </row>
        <row r="346">
          <cell r="B346" t="str">
            <v>资兴市</v>
          </cell>
          <cell r="C346">
            <v>0.1700000000000017</v>
          </cell>
          <cell r="D346">
            <v>10.919999999999987</v>
          </cell>
          <cell r="E346">
            <v>2.387199999999993</v>
          </cell>
          <cell r="F346">
            <v>1.2799999999999976</v>
          </cell>
        </row>
        <row r="347">
          <cell r="B347" t="str">
            <v>桂阳县</v>
          </cell>
          <cell r="C347">
            <v>2.8999999999999773</v>
          </cell>
          <cell r="D347">
            <v>14.379999999999995</v>
          </cell>
          <cell r="E347">
            <v>6.339600000000004</v>
          </cell>
          <cell r="F347">
            <v>-3.009999999999998</v>
          </cell>
        </row>
        <row r="348">
          <cell r="B348" t="str">
            <v>永兴县</v>
          </cell>
          <cell r="C348">
            <v>2.260000000000005</v>
          </cell>
          <cell r="D348">
            <v>25.080000000000013</v>
          </cell>
          <cell r="E348">
            <v>7.03840000000001</v>
          </cell>
          <cell r="F348">
            <v>2.3599999999999994</v>
          </cell>
        </row>
        <row r="349">
          <cell r="B349" t="str">
            <v>宜章县</v>
          </cell>
          <cell r="C349">
            <v>-0.46000000000000796</v>
          </cell>
          <cell r="D349">
            <v>33.47000000000003</v>
          </cell>
          <cell r="E349">
            <v>5.752800000000036</v>
          </cell>
          <cell r="F349">
            <v>18.370000000000005</v>
          </cell>
        </row>
        <row r="350">
          <cell r="B350" t="str">
            <v>嘉禾县</v>
          </cell>
          <cell r="C350">
            <v>3.5500000000000114</v>
          </cell>
          <cell r="D350">
            <v>10.789999999999992</v>
          </cell>
          <cell r="E350">
            <v>-1.7819999999999965</v>
          </cell>
          <cell r="F350">
            <v>0.7699999999999996</v>
          </cell>
        </row>
        <row r="351">
          <cell r="B351" t="str">
            <v>临武县</v>
          </cell>
          <cell r="C351">
            <v>-1.6499999999999986</v>
          </cell>
          <cell r="D351">
            <v>18.840000000000003</v>
          </cell>
          <cell r="E351">
            <v>0.3199999999999932</v>
          </cell>
          <cell r="F351">
            <v>2.879999999999999</v>
          </cell>
        </row>
        <row r="352">
          <cell r="B352" t="str">
            <v>汝城县</v>
          </cell>
          <cell r="C352">
            <v>-0.5600000000000023</v>
          </cell>
          <cell r="D352">
            <v>35.110000000000014</v>
          </cell>
          <cell r="E352">
            <v>5.098800000000011</v>
          </cell>
          <cell r="F352">
            <v>8.519999999999996</v>
          </cell>
        </row>
        <row r="353">
          <cell r="B353" t="str">
            <v>桂东县</v>
          </cell>
          <cell r="C353">
            <v>2.5799999999999983</v>
          </cell>
          <cell r="D353">
            <v>19.30000000000001</v>
          </cell>
          <cell r="E353">
            <v>9.864000000000004</v>
          </cell>
          <cell r="F353">
            <v>5.060000000000002</v>
          </cell>
        </row>
        <row r="354">
          <cell r="B354" t="str">
            <v>安仁县</v>
          </cell>
          <cell r="C354">
            <v>2.200000000000017</v>
          </cell>
          <cell r="D354">
            <v>37.93000000000001</v>
          </cell>
          <cell r="E354">
            <v>17.129599999999982</v>
          </cell>
          <cell r="F354">
            <v>11.780000000000001</v>
          </cell>
        </row>
        <row r="355">
          <cell r="B355" t="str">
            <v>娄底市本级</v>
          </cell>
          <cell r="C355">
            <v>2.120000000000001</v>
          </cell>
          <cell r="D355">
            <v>-11.170000000000016</v>
          </cell>
          <cell r="E355">
            <v>-6.239999999999995</v>
          </cell>
          <cell r="F355">
            <v>8.190000000000001</v>
          </cell>
        </row>
        <row r="356">
          <cell r="B356" t="str">
            <v>娄底市经济技术开发区</v>
          </cell>
          <cell r="C356">
            <v>0</v>
          </cell>
          <cell r="D356">
            <v>-1.490000000000002</v>
          </cell>
          <cell r="E356">
            <v>-1.5259999999999998</v>
          </cell>
          <cell r="F356">
            <v>1.85</v>
          </cell>
        </row>
        <row r="357">
          <cell r="B357" t="str">
            <v>娄星区</v>
          </cell>
          <cell r="C357">
            <v>13.199999999999989</v>
          </cell>
          <cell r="D357">
            <v>1.1400000000000148</v>
          </cell>
          <cell r="E357">
            <v>-0.7967999999999904</v>
          </cell>
          <cell r="F357">
            <v>2.75</v>
          </cell>
        </row>
        <row r="358">
          <cell r="B358" t="str">
            <v>涟源市</v>
          </cell>
          <cell r="C358">
            <v>10.039999999999964</v>
          </cell>
          <cell r="D358">
            <v>19.120000000000005</v>
          </cell>
          <cell r="E358">
            <v>263.75159999999994</v>
          </cell>
          <cell r="F358">
            <v>9.409999999999997</v>
          </cell>
        </row>
        <row r="359">
          <cell r="B359" t="str">
            <v>冷水江市</v>
          </cell>
          <cell r="C359">
            <v>-1.289999999999992</v>
          </cell>
          <cell r="D359">
            <v>16.629999999999995</v>
          </cell>
          <cell r="E359">
            <v>-246.17759999999998</v>
          </cell>
          <cell r="F359">
            <v>1.5400000000000027</v>
          </cell>
        </row>
        <row r="360">
          <cell r="B360" t="str">
            <v>双峰县</v>
          </cell>
          <cell r="C360">
            <v>-5.050000000000011</v>
          </cell>
          <cell r="D360">
            <v>42.430000000000064</v>
          </cell>
          <cell r="E360">
            <v>18.07959999999997</v>
          </cell>
          <cell r="F360">
            <v>-3.260000000000005</v>
          </cell>
        </row>
        <row r="361">
          <cell r="B361" t="str">
            <v>新化县</v>
          </cell>
          <cell r="C361">
            <v>15.13999999999993</v>
          </cell>
          <cell r="D361">
            <v>43.18999999999983</v>
          </cell>
          <cell r="E361">
            <v>35.68360000000001</v>
          </cell>
          <cell r="F361">
            <v>-20.099999999999994</v>
          </cell>
        </row>
        <row r="362">
          <cell r="B362" t="str">
            <v>怀化市本级</v>
          </cell>
          <cell r="C362">
            <v>-0.8</v>
          </cell>
          <cell r="D362">
            <v>-27.329999999999984</v>
          </cell>
          <cell r="E362">
            <v>-8.231600000000014</v>
          </cell>
          <cell r="F362">
            <v>3.84</v>
          </cell>
        </row>
        <row r="363">
          <cell r="B363" t="str">
            <v>鹤城区</v>
          </cell>
          <cell r="C363">
            <v>6.490000000000009</v>
          </cell>
          <cell r="D363">
            <v>25.680000000000007</v>
          </cell>
          <cell r="E363">
            <v>5.401600000000002</v>
          </cell>
          <cell r="F363">
            <v>7.609999999999999</v>
          </cell>
        </row>
        <row r="364">
          <cell r="B364" t="str">
            <v>沅陵县</v>
          </cell>
          <cell r="C364">
            <v>-0.5</v>
          </cell>
          <cell r="D364">
            <v>29.400000000000034</v>
          </cell>
          <cell r="E364">
            <v>-9.800000000000011</v>
          </cell>
          <cell r="F364">
            <v>4.219999999999999</v>
          </cell>
        </row>
        <row r="365">
          <cell r="B365" t="str">
            <v>辰溪县</v>
          </cell>
          <cell r="C365">
            <v>13.68999999999997</v>
          </cell>
          <cell r="D365">
            <v>10.120000000000005</v>
          </cell>
          <cell r="E365">
            <v>3.760400000000004</v>
          </cell>
          <cell r="F365">
            <v>5.759999999999998</v>
          </cell>
        </row>
        <row r="366">
          <cell r="B366" t="str">
            <v>溆浦县</v>
          </cell>
          <cell r="C366">
            <v>0.05000000000006821</v>
          </cell>
          <cell r="D366">
            <v>18.34999999999991</v>
          </cell>
          <cell r="E366">
            <v>-0.13119999999997844</v>
          </cell>
          <cell r="F366">
            <v>8.260000000000005</v>
          </cell>
        </row>
        <row r="367">
          <cell r="B367" t="str">
            <v>麻阳县</v>
          </cell>
          <cell r="C367">
            <v>28.939999999999998</v>
          </cell>
          <cell r="D367">
            <v>16.88999999999993</v>
          </cell>
          <cell r="E367">
            <v>-9.320000000000022</v>
          </cell>
          <cell r="F367">
            <v>0.18999999999999773</v>
          </cell>
        </row>
        <row r="368">
          <cell r="B368" t="str">
            <v>新晃县</v>
          </cell>
          <cell r="C368">
            <v>1.6799999999999784</v>
          </cell>
          <cell r="D368">
            <v>25.930000000000007</v>
          </cell>
          <cell r="E368">
            <v>-1.5200000000000102</v>
          </cell>
          <cell r="F368">
            <v>10.119999999999997</v>
          </cell>
        </row>
        <row r="369">
          <cell r="B369" t="str">
            <v>芷江县</v>
          </cell>
          <cell r="C369">
            <v>6.170000000000002</v>
          </cell>
          <cell r="D369">
            <v>14.009999999999991</v>
          </cell>
          <cell r="E369">
            <v>-2.710000000000022</v>
          </cell>
          <cell r="F369">
            <v>1.9200000000000017</v>
          </cell>
        </row>
        <row r="370">
          <cell r="B370" t="str">
            <v>中方县</v>
          </cell>
          <cell r="C370">
            <v>2.9000000000000057</v>
          </cell>
          <cell r="D370">
            <v>6.21999999999997</v>
          </cell>
          <cell r="E370">
            <v>2.0032000000000068</v>
          </cell>
          <cell r="F370">
            <v>5.059999999999999</v>
          </cell>
        </row>
        <row r="371">
          <cell r="B371" t="str">
            <v>洪江市</v>
          </cell>
          <cell r="C371">
            <v>3.8700000000000045</v>
          </cell>
          <cell r="D371">
            <v>1.5699999999999932</v>
          </cell>
          <cell r="E371">
            <v>-0.21000000000000796</v>
          </cell>
          <cell r="F371">
            <v>-2.1699999999999946</v>
          </cell>
        </row>
        <row r="372">
          <cell r="B372" t="str">
            <v>洪江区</v>
          </cell>
          <cell r="C372">
            <v>1.2600000000000016</v>
          </cell>
          <cell r="D372">
            <v>0.0899999999999963</v>
          </cell>
          <cell r="E372">
            <v>-1.0127999999999986</v>
          </cell>
          <cell r="F372">
            <v>1.5400000000000005</v>
          </cell>
        </row>
        <row r="373">
          <cell r="B373" t="str">
            <v>会同县</v>
          </cell>
          <cell r="C373">
            <v>5.999999999999986</v>
          </cell>
          <cell r="D373">
            <v>15.680000000000007</v>
          </cell>
          <cell r="E373">
            <v>-13.370000000000005</v>
          </cell>
          <cell r="F373">
            <v>-1.7900000000000063</v>
          </cell>
        </row>
        <row r="374">
          <cell r="B374" t="str">
            <v>靖州县</v>
          </cell>
          <cell r="C374">
            <v>-1.1500000000000057</v>
          </cell>
          <cell r="D374">
            <v>12.629999999999995</v>
          </cell>
          <cell r="E374">
            <v>-4.11999999999999</v>
          </cell>
          <cell r="F374">
            <v>1.0900000000000034</v>
          </cell>
        </row>
        <row r="375">
          <cell r="B375" t="str">
            <v>通道县</v>
          </cell>
          <cell r="C375">
            <v>-1.3300000000000125</v>
          </cell>
          <cell r="D375">
            <v>14.259999999999991</v>
          </cell>
          <cell r="E375">
            <v>-2.640000000000015</v>
          </cell>
          <cell r="F375">
            <v>3.6499999999999986</v>
          </cell>
        </row>
        <row r="376">
          <cell r="B376" t="str">
            <v>湘西州本级</v>
          </cell>
          <cell r="C376">
            <v>0</v>
          </cell>
          <cell r="D376">
            <v>-23.129999999999995</v>
          </cell>
          <cell r="E376">
            <v>-38.66999999999999</v>
          </cell>
          <cell r="F376">
            <v>-9.659999999999997</v>
          </cell>
        </row>
        <row r="377">
          <cell r="B377" t="str">
            <v>吉首市</v>
          </cell>
          <cell r="C377">
            <v>12.329999999999984</v>
          </cell>
          <cell r="D377">
            <v>-11.560000000000002</v>
          </cell>
          <cell r="E377">
            <v>-13.309999999999988</v>
          </cell>
          <cell r="F377">
            <v>0.509999999999998</v>
          </cell>
        </row>
        <row r="378">
          <cell r="B378" t="str">
            <v>泸溪县</v>
          </cell>
          <cell r="C378">
            <v>4.180000000000007</v>
          </cell>
          <cell r="D378">
            <v>-18.329999999999984</v>
          </cell>
          <cell r="E378">
            <v>-23.109999999999985</v>
          </cell>
          <cell r="F378">
            <v>-0.25</v>
          </cell>
        </row>
        <row r="379">
          <cell r="B379" t="str">
            <v>凤凰县</v>
          </cell>
          <cell r="C379">
            <v>-12.370000000000005</v>
          </cell>
          <cell r="D379">
            <v>-13.870000000000005</v>
          </cell>
          <cell r="E379">
            <v>-41.00999999999999</v>
          </cell>
          <cell r="F379">
            <v>18.5</v>
          </cell>
        </row>
        <row r="380">
          <cell r="B380" t="str">
            <v>花垣县</v>
          </cell>
          <cell r="C380">
            <v>6.829999999999984</v>
          </cell>
          <cell r="D380">
            <v>-22.29000000000002</v>
          </cell>
          <cell r="E380">
            <v>2.789999999999992</v>
          </cell>
          <cell r="F380">
            <v>-13.439999999999998</v>
          </cell>
        </row>
        <row r="381">
          <cell r="B381" t="str">
            <v>保靖县</v>
          </cell>
          <cell r="C381">
            <v>-1.25</v>
          </cell>
          <cell r="D381">
            <v>-5.189999999999998</v>
          </cell>
          <cell r="E381">
            <v>-26.92999999999998</v>
          </cell>
          <cell r="F381">
            <v>3.3900000000000006</v>
          </cell>
        </row>
        <row r="382">
          <cell r="B382" t="str">
            <v>古丈县</v>
          </cell>
          <cell r="C382">
            <v>-1.5399999999999991</v>
          </cell>
          <cell r="D382">
            <v>3.469999999999999</v>
          </cell>
          <cell r="E382">
            <v>-15.879999999999967</v>
          </cell>
          <cell r="F382">
            <v>1.1499999999999986</v>
          </cell>
        </row>
        <row r="383">
          <cell r="B383" t="str">
            <v>永顺县</v>
          </cell>
          <cell r="C383">
            <v>0.30000000000001137</v>
          </cell>
          <cell r="D383">
            <v>-16.519999999999982</v>
          </cell>
          <cell r="E383">
            <v>-40.400000000000034</v>
          </cell>
          <cell r="F383">
            <v>13.38000000000001</v>
          </cell>
        </row>
        <row r="384">
          <cell r="B384" t="str">
            <v>龙山县</v>
          </cell>
          <cell r="C384">
            <v>-5.310000000000002</v>
          </cell>
          <cell r="D384">
            <v>-43.52999999999997</v>
          </cell>
          <cell r="E384">
            <v>-4.580000000000041</v>
          </cell>
          <cell r="F384">
            <v>-33.27999999999999</v>
          </cell>
        </row>
      </sheetData>
      <sheetData sheetId="7">
        <row r="79">
          <cell r="B79" t="str">
            <v>浏阳市</v>
          </cell>
          <cell r="C79">
            <v>9</v>
          </cell>
          <cell r="D79">
            <v>5.4</v>
          </cell>
          <cell r="E79" t="str">
            <v>2050302中专教育</v>
          </cell>
          <cell r="F79">
            <v>7</v>
          </cell>
          <cell r="G79">
            <v>4.2</v>
          </cell>
          <cell r="J79">
            <v>0.22</v>
          </cell>
          <cell r="K79">
            <v>1.31</v>
          </cell>
          <cell r="L79">
            <v>10.34</v>
          </cell>
          <cell r="M79">
            <v>2</v>
          </cell>
          <cell r="N79">
            <v>1.2</v>
          </cell>
        </row>
        <row r="80">
          <cell r="B80" t="str">
            <v>宁乡市</v>
          </cell>
          <cell r="C80">
            <v>6</v>
          </cell>
          <cell r="D80">
            <v>3.5999999999999996</v>
          </cell>
          <cell r="E80" t="str">
            <v>2050302中专教育</v>
          </cell>
          <cell r="F80">
            <v>6</v>
          </cell>
          <cell r="G80">
            <v>3.5999999999999996</v>
          </cell>
          <cell r="M80">
            <v>0</v>
          </cell>
          <cell r="N80">
            <v>0</v>
          </cell>
        </row>
        <row r="81">
          <cell r="B81" t="str">
            <v>株洲市小计</v>
          </cell>
          <cell r="C81">
            <v>44</v>
          </cell>
          <cell r="D81">
            <v>26.400000000000002</v>
          </cell>
          <cell r="F81">
            <v>29</v>
          </cell>
          <cell r="G81">
            <v>17.400000000000002</v>
          </cell>
          <cell r="M81">
            <v>15</v>
          </cell>
          <cell r="N81">
            <v>9</v>
          </cell>
        </row>
        <row r="82">
          <cell r="B82" t="str">
            <v>市本级及所辖区小计</v>
          </cell>
          <cell r="C82">
            <v>30</v>
          </cell>
          <cell r="D82">
            <v>18</v>
          </cell>
          <cell r="F82">
            <v>15</v>
          </cell>
          <cell r="G82">
            <v>9</v>
          </cell>
          <cell r="M82">
            <v>15</v>
          </cell>
          <cell r="N82">
            <v>9</v>
          </cell>
        </row>
        <row r="83">
          <cell r="B83" t="str">
            <v>渌口区</v>
          </cell>
          <cell r="C83">
            <v>1</v>
          </cell>
          <cell r="D83">
            <v>0.6</v>
          </cell>
          <cell r="E83" t="str">
            <v>2050302中专教育</v>
          </cell>
          <cell r="F83">
            <v>1</v>
          </cell>
          <cell r="G83">
            <v>0.6</v>
          </cell>
          <cell r="J83">
            <v>0.57</v>
          </cell>
          <cell r="K83">
            <v>1.62</v>
          </cell>
          <cell r="L83">
            <v>3.64</v>
          </cell>
          <cell r="M83">
            <v>0</v>
          </cell>
          <cell r="N83">
            <v>0</v>
          </cell>
        </row>
        <row r="84">
          <cell r="B84" t="str">
            <v>醴陵市</v>
          </cell>
          <cell r="C84">
            <v>6</v>
          </cell>
          <cell r="D84">
            <v>3.5999999999999996</v>
          </cell>
          <cell r="E84" t="str">
            <v>2050302中专教育</v>
          </cell>
          <cell r="F84">
            <v>6</v>
          </cell>
          <cell r="G84">
            <v>3.5999999999999996</v>
          </cell>
          <cell r="M84">
            <v>0</v>
          </cell>
          <cell r="N84">
            <v>0</v>
          </cell>
        </row>
        <row r="85">
          <cell r="B85" t="str">
            <v>攸县</v>
          </cell>
          <cell r="C85">
            <v>4</v>
          </cell>
          <cell r="D85">
            <v>2.4</v>
          </cell>
          <cell r="E85" t="str">
            <v>2050302中专教育</v>
          </cell>
          <cell r="F85">
            <v>4</v>
          </cell>
          <cell r="G85">
            <v>2.4</v>
          </cell>
          <cell r="M85">
            <v>0</v>
          </cell>
          <cell r="N85">
            <v>0</v>
          </cell>
        </row>
        <row r="86">
          <cell r="B86" t="str">
            <v>茶陵县</v>
          </cell>
          <cell r="C86">
            <v>2</v>
          </cell>
          <cell r="D86">
            <v>1.2</v>
          </cell>
          <cell r="E86" t="str">
            <v>2050302中专教育</v>
          </cell>
          <cell r="F86">
            <v>2</v>
          </cell>
          <cell r="G86">
            <v>1.2</v>
          </cell>
          <cell r="M86">
            <v>0</v>
          </cell>
          <cell r="N86">
            <v>0</v>
          </cell>
        </row>
        <row r="87">
          <cell r="B87" t="str">
            <v>炎陵县</v>
          </cell>
          <cell r="C87">
            <v>1</v>
          </cell>
          <cell r="D87">
            <v>0.6</v>
          </cell>
          <cell r="E87" t="str">
            <v>2050302中专教育</v>
          </cell>
          <cell r="F87">
            <v>1</v>
          </cell>
          <cell r="G87">
            <v>0.6</v>
          </cell>
          <cell r="M87">
            <v>0</v>
          </cell>
          <cell r="N87">
            <v>0</v>
          </cell>
        </row>
        <row r="88">
          <cell r="B88" t="str">
            <v>湘潭市小计</v>
          </cell>
          <cell r="C88">
            <v>33</v>
          </cell>
          <cell r="D88">
            <v>19.8</v>
          </cell>
          <cell r="F88">
            <v>26</v>
          </cell>
          <cell r="G88">
            <v>15.6</v>
          </cell>
          <cell r="M88">
            <v>7</v>
          </cell>
          <cell r="N88">
            <v>4.2</v>
          </cell>
        </row>
        <row r="89">
          <cell r="B89" t="str">
            <v>市本级及所辖区小计</v>
          </cell>
          <cell r="C89">
            <v>22</v>
          </cell>
          <cell r="D89">
            <v>13.2</v>
          </cell>
          <cell r="F89">
            <v>15</v>
          </cell>
          <cell r="G89">
            <v>9</v>
          </cell>
          <cell r="M89">
            <v>7</v>
          </cell>
          <cell r="N89">
            <v>4.2</v>
          </cell>
        </row>
        <row r="90">
          <cell r="B90" t="str">
            <v>湘潭县</v>
          </cell>
          <cell r="C90">
            <v>7</v>
          </cell>
          <cell r="D90">
            <v>4.2</v>
          </cell>
          <cell r="E90" t="str">
            <v>2050302中专教育</v>
          </cell>
          <cell r="F90">
            <v>7</v>
          </cell>
          <cell r="G90">
            <v>4.2</v>
          </cell>
          <cell r="M90">
            <v>0</v>
          </cell>
          <cell r="N90">
            <v>0</v>
          </cell>
        </row>
        <row r="91">
          <cell r="B91" t="str">
            <v>湘乡市</v>
          </cell>
          <cell r="C91">
            <v>3</v>
          </cell>
          <cell r="D91">
            <v>1.7999999999999998</v>
          </cell>
          <cell r="E91" t="str">
            <v>2050302中专教育</v>
          </cell>
          <cell r="F91">
            <v>3</v>
          </cell>
          <cell r="G91">
            <v>1.7999999999999998</v>
          </cell>
          <cell r="M91">
            <v>0</v>
          </cell>
          <cell r="N91">
            <v>0</v>
          </cell>
        </row>
        <row r="92">
          <cell r="B92" t="str">
            <v>韶山市</v>
          </cell>
          <cell r="C92">
            <v>1</v>
          </cell>
          <cell r="D92">
            <v>0.6</v>
          </cell>
          <cell r="E92" t="str">
            <v>2050302中专教育</v>
          </cell>
          <cell r="F92">
            <v>1</v>
          </cell>
          <cell r="G92">
            <v>0.6</v>
          </cell>
          <cell r="M92">
            <v>0</v>
          </cell>
          <cell r="N92">
            <v>0</v>
          </cell>
        </row>
        <row r="93">
          <cell r="B93" t="str">
            <v>衡阳市小计</v>
          </cell>
          <cell r="C93">
            <v>110</v>
          </cell>
          <cell r="D93">
            <v>66</v>
          </cell>
          <cell r="F93">
            <v>86</v>
          </cell>
          <cell r="G93">
            <v>51.6</v>
          </cell>
          <cell r="M93">
            <v>24</v>
          </cell>
          <cell r="N93">
            <v>14.399999999999999</v>
          </cell>
        </row>
        <row r="94">
          <cell r="B94" t="str">
            <v>市本级及所辖区小计</v>
          </cell>
          <cell r="C94">
            <v>69</v>
          </cell>
          <cell r="D94">
            <v>41.4</v>
          </cell>
          <cell r="F94">
            <v>48</v>
          </cell>
          <cell r="G94">
            <v>28.799999999999997</v>
          </cell>
          <cell r="M94">
            <v>21</v>
          </cell>
          <cell r="N94">
            <v>12.6</v>
          </cell>
        </row>
        <row r="95">
          <cell r="B95" t="str">
            <v>衡南县</v>
          </cell>
          <cell r="C95">
            <v>4</v>
          </cell>
          <cell r="D95">
            <v>2.4</v>
          </cell>
          <cell r="E95" t="str">
            <v>2050302中专教育</v>
          </cell>
          <cell r="F95">
            <v>4</v>
          </cell>
          <cell r="G95">
            <v>2.4</v>
          </cell>
          <cell r="M95">
            <v>0</v>
          </cell>
          <cell r="N95">
            <v>0</v>
          </cell>
        </row>
        <row r="96">
          <cell r="B96" t="str">
            <v>衡阳县</v>
          </cell>
          <cell r="C96">
            <v>10</v>
          </cell>
          <cell r="D96">
            <v>6</v>
          </cell>
          <cell r="E96" t="str">
            <v>2050302中专教育</v>
          </cell>
          <cell r="F96">
            <v>7</v>
          </cell>
          <cell r="G96">
            <v>4.2</v>
          </cell>
          <cell r="J96">
            <v>1.05</v>
          </cell>
          <cell r="K96">
            <v>4.11</v>
          </cell>
          <cell r="L96">
            <v>31.04</v>
          </cell>
          <cell r="M96">
            <v>3</v>
          </cell>
          <cell r="N96">
            <v>1.7999999999999998</v>
          </cell>
        </row>
        <row r="97">
          <cell r="B97" t="str">
            <v>衡山县</v>
          </cell>
          <cell r="C97">
            <v>5</v>
          </cell>
          <cell r="D97">
            <v>3</v>
          </cell>
          <cell r="E97" t="str">
            <v>2050302中专教育</v>
          </cell>
          <cell r="F97">
            <v>5</v>
          </cell>
          <cell r="G97">
            <v>3</v>
          </cell>
          <cell r="M97">
            <v>0</v>
          </cell>
          <cell r="N97">
            <v>0</v>
          </cell>
        </row>
        <row r="98">
          <cell r="B98" t="str">
            <v>衡东县</v>
          </cell>
          <cell r="C98">
            <v>2</v>
          </cell>
          <cell r="D98">
            <v>1.2</v>
          </cell>
          <cell r="E98" t="str">
            <v>2050302中专教育</v>
          </cell>
          <cell r="F98">
            <v>2</v>
          </cell>
          <cell r="G98">
            <v>1.2</v>
          </cell>
          <cell r="M98">
            <v>0</v>
          </cell>
          <cell r="N98">
            <v>0</v>
          </cell>
        </row>
        <row r="99">
          <cell r="B99" t="str">
            <v>常宁市</v>
          </cell>
          <cell r="C99">
            <v>7</v>
          </cell>
          <cell r="D99">
            <v>4.2</v>
          </cell>
          <cell r="E99" t="str">
            <v>2050302中专教育</v>
          </cell>
          <cell r="F99">
            <v>7</v>
          </cell>
          <cell r="G99">
            <v>4.2</v>
          </cell>
          <cell r="M99">
            <v>0</v>
          </cell>
          <cell r="N99">
            <v>0</v>
          </cell>
        </row>
        <row r="100">
          <cell r="B100" t="str">
            <v>祁东县</v>
          </cell>
          <cell r="C100">
            <v>9</v>
          </cell>
          <cell r="D100">
            <v>5.3999999999999995</v>
          </cell>
          <cell r="E100" t="str">
            <v>2050302中专教育</v>
          </cell>
          <cell r="F100">
            <v>9</v>
          </cell>
          <cell r="G100">
            <v>5.3999999999999995</v>
          </cell>
          <cell r="M100">
            <v>0</v>
          </cell>
          <cell r="N100">
            <v>0</v>
          </cell>
        </row>
        <row r="101">
          <cell r="B101" t="str">
            <v>耒阳市</v>
          </cell>
          <cell r="C101">
            <v>4</v>
          </cell>
          <cell r="D101">
            <v>2.4</v>
          </cell>
          <cell r="E101" t="str">
            <v>2050302中专教育</v>
          </cell>
          <cell r="F101">
            <v>4</v>
          </cell>
          <cell r="G101">
            <v>2.4</v>
          </cell>
          <cell r="M101">
            <v>0</v>
          </cell>
          <cell r="N101">
            <v>0</v>
          </cell>
        </row>
        <row r="102">
          <cell r="B102" t="str">
            <v>邵阳市小计</v>
          </cell>
          <cell r="C102">
            <v>113</v>
          </cell>
          <cell r="D102">
            <v>67.8</v>
          </cell>
          <cell r="F102">
            <v>99</v>
          </cell>
          <cell r="G102">
            <v>59.4</v>
          </cell>
          <cell r="M102">
            <v>14</v>
          </cell>
          <cell r="N102">
            <v>8.4</v>
          </cell>
        </row>
        <row r="103">
          <cell r="B103" t="str">
            <v>市本级及所辖区小计</v>
          </cell>
          <cell r="C103">
            <v>48</v>
          </cell>
          <cell r="D103">
            <v>28.799999999999997</v>
          </cell>
          <cell r="F103">
            <v>36</v>
          </cell>
          <cell r="G103">
            <v>21.599999999999998</v>
          </cell>
          <cell r="M103">
            <v>12</v>
          </cell>
          <cell r="N103">
            <v>7.199999999999999</v>
          </cell>
        </row>
        <row r="104">
          <cell r="B104" t="str">
            <v>邵东县</v>
          </cell>
          <cell r="C104">
            <v>10</v>
          </cell>
          <cell r="D104">
            <v>6</v>
          </cell>
          <cell r="E104" t="str">
            <v>2050302中专教育</v>
          </cell>
          <cell r="F104">
            <v>10</v>
          </cell>
          <cell r="G104">
            <v>6</v>
          </cell>
          <cell r="M104">
            <v>0</v>
          </cell>
          <cell r="N104">
            <v>0</v>
          </cell>
        </row>
        <row r="105">
          <cell r="B105" t="str">
            <v>新邵县</v>
          </cell>
          <cell r="C105">
            <v>4</v>
          </cell>
          <cell r="D105">
            <v>2.4</v>
          </cell>
          <cell r="E105" t="str">
            <v>2050302中专教育</v>
          </cell>
          <cell r="F105">
            <v>4</v>
          </cell>
          <cell r="G105">
            <v>2.4</v>
          </cell>
          <cell r="M105">
            <v>0</v>
          </cell>
          <cell r="N105">
            <v>0</v>
          </cell>
        </row>
        <row r="106">
          <cell r="B106" t="str">
            <v>隆回县</v>
          </cell>
          <cell r="C106">
            <v>12</v>
          </cell>
          <cell r="D106">
            <v>7.199999999999999</v>
          </cell>
          <cell r="E106" t="str">
            <v>2050302中专教育</v>
          </cell>
          <cell r="F106">
            <v>12</v>
          </cell>
          <cell r="G106">
            <v>7.199999999999999</v>
          </cell>
          <cell r="M106">
            <v>0</v>
          </cell>
          <cell r="N106">
            <v>0</v>
          </cell>
        </row>
        <row r="107">
          <cell r="B107" t="str">
            <v>武冈市</v>
          </cell>
          <cell r="C107">
            <v>17</v>
          </cell>
          <cell r="D107">
            <v>10.2</v>
          </cell>
          <cell r="E107" t="str">
            <v>2050302中专教育</v>
          </cell>
          <cell r="F107">
            <v>15</v>
          </cell>
          <cell r="G107">
            <v>9</v>
          </cell>
          <cell r="J107">
            <v>10.26</v>
          </cell>
          <cell r="K107">
            <v>22.08</v>
          </cell>
          <cell r="L107">
            <v>19.24</v>
          </cell>
          <cell r="M107">
            <v>2</v>
          </cell>
          <cell r="N107">
            <v>1.2</v>
          </cell>
        </row>
        <row r="108">
          <cell r="B108" t="str">
            <v>洞口县</v>
          </cell>
          <cell r="C108">
            <v>11</v>
          </cell>
          <cell r="D108">
            <v>6.6</v>
          </cell>
          <cell r="E108" t="str">
            <v>2050302中专教育</v>
          </cell>
          <cell r="F108">
            <v>11</v>
          </cell>
          <cell r="G108">
            <v>6.6</v>
          </cell>
          <cell r="M108">
            <v>0</v>
          </cell>
          <cell r="N108">
            <v>0</v>
          </cell>
        </row>
        <row r="109">
          <cell r="B109" t="str">
            <v>新宁县</v>
          </cell>
          <cell r="C109">
            <v>4</v>
          </cell>
          <cell r="D109">
            <v>2.4</v>
          </cell>
          <cell r="E109" t="str">
            <v>2050302中专教育</v>
          </cell>
          <cell r="F109">
            <v>4</v>
          </cell>
          <cell r="G109">
            <v>2.4</v>
          </cell>
          <cell r="M109">
            <v>0</v>
          </cell>
          <cell r="N109">
            <v>0</v>
          </cell>
        </row>
        <row r="110">
          <cell r="B110" t="str">
            <v>邵阳县</v>
          </cell>
          <cell r="C110">
            <v>4</v>
          </cell>
          <cell r="D110">
            <v>2.4</v>
          </cell>
          <cell r="E110" t="str">
            <v>2050302中专教育</v>
          </cell>
          <cell r="F110">
            <v>4</v>
          </cell>
          <cell r="G110">
            <v>2.4</v>
          </cell>
          <cell r="M110">
            <v>0</v>
          </cell>
          <cell r="N110">
            <v>0</v>
          </cell>
        </row>
        <row r="111">
          <cell r="B111" t="str">
            <v>城步县</v>
          </cell>
          <cell r="C111">
            <v>1</v>
          </cell>
          <cell r="D111">
            <v>0.6</v>
          </cell>
          <cell r="E111" t="str">
            <v>2050302中专教育</v>
          </cell>
          <cell r="F111">
            <v>1</v>
          </cell>
          <cell r="G111">
            <v>0.6</v>
          </cell>
          <cell r="M111">
            <v>0</v>
          </cell>
          <cell r="N111">
            <v>0</v>
          </cell>
        </row>
        <row r="112">
          <cell r="B112" t="str">
            <v>绥宁县</v>
          </cell>
          <cell r="C112">
            <v>2</v>
          </cell>
          <cell r="D112">
            <v>1.2</v>
          </cell>
          <cell r="E112" t="str">
            <v>2050302中专教育</v>
          </cell>
          <cell r="F112">
            <v>2</v>
          </cell>
          <cell r="G112">
            <v>1.2</v>
          </cell>
          <cell r="M112">
            <v>0</v>
          </cell>
          <cell r="N112">
            <v>0</v>
          </cell>
        </row>
        <row r="113">
          <cell r="B113" t="str">
            <v>岳阳市小计</v>
          </cell>
          <cell r="C113">
            <v>54</v>
          </cell>
          <cell r="D113">
            <v>32.400000000000006</v>
          </cell>
          <cell r="F113">
            <v>52</v>
          </cell>
          <cell r="G113">
            <v>31.200000000000003</v>
          </cell>
          <cell r="M113">
            <v>2</v>
          </cell>
          <cell r="N113">
            <v>1.2</v>
          </cell>
        </row>
        <row r="114">
          <cell r="B114" t="str">
            <v>市本级及所辖区小计</v>
          </cell>
          <cell r="C114">
            <v>21</v>
          </cell>
          <cell r="D114">
            <v>12.6</v>
          </cell>
          <cell r="F114">
            <v>19</v>
          </cell>
          <cell r="G114">
            <v>11.4</v>
          </cell>
          <cell r="M114">
            <v>2</v>
          </cell>
          <cell r="N114">
            <v>1.2</v>
          </cell>
        </row>
        <row r="115">
          <cell r="B115" t="str">
            <v>汨罗市</v>
          </cell>
          <cell r="C115">
            <v>7</v>
          </cell>
          <cell r="D115">
            <v>4.2</v>
          </cell>
          <cell r="E115" t="str">
            <v>2050302中专教育</v>
          </cell>
          <cell r="F115">
            <v>7</v>
          </cell>
          <cell r="G115">
            <v>4.2</v>
          </cell>
          <cell r="M115">
            <v>0</v>
          </cell>
          <cell r="N115">
            <v>0</v>
          </cell>
        </row>
        <row r="116">
          <cell r="B116" t="str">
            <v>平江县</v>
          </cell>
          <cell r="C116">
            <v>6</v>
          </cell>
          <cell r="D116">
            <v>3.5999999999999996</v>
          </cell>
          <cell r="E116" t="str">
            <v>2050302中专教育</v>
          </cell>
          <cell r="F116">
            <v>6</v>
          </cell>
          <cell r="G116">
            <v>3.5999999999999996</v>
          </cell>
          <cell r="M116">
            <v>0</v>
          </cell>
          <cell r="N116">
            <v>0</v>
          </cell>
        </row>
        <row r="117">
          <cell r="B117" t="str">
            <v>湘阴县</v>
          </cell>
          <cell r="C117">
            <v>6</v>
          </cell>
          <cell r="D117">
            <v>3.5999999999999996</v>
          </cell>
          <cell r="E117" t="str">
            <v>2050302中专教育</v>
          </cell>
          <cell r="F117">
            <v>6</v>
          </cell>
          <cell r="G117">
            <v>3.5999999999999996</v>
          </cell>
          <cell r="M117">
            <v>0</v>
          </cell>
          <cell r="N117">
            <v>0</v>
          </cell>
        </row>
        <row r="118">
          <cell r="B118" t="str">
            <v>临湘市</v>
          </cell>
          <cell r="C118">
            <v>5</v>
          </cell>
          <cell r="D118">
            <v>3</v>
          </cell>
          <cell r="E118" t="str">
            <v>2050302中专教育</v>
          </cell>
          <cell r="F118">
            <v>5</v>
          </cell>
          <cell r="G118">
            <v>3</v>
          </cell>
          <cell r="M118">
            <v>0</v>
          </cell>
          <cell r="N118">
            <v>0</v>
          </cell>
        </row>
        <row r="119">
          <cell r="B119" t="str">
            <v>华容县</v>
          </cell>
          <cell r="C119">
            <v>4</v>
          </cell>
          <cell r="D119">
            <v>2.4</v>
          </cell>
          <cell r="E119" t="str">
            <v>2050302中专教育</v>
          </cell>
          <cell r="F119">
            <v>4</v>
          </cell>
          <cell r="G119">
            <v>2.4</v>
          </cell>
          <cell r="M119">
            <v>0</v>
          </cell>
          <cell r="N119">
            <v>0</v>
          </cell>
        </row>
        <row r="120">
          <cell r="B120" t="str">
            <v>岳阳县</v>
          </cell>
          <cell r="C120">
            <v>5</v>
          </cell>
          <cell r="D120">
            <v>3</v>
          </cell>
          <cell r="E120" t="str">
            <v>2050302中专教育</v>
          </cell>
          <cell r="F120">
            <v>5</v>
          </cell>
          <cell r="G120">
            <v>3</v>
          </cell>
          <cell r="M120">
            <v>0</v>
          </cell>
          <cell r="N120">
            <v>0</v>
          </cell>
        </row>
        <row r="121">
          <cell r="B121" t="str">
            <v>常德市小计</v>
          </cell>
          <cell r="C121">
            <v>65</v>
          </cell>
          <cell r="D121">
            <v>39</v>
          </cell>
          <cell r="F121">
            <v>58</v>
          </cell>
          <cell r="G121">
            <v>34.8</v>
          </cell>
          <cell r="M121">
            <v>7</v>
          </cell>
          <cell r="N121">
            <v>4.2</v>
          </cell>
        </row>
        <row r="122">
          <cell r="B122" t="str">
            <v>市本级及所辖区小计</v>
          </cell>
          <cell r="C122">
            <v>29</v>
          </cell>
          <cell r="D122">
            <v>17.4</v>
          </cell>
          <cell r="F122">
            <v>25</v>
          </cell>
          <cell r="G122">
            <v>15</v>
          </cell>
          <cell r="M122">
            <v>4</v>
          </cell>
          <cell r="N122">
            <v>2.4</v>
          </cell>
        </row>
        <row r="123">
          <cell r="B123" t="str">
            <v>津市市</v>
          </cell>
          <cell r="C123">
            <v>2</v>
          </cell>
          <cell r="D123">
            <v>1.2</v>
          </cell>
          <cell r="E123" t="str">
            <v>2050302中专教育</v>
          </cell>
          <cell r="F123">
            <v>2</v>
          </cell>
          <cell r="G123">
            <v>1.2</v>
          </cell>
          <cell r="J123">
            <v>0.14</v>
          </cell>
          <cell r="K123">
            <v>0.8</v>
          </cell>
          <cell r="L123">
            <v>3.66</v>
          </cell>
          <cell r="M123">
            <v>0</v>
          </cell>
          <cell r="N123">
            <v>0</v>
          </cell>
        </row>
        <row r="124">
          <cell r="B124" t="str">
            <v>安乡县</v>
          </cell>
          <cell r="C124">
            <v>4</v>
          </cell>
          <cell r="D124">
            <v>2.4</v>
          </cell>
          <cell r="E124" t="str">
            <v>2050302中专教育</v>
          </cell>
          <cell r="F124">
            <v>4</v>
          </cell>
          <cell r="G124">
            <v>2.4</v>
          </cell>
          <cell r="M124">
            <v>0</v>
          </cell>
          <cell r="N124">
            <v>0</v>
          </cell>
        </row>
        <row r="125">
          <cell r="B125" t="str">
            <v>汉寿县</v>
          </cell>
          <cell r="C125">
            <v>4</v>
          </cell>
          <cell r="D125">
            <v>2.4</v>
          </cell>
          <cell r="E125" t="str">
            <v>2050302中专教育</v>
          </cell>
          <cell r="F125">
            <v>4</v>
          </cell>
          <cell r="G125">
            <v>2.4</v>
          </cell>
          <cell r="M125">
            <v>0</v>
          </cell>
          <cell r="N125">
            <v>0</v>
          </cell>
        </row>
        <row r="126">
          <cell r="B126" t="str">
            <v>澧县</v>
          </cell>
          <cell r="C126">
            <v>7</v>
          </cell>
          <cell r="D126">
            <v>4.199999999999999</v>
          </cell>
          <cell r="E126" t="str">
            <v>2050302中专教育</v>
          </cell>
          <cell r="F126">
            <v>6</v>
          </cell>
          <cell r="G126">
            <v>3.5999999999999996</v>
          </cell>
          <cell r="J126">
            <v>-7.48</v>
          </cell>
          <cell r="K126">
            <v>-16.43</v>
          </cell>
          <cell r="L126">
            <v>15.5</v>
          </cell>
          <cell r="M126">
            <v>1</v>
          </cell>
          <cell r="N126">
            <v>0.6</v>
          </cell>
        </row>
        <row r="127">
          <cell r="B127" t="str">
            <v>临澧县</v>
          </cell>
          <cell r="C127">
            <v>3</v>
          </cell>
          <cell r="D127">
            <v>1.7999999999999998</v>
          </cell>
          <cell r="E127" t="str">
            <v>2050302中专教育</v>
          </cell>
          <cell r="F127">
            <v>3</v>
          </cell>
          <cell r="G127">
            <v>1.7999999999999998</v>
          </cell>
          <cell r="M127">
            <v>0</v>
          </cell>
          <cell r="N127">
            <v>0</v>
          </cell>
        </row>
        <row r="128">
          <cell r="B128" t="str">
            <v>桃源县</v>
          </cell>
          <cell r="C128">
            <v>10</v>
          </cell>
          <cell r="D128">
            <v>6</v>
          </cell>
          <cell r="E128" t="str">
            <v>2050302中专教育</v>
          </cell>
          <cell r="F128">
            <v>8</v>
          </cell>
          <cell r="G128">
            <v>4.8</v>
          </cell>
          <cell r="J128">
            <v>0.74</v>
          </cell>
          <cell r="K128">
            <v>2.72</v>
          </cell>
          <cell r="L128">
            <v>12.09</v>
          </cell>
          <cell r="M128">
            <v>2</v>
          </cell>
          <cell r="N128">
            <v>1.2</v>
          </cell>
        </row>
        <row r="129">
          <cell r="B129" t="str">
            <v>石门县</v>
          </cell>
          <cell r="C129">
            <v>6</v>
          </cell>
          <cell r="D129">
            <v>3.5999999999999996</v>
          </cell>
          <cell r="E129" t="str">
            <v>2050302中专教育</v>
          </cell>
          <cell r="F129">
            <v>6</v>
          </cell>
          <cell r="G129">
            <v>3.5999999999999996</v>
          </cell>
          <cell r="M129">
            <v>0</v>
          </cell>
          <cell r="N129">
            <v>0</v>
          </cell>
        </row>
        <row r="130">
          <cell r="B130" t="str">
            <v>张家界市小计</v>
          </cell>
          <cell r="C130">
            <v>18</v>
          </cell>
          <cell r="D130">
            <v>10.799999999999999</v>
          </cell>
          <cell r="F130">
            <v>14</v>
          </cell>
          <cell r="G130">
            <v>8.399999999999999</v>
          </cell>
          <cell r="M130">
            <v>4</v>
          </cell>
          <cell r="N130">
            <v>2.4</v>
          </cell>
        </row>
        <row r="131">
          <cell r="B131" t="str">
            <v>市本级及所辖区小计</v>
          </cell>
          <cell r="C131">
            <v>8</v>
          </cell>
          <cell r="D131">
            <v>4.8</v>
          </cell>
          <cell r="F131">
            <v>5</v>
          </cell>
          <cell r="G131">
            <v>3</v>
          </cell>
          <cell r="M131">
            <v>3</v>
          </cell>
          <cell r="N131">
            <v>1.7999999999999998</v>
          </cell>
        </row>
        <row r="132">
          <cell r="B132" t="str">
            <v>慈利县</v>
          </cell>
          <cell r="C132">
            <v>6</v>
          </cell>
          <cell r="D132">
            <v>3.5999999999999996</v>
          </cell>
          <cell r="E132" t="str">
            <v>2050302中专教育</v>
          </cell>
          <cell r="F132">
            <v>6</v>
          </cell>
          <cell r="G132">
            <v>3.5999999999999996</v>
          </cell>
          <cell r="M132">
            <v>0</v>
          </cell>
          <cell r="N132">
            <v>0</v>
          </cell>
        </row>
        <row r="133">
          <cell r="B133" t="str">
            <v>桑植县</v>
          </cell>
          <cell r="C133">
            <v>3</v>
          </cell>
          <cell r="D133">
            <v>1.7999999999999998</v>
          </cell>
          <cell r="E133" t="str">
            <v>2050302中专教育</v>
          </cell>
          <cell r="F133">
            <v>3</v>
          </cell>
          <cell r="G133">
            <v>1.7999999999999998</v>
          </cell>
          <cell r="M133">
            <v>0</v>
          </cell>
          <cell r="N133">
            <v>0</v>
          </cell>
        </row>
        <row r="134">
          <cell r="B134" t="str">
            <v>益阳市小计</v>
          </cell>
          <cell r="C134">
            <v>40</v>
          </cell>
          <cell r="D134">
            <v>24</v>
          </cell>
          <cell r="F134">
            <v>35</v>
          </cell>
          <cell r="G134">
            <v>21</v>
          </cell>
          <cell r="M134">
            <v>5</v>
          </cell>
          <cell r="N134">
            <v>3</v>
          </cell>
        </row>
        <row r="135">
          <cell r="B135" t="str">
            <v>市本级及所辖区小计</v>
          </cell>
          <cell r="C135">
            <v>20</v>
          </cell>
          <cell r="D135">
            <v>12</v>
          </cell>
          <cell r="F135">
            <v>16</v>
          </cell>
          <cell r="G135">
            <v>9.6</v>
          </cell>
          <cell r="M135">
            <v>4</v>
          </cell>
          <cell r="N135">
            <v>2.4</v>
          </cell>
        </row>
        <row r="136">
          <cell r="B136" t="str">
            <v>沅江市</v>
          </cell>
          <cell r="C136">
            <v>5</v>
          </cell>
          <cell r="D136">
            <v>3</v>
          </cell>
          <cell r="E136" t="str">
            <v>2050302中专教育</v>
          </cell>
          <cell r="F136">
            <v>4</v>
          </cell>
          <cell r="G136">
            <v>2.4</v>
          </cell>
          <cell r="J136">
            <v>-0.27</v>
          </cell>
          <cell r="K136">
            <v>1.4</v>
          </cell>
          <cell r="L136">
            <v>31.1</v>
          </cell>
          <cell r="M136">
            <v>1</v>
          </cell>
          <cell r="N136">
            <v>0.6</v>
          </cell>
        </row>
        <row r="137">
          <cell r="B137" t="str">
            <v>南县</v>
          </cell>
          <cell r="C137">
            <v>4</v>
          </cell>
          <cell r="D137">
            <v>2.4</v>
          </cell>
          <cell r="E137" t="str">
            <v>2050302中专教育</v>
          </cell>
          <cell r="F137">
            <v>4</v>
          </cell>
          <cell r="G137">
            <v>2.4</v>
          </cell>
          <cell r="M137">
            <v>0</v>
          </cell>
          <cell r="N137">
            <v>0</v>
          </cell>
        </row>
        <row r="138">
          <cell r="B138" t="str">
            <v>桃江县</v>
          </cell>
          <cell r="C138">
            <v>5</v>
          </cell>
          <cell r="D138">
            <v>3</v>
          </cell>
          <cell r="E138" t="str">
            <v>2050302中专教育</v>
          </cell>
          <cell r="F138">
            <v>5</v>
          </cell>
          <cell r="G138">
            <v>3</v>
          </cell>
          <cell r="M138">
            <v>0</v>
          </cell>
          <cell r="N138">
            <v>0</v>
          </cell>
        </row>
        <row r="139">
          <cell r="B139" t="str">
            <v>安化县</v>
          </cell>
          <cell r="C139">
            <v>6</v>
          </cell>
          <cell r="D139">
            <v>3.5999999999999996</v>
          </cell>
          <cell r="E139" t="str">
            <v>2050302中专教育</v>
          </cell>
          <cell r="F139">
            <v>6</v>
          </cell>
          <cell r="G139">
            <v>3.5999999999999996</v>
          </cell>
          <cell r="J139">
            <v>-1.8</v>
          </cell>
          <cell r="K139">
            <v>-6.44</v>
          </cell>
          <cell r="L139">
            <v>-2.28</v>
          </cell>
          <cell r="M139">
            <v>0</v>
          </cell>
          <cell r="N139">
            <v>0</v>
          </cell>
        </row>
        <row r="140">
          <cell r="B140" t="str">
            <v>永州市小计</v>
          </cell>
          <cell r="C140">
            <v>94</v>
          </cell>
          <cell r="D140">
            <v>56.39999999999999</v>
          </cell>
          <cell r="F140">
            <v>88</v>
          </cell>
          <cell r="G140">
            <v>52.79999999999999</v>
          </cell>
          <cell r="H140" t="str">
            <v> </v>
          </cell>
          <cell r="I140" t="str">
            <v> </v>
          </cell>
          <cell r="J140">
            <v>4.84</v>
          </cell>
          <cell r="K140">
            <v>11.26</v>
          </cell>
          <cell r="L140">
            <v>3.17</v>
          </cell>
          <cell r="M140">
            <v>6</v>
          </cell>
          <cell r="N140">
            <v>3.5999999999999996</v>
          </cell>
        </row>
        <row r="141">
          <cell r="B141" t="str">
            <v>市本级及所辖区小计</v>
          </cell>
          <cell r="C141">
            <v>38</v>
          </cell>
          <cell r="D141">
            <v>22.8</v>
          </cell>
          <cell r="F141">
            <v>33</v>
          </cell>
          <cell r="G141">
            <v>19.8</v>
          </cell>
          <cell r="H141" t="str">
            <v> </v>
          </cell>
          <cell r="I141" t="str">
            <v> </v>
          </cell>
          <cell r="J141" t="e">
            <v>#REF!</v>
          </cell>
          <cell r="K141" t="e">
            <v>#REF!</v>
          </cell>
          <cell r="L141" t="e">
            <v>#REF!</v>
          </cell>
          <cell r="M141">
            <v>5</v>
          </cell>
          <cell r="N141">
            <v>3</v>
          </cell>
        </row>
        <row r="142">
          <cell r="B142" t="str">
            <v>东安县</v>
          </cell>
          <cell r="C142">
            <v>3</v>
          </cell>
          <cell r="D142">
            <v>1.7999999999999998</v>
          </cell>
          <cell r="E142" t="str">
            <v>2050302中专教育</v>
          </cell>
          <cell r="F142">
            <v>3</v>
          </cell>
          <cell r="G142">
            <v>1.7999999999999998</v>
          </cell>
          <cell r="M142">
            <v>0</v>
          </cell>
          <cell r="N142">
            <v>0</v>
          </cell>
        </row>
        <row r="143">
          <cell r="B143" t="str">
            <v>道县</v>
          </cell>
          <cell r="C143">
            <v>9</v>
          </cell>
          <cell r="D143">
            <v>5.3999999999999995</v>
          </cell>
          <cell r="E143" t="str">
            <v>2050302中专教育</v>
          </cell>
          <cell r="F143">
            <v>9</v>
          </cell>
          <cell r="G143">
            <v>5.3999999999999995</v>
          </cell>
          <cell r="M143">
            <v>0</v>
          </cell>
          <cell r="N143">
            <v>0</v>
          </cell>
        </row>
        <row r="144">
          <cell r="B144" t="str">
            <v>宁远县</v>
          </cell>
          <cell r="C144">
            <v>8</v>
          </cell>
          <cell r="D144">
            <v>4.8</v>
          </cell>
          <cell r="E144" t="str">
            <v>2050302中专教育</v>
          </cell>
          <cell r="F144">
            <v>8</v>
          </cell>
          <cell r="G144">
            <v>4.8</v>
          </cell>
          <cell r="M144">
            <v>0</v>
          </cell>
          <cell r="N144">
            <v>0</v>
          </cell>
        </row>
        <row r="145">
          <cell r="B145" t="str">
            <v>江永县</v>
          </cell>
          <cell r="C145">
            <v>2</v>
          </cell>
          <cell r="D145">
            <v>1.2</v>
          </cell>
          <cell r="E145" t="str">
            <v>2050302中专教育</v>
          </cell>
          <cell r="F145">
            <v>2</v>
          </cell>
          <cell r="G145">
            <v>1.2</v>
          </cell>
          <cell r="M145">
            <v>0</v>
          </cell>
          <cell r="N145">
            <v>0</v>
          </cell>
        </row>
        <row r="146">
          <cell r="B146" t="str">
            <v>江华县</v>
          </cell>
          <cell r="C146">
            <v>8</v>
          </cell>
          <cell r="D146">
            <v>4.8</v>
          </cell>
          <cell r="E146" t="str">
            <v>2050302中专教育</v>
          </cell>
          <cell r="F146">
            <v>8</v>
          </cell>
          <cell r="G146">
            <v>4.8</v>
          </cell>
          <cell r="M146">
            <v>0</v>
          </cell>
          <cell r="N146">
            <v>0</v>
          </cell>
        </row>
        <row r="147">
          <cell r="B147" t="str">
            <v>蓝山县</v>
          </cell>
          <cell r="C147">
            <v>8</v>
          </cell>
          <cell r="D147">
            <v>4.8</v>
          </cell>
          <cell r="E147" t="str">
            <v>2050302中专教育</v>
          </cell>
          <cell r="F147">
            <v>8</v>
          </cell>
          <cell r="G147">
            <v>4.8</v>
          </cell>
          <cell r="M147">
            <v>0</v>
          </cell>
          <cell r="N147">
            <v>0</v>
          </cell>
        </row>
        <row r="148">
          <cell r="B148" t="str">
            <v>新田县</v>
          </cell>
          <cell r="C148">
            <v>4</v>
          </cell>
          <cell r="D148">
            <v>2.4</v>
          </cell>
          <cell r="E148" t="str">
            <v>2050302中专教育</v>
          </cell>
          <cell r="F148">
            <v>3</v>
          </cell>
          <cell r="G148">
            <v>1.7999999999999998</v>
          </cell>
          <cell r="J148">
            <v>4.84</v>
          </cell>
          <cell r="K148">
            <v>11.26</v>
          </cell>
          <cell r="L148">
            <v>3.17</v>
          </cell>
          <cell r="M148">
            <v>1</v>
          </cell>
          <cell r="N148">
            <v>0.6</v>
          </cell>
        </row>
        <row r="149">
          <cell r="B149" t="str">
            <v>双牌县</v>
          </cell>
          <cell r="C149">
            <v>1</v>
          </cell>
          <cell r="D149">
            <v>0.6</v>
          </cell>
          <cell r="E149" t="str">
            <v>2050302中专教育</v>
          </cell>
          <cell r="F149">
            <v>1</v>
          </cell>
          <cell r="G149">
            <v>0.6</v>
          </cell>
          <cell r="M149">
            <v>0</v>
          </cell>
          <cell r="N149">
            <v>0</v>
          </cell>
        </row>
        <row r="150">
          <cell r="B150" t="str">
            <v>祁阳县</v>
          </cell>
          <cell r="C150">
            <v>13</v>
          </cell>
          <cell r="D150">
            <v>7.8</v>
          </cell>
          <cell r="E150" t="str">
            <v>2050302中专教育</v>
          </cell>
          <cell r="F150">
            <v>13</v>
          </cell>
          <cell r="G150">
            <v>7.8</v>
          </cell>
          <cell r="M150">
            <v>0</v>
          </cell>
          <cell r="N150">
            <v>0</v>
          </cell>
        </row>
        <row r="151">
          <cell r="B151" t="str">
            <v>郴州市小计</v>
          </cell>
          <cell r="C151">
            <v>58</v>
          </cell>
          <cell r="D151">
            <v>34.800000000000004</v>
          </cell>
          <cell r="F151">
            <v>50</v>
          </cell>
          <cell r="G151">
            <v>30.000000000000004</v>
          </cell>
          <cell r="H151" t="str">
            <v> </v>
          </cell>
          <cell r="I151" t="str">
            <v> </v>
          </cell>
          <cell r="J151">
            <v>0</v>
          </cell>
          <cell r="K151">
            <v>0</v>
          </cell>
          <cell r="L151">
            <v>0</v>
          </cell>
          <cell r="M151">
            <v>8</v>
          </cell>
          <cell r="N151">
            <v>4.8</v>
          </cell>
        </row>
        <row r="152">
          <cell r="B152" t="str">
            <v>市本级及所辖区小计</v>
          </cell>
          <cell r="C152">
            <v>29</v>
          </cell>
          <cell r="D152">
            <v>17.4</v>
          </cell>
          <cell r="F152">
            <v>21</v>
          </cell>
          <cell r="G152">
            <v>12.6</v>
          </cell>
          <cell r="H152" t="str">
            <v> </v>
          </cell>
          <cell r="I152" t="str">
            <v> </v>
          </cell>
          <cell r="J152" t="e">
            <v>#REF!</v>
          </cell>
          <cell r="K152" t="e">
            <v>#REF!</v>
          </cell>
          <cell r="L152" t="e">
            <v>#REF!</v>
          </cell>
          <cell r="M152">
            <v>8</v>
          </cell>
          <cell r="N152">
            <v>4.8</v>
          </cell>
        </row>
        <row r="153">
          <cell r="B153" t="str">
            <v>资兴市</v>
          </cell>
          <cell r="C153">
            <v>4</v>
          </cell>
          <cell r="D153">
            <v>2.4</v>
          </cell>
          <cell r="E153" t="str">
            <v>2050302中专教育</v>
          </cell>
          <cell r="F153">
            <v>4</v>
          </cell>
          <cell r="G153">
            <v>2.4</v>
          </cell>
          <cell r="M153">
            <v>0</v>
          </cell>
          <cell r="N153">
            <v>0</v>
          </cell>
        </row>
        <row r="154">
          <cell r="B154" t="str">
            <v>桂阳县</v>
          </cell>
          <cell r="C154">
            <v>6</v>
          </cell>
          <cell r="D154">
            <v>3.5999999999999996</v>
          </cell>
          <cell r="E154" t="str">
            <v>2050302中专教育</v>
          </cell>
          <cell r="F154">
            <v>6</v>
          </cell>
          <cell r="G154">
            <v>3.5999999999999996</v>
          </cell>
          <cell r="M154">
            <v>0</v>
          </cell>
          <cell r="N154">
            <v>0</v>
          </cell>
        </row>
        <row r="155">
          <cell r="B155" t="str">
            <v>永兴县</v>
          </cell>
          <cell r="C155">
            <v>4</v>
          </cell>
          <cell r="D155">
            <v>2.4</v>
          </cell>
          <cell r="E155" t="str">
            <v>2050302中专教育</v>
          </cell>
          <cell r="F155">
            <v>4</v>
          </cell>
          <cell r="G155">
            <v>2.4</v>
          </cell>
          <cell r="M155">
            <v>0</v>
          </cell>
          <cell r="N155">
            <v>0</v>
          </cell>
        </row>
        <row r="156">
          <cell r="B156" t="str">
            <v>宜章县</v>
          </cell>
          <cell r="C156">
            <v>3</v>
          </cell>
          <cell r="D156">
            <v>1.7999999999999998</v>
          </cell>
          <cell r="E156" t="str">
            <v>2050302中专教育</v>
          </cell>
          <cell r="F156">
            <v>3</v>
          </cell>
          <cell r="G156">
            <v>1.7999999999999998</v>
          </cell>
          <cell r="M156">
            <v>0</v>
          </cell>
          <cell r="N156">
            <v>0</v>
          </cell>
        </row>
        <row r="157">
          <cell r="B157" t="str">
            <v>嘉禾县</v>
          </cell>
          <cell r="C157">
            <v>2</v>
          </cell>
          <cell r="D157">
            <v>1.2</v>
          </cell>
          <cell r="E157" t="str">
            <v>2050302中专教育</v>
          </cell>
          <cell r="F157">
            <v>2</v>
          </cell>
          <cell r="G157">
            <v>1.2</v>
          </cell>
          <cell r="M157">
            <v>0</v>
          </cell>
          <cell r="N157">
            <v>0</v>
          </cell>
        </row>
        <row r="158">
          <cell r="B158" t="str">
            <v>临武县</v>
          </cell>
          <cell r="C158">
            <v>3</v>
          </cell>
          <cell r="D158">
            <v>1.7999999999999998</v>
          </cell>
          <cell r="E158" t="str">
            <v>2050302中专教育</v>
          </cell>
          <cell r="F158">
            <v>3</v>
          </cell>
          <cell r="G158">
            <v>1.7999999999999998</v>
          </cell>
          <cell r="M158">
            <v>0</v>
          </cell>
          <cell r="N158">
            <v>0</v>
          </cell>
        </row>
        <row r="159">
          <cell r="B159" t="str">
            <v>汝城县</v>
          </cell>
          <cell r="C159">
            <v>3</v>
          </cell>
          <cell r="D159">
            <v>1.7999999999999998</v>
          </cell>
          <cell r="E159" t="str">
            <v>2050302中专教育</v>
          </cell>
          <cell r="F159">
            <v>3</v>
          </cell>
          <cell r="G159">
            <v>1.7999999999999998</v>
          </cell>
          <cell r="M159">
            <v>0</v>
          </cell>
          <cell r="N159">
            <v>0</v>
          </cell>
        </row>
        <row r="160">
          <cell r="B160" t="str">
            <v>桂东县</v>
          </cell>
          <cell r="C160">
            <v>1</v>
          </cell>
          <cell r="D160">
            <v>0.6</v>
          </cell>
          <cell r="E160" t="str">
            <v>2050302中专教育</v>
          </cell>
          <cell r="F160">
            <v>1</v>
          </cell>
          <cell r="G160">
            <v>0.6</v>
          </cell>
          <cell r="M160">
            <v>0</v>
          </cell>
          <cell r="N160">
            <v>0</v>
          </cell>
        </row>
        <row r="161">
          <cell r="B161" t="str">
            <v>安仁县</v>
          </cell>
          <cell r="C161">
            <v>3</v>
          </cell>
          <cell r="D161">
            <v>1.7999999999999998</v>
          </cell>
          <cell r="E161" t="str">
            <v>2050302中专教育</v>
          </cell>
          <cell r="F161">
            <v>3</v>
          </cell>
          <cell r="G161">
            <v>1.7999999999999998</v>
          </cell>
          <cell r="M161">
            <v>0</v>
          </cell>
          <cell r="N161">
            <v>0</v>
          </cell>
        </row>
        <row r="162">
          <cell r="B162" t="str">
            <v>娄底市小计</v>
          </cell>
          <cell r="C162">
            <v>54</v>
          </cell>
          <cell r="D162">
            <v>32.4</v>
          </cell>
          <cell r="F162">
            <v>44</v>
          </cell>
          <cell r="G162">
            <v>26.4</v>
          </cell>
          <cell r="M162">
            <v>10</v>
          </cell>
          <cell r="N162">
            <v>6</v>
          </cell>
        </row>
        <row r="163">
          <cell r="B163" t="str">
            <v>市本级及所辖区小计</v>
          </cell>
          <cell r="C163">
            <v>27</v>
          </cell>
          <cell r="D163">
            <v>16.2</v>
          </cell>
          <cell r="F163">
            <v>21</v>
          </cell>
          <cell r="G163">
            <v>12.6</v>
          </cell>
          <cell r="M163">
            <v>6</v>
          </cell>
          <cell r="N163">
            <v>3.5999999999999996</v>
          </cell>
        </row>
        <row r="164">
          <cell r="B164" t="str">
            <v>涟源市</v>
          </cell>
          <cell r="C164">
            <v>7</v>
          </cell>
          <cell r="D164">
            <v>4.2</v>
          </cell>
          <cell r="E164" t="str">
            <v>2050302中专教育</v>
          </cell>
          <cell r="F164">
            <v>7</v>
          </cell>
          <cell r="G164">
            <v>4.2</v>
          </cell>
          <cell r="M164">
            <v>0</v>
          </cell>
          <cell r="N164">
            <v>0</v>
          </cell>
        </row>
        <row r="165">
          <cell r="B165" t="str">
            <v>冷水江市</v>
          </cell>
          <cell r="C165">
            <v>9</v>
          </cell>
          <cell r="D165">
            <v>5.4</v>
          </cell>
          <cell r="E165" t="str">
            <v>2050302中专教育</v>
          </cell>
          <cell r="F165">
            <v>5</v>
          </cell>
          <cell r="G165">
            <v>3</v>
          </cell>
          <cell r="J165">
            <v>16.38</v>
          </cell>
          <cell r="K165">
            <v>16.98</v>
          </cell>
          <cell r="L165">
            <v>33.43</v>
          </cell>
          <cell r="M165">
            <v>4</v>
          </cell>
          <cell r="N165">
            <v>2.4</v>
          </cell>
        </row>
        <row r="166">
          <cell r="B166" t="str">
            <v>双峰县</v>
          </cell>
          <cell r="C166">
            <v>5</v>
          </cell>
          <cell r="D166">
            <v>3</v>
          </cell>
          <cell r="E166" t="str">
            <v>2050302中专教育</v>
          </cell>
          <cell r="F166">
            <v>5</v>
          </cell>
          <cell r="G166">
            <v>3</v>
          </cell>
          <cell r="M166">
            <v>0</v>
          </cell>
          <cell r="N166">
            <v>0</v>
          </cell>
        </row>
        <row r="167">
          <cell r="B167" t="str">
            <v>新化县</v>
          </cell>
          <cell r="C167">
            <v>6</v>
          </cell>
          <cell r="D167">
            <v>3.5999999999999996</v>
          </cell>
          <cell r="E167" t="str">
            <v>2050302中专教育</v>
          </cell>
          <cell r="F167">
            <v>6</v>
          </cell>
          <cell r="G167">
            <v>3.5999999999999996</v>
          </cell>
          <cell r="M167">
            <v>0</v>
          </cell>
          <cell r="N167">
            <v>0</v>
          </cell>
        </row>
        <row r="168">
          <cell r="B168" t="str">
            <v>怀化市小计</v>
          </cell>
          <cell r="C168">
            <v>60</v>
          </cell>
          <cell r="D168">
            <v>36</v>
          </cell>
          <cell r="F168">
            <v>51</v>
          </cell>
          <cell r="G168">
            <v>30.599999999999998</v>
          </cell>
          <cell r="M168">
            <v>9</v>
          </cell>
          <cell r="N168">
            <v>5.3999999999999995</v>
          </cell>
        </row>
        <row r="169">
          <cell r="B169" t="str">
            <v>市本级及所辖区小计</v>
          </cell>
          <cell r="C169">
            <v>23</v>
          </cell>
          <cell r="D169">
            <v>13.8</v>
          </cell>
          <cell r="F169">
            <v>14</v>
          </cell>
          <cell r="G169">
            <v>8.4</v>
          </cell>
          <cell r="M169">
            <v>9</v>
          </cell>
          <cell r="N169">
            <v>5.3999999999999995</v>
          </cell>
        </row>
        <row r="170">
          <cell r="B170" t="str">
            <v>沅陵县</v>
          </cell>
          <cell r="C170">
            <v>4</v>
          </cell>
          <cell r="D170">
            <v>2.4</v>
          </cell>
          <cell r="E170" t="str">
            <v>2050302中专教育</v>
          </cell>
          <cell r="F170">
            <v>4</v>
          </cell>
          <cell r="G170">
            <v>2.4</v>
          </cell>
          <cell r="M170">
            <v>0</v>
          </cell>
          <cell r="N170">
            <v>0</v>
          </cell>
        </row>
        <row r="171">
          <cell r="B171" t="str">
            <v>辰溪县</v>
          </cell>
          <cell r="C171">
            <v>1</v>
          </cell>
          <cell r="D171">
            <v>0.6</v>
          </cell>
          <cell r="E171" t="str">
            <v>2050302中专教育</v>
          </cell>
          <cell r="F171">
            <v>1</v>
          </cell>
          <cell r="G171">
            <v>0.6</v>
          </cell>
          <cell r="M171">
            <v>0</v>
          </cell>
          <cell r="N171">
            <v>0</v>
          </cell>
        </row>
        <row r="172">
          <cell r="B172" t="str">
            <v>溆浦县</v>
          </cell>
          <cell r="C172">
            <v>6</v>
          </cell>
          <cell r="D172">
            <v>3.5999999999999996</v>
          </cell>
          <cell r="E172" t="str">
            <v>2050302中专教育</v>
          </cell>
          <cell r="F172">
            <v>6</v>
          </cell>
          <cell r="G172">
            <v>3.5999999999999996</v>
          </cell>
          <cell r="M172">
            <v>0</v>
          </cell>
          <cell r="N172">
            <v>0</v>
          </cell>
        </row>
        <row r="173">
          <cell r="B173" t="str">
            <v>麻阳县</v>
          </cell>
          <cell r="C173">
            <v>2</v>
          </cell>
          <cell r="D173">
            <v>1.2</v>
          </cell>
          <cell r="E173" t="str">
            <v>2050302中专教育</v>
          </cell>
          <cell r="F173">
            <v>2</v>
          </cell>
          <cell r="G173">
            <v>1.2</v>
          </cell>
          <cell r="M173">
            <v>0</v>
          </cell>
          <cell r="N173">
            <v>0</v>
          </cell>
        </row>
        <row r="174">
          <cell r="B174" t="str">
            <v>新晃县</v>
          </cell>
          <cell r="C174">
            <v>1</v>
          </cell>
          <cell r="D174">
            <v>0.6</v>
          </cell>
          <cell r="E174" t="str">
            <v>2050302中专教育</v>
          </cell>
          <cell r="F174">
            <v>1</v>
          </cell>
          <cell r="G174">
            <v>0.6</v>
          </cell>
          <cell r="M174">
            <v>0</v>
          </cell>
          <cell r="N174">
            <v>0</v>
          </cell>
        </row>
        <row r="175">
          <cell r="B175" t="str">
            <v>芷江县</v>
          </cell>
          <cell r="C175">
            <v>7</v>
          </cell>
          <cell r="D175">
            <v>4.2</v>
          </cell>
          <cell r="E175" t="str">
            <v>2050302中专教育</v>
          </cell>
          <cell r="F175">
            <v>7</v>
          </cell>
          <cell r="G175">
            <v>4.2</v>
          </cell>
          <cell r="M175">
            <v>0</v>
          </cell>
          <cell r="N175">
            <v>0</v>
          </cell>
        </row>
        <row r="176">
          <cell r="B176" t="str">
            <v>中方县</v>
          </cell>
          <cell r="C176">
            <v>2</v>
          </cell>
          <cell r="D176">
            <v>1.2</v>
          </cell>
          <cell r="E176" t="str">
            <v>2050302中专教育</v>
          </cell>
          <cell r="F176">
            <v>2</v>
          </cell>
          <cell r="G176">
            <v>1.2</v>
          </cell>
          <cell r="M176">
            <v>0</v>
          </cell>
          <cell r="N176">
            <v>0</v>
          </cell>
        </row>
        <row r="177">
          <cell r="B177" t="str">
            <v>洪江市</v>
          </cell>
          <cell r="C177">
            <v>5</v>
          </cell>
          <cell r="D177">
            <v>3</v>
          </cell>
          <cell r="E177" t="str">
            <v>2050302中专教育</v>
          </cell>
          <cell r="F177">
            <v>5</v>
          </cell>
          <cell r="G177">
            <v>3</v>
          </cell>
          <cell r="M177">
            <v>0</v>
          </cell>
          <cell r="N177">
            <v>0</v>
          </cell>
        </row>
        <row r="178">
          <cell r="B178" t="str">
            <v>洪江区</v>
          </cell>
          <cell r="C178">
            <v>0</v>
          </cell>
          <cell r="D178">
            <v>0</v>
          </cell>
          <cell r="E178" t="str">
            <v>2050302中专教育</v>
          </cell>
          <cell r="F178">
            <v>0</v>
          </cell>
          <cell r="G178">
            <v>0</v>
          </cell>
          <cell r="M178">
            <v>0</v>
          </cell>
          <cell r="N178">
            <v>0</v>
          </cell>
        </row>
        <row r="179">
          <cell r="B179" t="str">
            <v>会同县</v>
          </cell>
          <cell r="C179">
            <v>3</v>
          </cell>
          <cell r="D179">
            <v>1.7999999999999998</v>
          </cell>
          <cell r="E179" t="str">
            <v>2050302中专教育</v>
          </cell>
          <cell r="F179">
            <v>3</v>
          </cell>
          <cell r="G179">
            <v>1.7999999999999998</v>
          </cell>
          <cell r="M179">
            <v>0</v>
          </cell>
          <cell r="N179">
            <v>0</v>
          </cell>
        </row>
        <row r="180">
          <cell r="B180" t="str">
            <v>靖州县</v>
          </cell>
          <cell r="C180">
            <v>4</v>
          </cell>
          <cell r="D180">
            <v>2.4</v>
          </cell>
          <cell r="E180" t="str">
            <v>2050302中专教育</v>
          </cell>
          <cell r="F180">
            <v>4</v>
          </cell>
          <cell r="G180">
            <v>2.4</v>
          </cell>
          <cell r="M180">
            <v>0</v>
          </cell>
          <cell r="N180">
            <v>0</v>
          </cell>
        </row>
        <row r="181">
          <cell r="B181" t="str">
            <v>通道县</v>
          </cell>
          <cell r="C181">
            <v>2</v>
          </cell>
          <cell r="D181">
            <v>1.2</v>
          </cell>
          <cell r="E181" t="str">
            <v>2050302中专教育</v>
          </cell>
          <cell r="F181">
            <v>2</v>
          </cell>
          <cell r="G181">
            <v>1.2</v>
          </cell>
          <cell r="M181">
            <v>0</v>
          </cell>
          <cell r="N181">
            <v>0</v>
          </cell>
        </row>
        <row r="182">
          <cell r="B182" t="str">
            <v>湘西土家族苗族自治州小计</v>
          </cell>
          <cell r="C182">
            <v>38</v>
          </cell>
          <cell r="D182">
            <v>22.8</v>
          </cell>
          <cell r="F182">
            <v>36</v>
          </cell>
          <cell r="G182">
            <v>21.6</v>
          </cell>
          <cell r="M182">
            <v>2</v>
          </cell>
          <cell r="N182">
            <v>1.2</v>
          </cell>
        </row>
        <row r="183">
          <cell r="B183" t="str">
            <v>湘西州本级</v>
          </cell>
          <cell r="C183">
            <v>14</v>
          </cell>
          <cell r="D183">
            <v>8.4</v>
          </cell>
          <cell r="E183" t="str">
            <v>2050302中专教育</v>
          </cell>
          <cell r="F183">
            <v>13</v>
          </cell>
          <cell r="G183">
            <v>7.8</v>
          </cell>
          <cell r="J183">
            <v>-45.61</v>
          </cell>
          <cell r="K183">
            <v>-60.75</v>
          </cell>
          <cell r="L183">
            <v>-51.75</v>
          </cell>
          <cell r="M183">
            <v>1</v>
          </cell>
          <cell r="N183">
            <v>0.6</v>
          </cell>
        </row>
        <row r="184">
          <cell r="B184" t="str">
            <v>吉首市</v>
          </cell>
          <cell r="C184">
            <v>5</v>
          </cell>
          <cell r="D184">
            <v>3</v>
          </cell>
          <cell r="E184" t="str">
            <v>2050302中专教育</v>
          </cell>
          <cell r="F184">
            <v>5</v>
          </cell>
          <cell r="G184">
            <v>3</v>
          </cell>
          <cell r="M184">
            <v>0</v>
          </cell>
          <cell r="N184">
            <v>0</v>
          </cell>
        </row>
        <row r="185">
          <cell r="B185" t="str">
            <v>泸溪县</v>
          </cell>
          <cell r="C185">
            <v>3</v>
          </cell>
          <cell r="D185">
            <v>1.7999999999999998</v>
          </cell>
          <cell r="E185" t="str">
            <v>2050302中专教育</v>
          </cell>
          <cell r="F185">
            <v>3</v>
          </cell>
          <cell r="G185">
            <v>1.7999999999999998</v>
          </cell>
          <cell r="M185">
            <v>0</v>
          </cell>
          <cell r="N185">
            <v>0</v>
          </cell>
        </row>
        <row r="186">
          <cell r="B186" t="str">
            <v>凤凰县</v>
          </cell>
          <cell r="C186">
            <v>3</v>
          </cell>
          <cell r="D186">
            <v>1.7999999999999998</v>
          </cell>
          <cell r="E186" t="str">
            <v>2050302中专教育</v>
          </cell>
          <cell r="F186">
            <v>3</v>
          </cell>
          <cell r="G186">
            <v>1.7999999999999998</v>
          </cell>
          <cell r="M186">
            <v>0</v>
          </cell>
          <cell r="N186">
            <v>0</v>
          </cell>
        </row>
        <row r="187">
          <cell r="B187" t="str">
            <v>花垣县</v>
          </cell>
          <cell r="C187">
            <v>2</v>
          </cell>
          <cell r="D187">
            <v>1.2</v>
          </cell>
          <cell r="E187" t="str">
            <v>2050302中专教育</v>
          </cell>
          <cell r="F187">
            <v>2</v>
          </cell>
          <cell r="G187">
            <v>1.2</v>
          </cell>
          <cell r="M187">
            <v>0</v>
          </cell>
          <cell r="N187">
            <v>0</v>
          </cell>
        </row>
        <row r="188">
          <cell r="B188" t="str">
            <v>保靖县</v>
          </cell>
          <cell r="C188">
            <v>2</v>
          </cell>
          <cell r="D188">
            <v>1.2</v>
          </cell>
          <cell r="E188" t="str">
            <v>2050302中专教育</v>
          </cell>
          <cell r="F188">
            <v>2</v>
          </cell>
          <cell r="G188">
            <v>1.2</v>
          </cell>
          <cell r="M188">
            <v>0</v>
          </cell>
          <cell r="N188">
            <v>0</v>
          </cell>
        </row>
        <row r="189">
          <cell r="B189" t="str">
            <v>永顺县</v>
          </cell>
          <cell r="C189">
            <v>2</v>
          </cell>
          <cell r="D189">
            <v>1.2</v>
          </cell>
          <cell r="E189" t="str">
            <v>2050302中专教育</v>
          </cell>
          <cell r="F189">
            <v>2</v>
          </cell>
          <cell r="G189">
            <v>1.2</v>
          </cell>
          <cell r="M189">
            <v>0</v>
          </cell>
          <cell r="N189">
            <v>0</v>
          </cell>
        </row>
        <row r="190">
          <cell r="B190" t="str">
            <v>古丈县</v>
          </cell>
          <cell r="C190">
            <v>1</v>
          </cell>
          <cell r="D190">
            <v>0.6</v>
          </cell>
          <cell r="E190" t="str">
            <v>2050302中专教育</v>
          </cell>
          <cell r="F190">
            <v>1</v>
          </cell>
          <cell r="G190">
            <v>0.6</v>
          </cell>
          <cell r="M190">
            <v>0</v>
          </cell>
          <cell r="N190">
            <v>0</v>
          </cell>
        </row>
        <row r="191">
          <cell r="B191" t="str">
            <v>龙山县</v>
          </cell>
          <cell r="C191">
            <v>6</v>
          </cell>
          <cell r="D191">
            <v>3.6</v>
          </cell>
          <cell r="E191" t="str">
            <v>2050302中专教育</v>
          </cell>
          <cell r="F191">
            <v>5</v>
          </cell>
          <cell r="G191">
            <v>3</v>
          </cell>
          <cell r="J191">
            <v>14.08</v>
          </cell>
          <cell r="K191">
            <v>24.33</v>
          </cell>
          <cell r="L191">
            <v>28.64</v>
          </cell>
          <cell r="M191">
            <v>1</v>
          </cell>
          <cell r="N191">
            <v>0.6</v>
          </cell>
        </row>
      </sheetData>
      <sheetData sheetId="10">
        <row r="39">
          <cell r="B39" t="str">
            <v>长沙市本级</v>
          </cell>
          <cell r="C39">
            <v>1742</v>
          </cell>
          <cell r="E39">
            <v>1742</v>
          </cell>
        </row>
        <row r="40">
          <cell r="B40" t="str">
            <v>浏阳市</v>
          </cell>
          <cell r="C40">
            <v>146</v>
          </cell>
          <cell r="E40">
            <v>146</v>
          </cell>
        </row>
        <row r="41">
          <cell r="B41" t="str">
            <v>株洲市小计</v>
          </cell>
          <cell r="C41">
            <v>2046</v>
          </cell>
          <cell r="D41">
            <v>0</v>
          </cell>
          <cell r="E41">
            <v>2046</v>
          </cell>
        </row>
        <row r="42">
          <cell r="B42" t="str">
            <v>市本级及所辖区小计</v>
          </cell>
          <cell r="C42">
            <v>2010</v>
          </cell>
          <cell r="D42">
            <v>0</v>
          </cell>
          <cell r="E42">
            <v>2010</v>
          </cell>
        </row>
        <row r="43">
          <cell r="B43" t="str">
            <v>株洲市本级</v>
          </cell>
          <cell r="C43">
            <v>2010</v>
          </cell>
          <cell r="E43">
            <v>2010</v>
          </cell>
        </row>
        <row r="44">
          <cell r="B44" t="str">
            <v>渌口区</v>
          </cell>
          <cell r="C44">
            <v>36</v>
          </cell>
          <cell r="E44">
            <v>36</v>
          </cell>
        </row>
        <row r="45">
          <cell r="B45" t="str">
            <v>湘潭市小计</v>
          </cell>
          <cell r="C45" t="e">
            <v>#REF!</v>
          </cell>
          <cell r="D45" t="e">
            <v>#REF!</v>
          </cell>
          <cell r="E45">
            <v>960</v>
          </cell>
        </row>
        <row r="46">
          <cell r="B46" t="str">
            <v>市本级及所辖区小计</v>
          </cell>
          <cell r="C46">
            <v>960</v>
          </cell>
          <cell r="D46">
            <v>0</v>
          </cell>
          <cell r="E46">
            <v>960</v>
          </cell>
        </row>
        <row r="47">
          <cell r="B47" t="str">
            <v>湘潭市本级</v>
          </cell>
          <cell r="C47">
            <v>960</v>
          </cell>
          <cell r="E47">
            <v>960</v>
          </cell>
        </row>
        <row r="48">
          <cell r="B48" t="str">
            <v>衡阳市小计</v>
          </cell>
          <cell r="C48">
            <v>1095</v>
          </cell>
          <cell r="D48">
            <v>0</v>
          </cell>
          <cell r="E48">
            <v>1095</v>
          </cell>
        </row>
        <row r="49">
          <cell r="B49" t="str">
            <v>市本级及所辖区小计</v>
          </cell>
          <cell r="C49">
            <v>933</v>
          </cell>
          <cell r="D49">
            <v>0</v>
          </cell>
          <cell r="E49">
            <v>933</v>
          </cell>
        </row>
        <row r="50">
          <cell r="B50" t="str">
            <v>衡阳市本级</v>
          </cell>
          <cell r="C50">
            <v>933</v>
          </cell>
          <cell r="E50">
            <v>933</v>
          </cell>
        </row>
        <row r="51">
          <cell r="B51" t="str">
            <v>衡阳县</v>
          </cell>
          <cell r="C51">
            <v>162</v>
          </cell>
          <cell r="E51">
            <v>162</v>
          </cell>
        </row>
        <row r="52">
          <cell r="B52" t="str">
            <v>邵阳市小计</v>
          </cell>
          <cell r="C52">
            <v>4295</v>
          </cell>
          <cell r="D52">
            <v>0</v>
          </cell>
          <cell r="E52">
            <v>4295</v>
          </cell>
        </row>
        <row r="53">
          <cell r="B53" t="str">
            <v>市本级及所辖区小计</v>
          </cell>
          <cell r="C53">
            <v>3554</v>
          </cell>
          <cell r="D53">
            <v>0</v>
          </cell>
          <cell r="E53">
            <v>3554</v>
          </cell>
        </row>
        <row r="54">
          <cell r="B54" t="str">
            <v>邵阳市本级</v>
          </cell>
          <cell r="C54">
            <v>3554</v>
          </cell>
          <cell r="E54">
            <v>3554</v>
          </cell>
        </row>
        <row r="55">
          <cell r="B55" t="str">
            <v>武冈市</v>
          </cell>
          <cell r="C55">
            <v>741</v>
          </cell>
          <cell r="E55">
            <v>741</v>
          </cell>
        </row>
        <row r="56">
          <cell r="B56" t="str">
            <v>岳阳市小计</v>
          </cell>
          <cell r="C56">
            <v>176</v>
          </cell>
          <cell r="D56">
            <v>0</v>
          </cell>
          <cell r="E56">
            <v>176</v>
          </cell>
        </row>
        <row r="57">
          <cell r="B57" t="str">
            <v>市本级及所辖区小计</v>
          </cell>
          <cell r="C57">
            <v>176</v>
          </cell>
          <cell r="D57">
            <v>0</v>
          </cell>
          <cell r="E57">
            <v>176</v>
          </cell>
        </row>
        <row r="58">
          <cell r="B58" t="str">
            <v>岳阳市本级</v>
          </cell>
          <cell r="C58">
            <v>176</v>
          </cell>
          <cell r="E58">
            <v>176</v>
          </cell>
        </row>
        <row r="59">
          <cell r="B59" t="str">
            <v>常德市小计</v>
          </cell>
          <cell r="C59">
            <v>879</v>
          </cell>
          <cell r="D59">
            <v>0</v>
          </cell>
          <cell r="E59">
            <v>879</v>
          </cell>
        </row>
        <row r="60">
          <cell r="B60" t="str">
            <v>市本级及所辖区小计</v>
          </cell>
          <cell r="C60">
            <v>649</v>
          </cell>
          <cell r="D60">
            <v>0</v>
          </cell>
          <cell r="E60">
            <v>649</v>
          </cell>
        </row>
        <row r="61">
          <cell r="B61" t="str">
            <v>常德市本级</v>
          </cell>
          <cell r="C61">
            <v>649</v>
          </cell>
          <cell r="E61">
            <v>649</v>
          </cell>
        </row>
        <row r="62">
          <cell r="B62" t="str">
            <v>津市市</v>
          </cell>
          <cell r="C62">
            <v>11</v>
          </cell>
          <cell r="E62">
            <v>11</v>
          </cell>
        </row>
        <row r="63">
          <cell r="B63" t="str">
            <v>澧县</v>
          </cell>
          <cell r="C63">
            <v>63</v>
          </cell>
          <cell r="E63">
            <v>63</v>
          </cell>
        </row>
        <row r="64">
          <cell r="B64" t="str">
            <v>桃源县</v>
          </cell>
          <cell r="C64">
            <v>156</v>
          </cell>
          <cell r="E64">
            <v>156</v>
          </cell>
        </row>
        <row r="65">
          <cell r="B65" t="str">
            <v>张家界市小计</v>
          </cell>
          <cell r="C65">
            <v>1931</v>
          </cell>
          <cell r="D65">
            <v>0</v>
          </cell>
          <cell r="E65">
            <v>1931</v>
          </cell>
        </row>
        <row r="66">
          <cell r="B66" t="str">
            <v>市本级及所辖区小计</v>
          </cell>
          <cell r="C66">
            <v>1931</v>
          </cell>
          <cell r="D66">
            <v>0</v>
          </cell>
          <cell r="E66">
            <v>1931</v>
          </cell>
        </row>
        <row r="67">
          <cell r="B67" t="str">
            <v>张家界市本级</v>
          </cell>
          <cell r="C67">
            <v>1516</v>
          </cell>
          <cell r="E67">
            <v>1516</v>
          </cell>
        </row>
        <row r="68">
          <cell r="B68" t="str">
            <v>永定区</v>
          </cell>
          <cell r="C68">
            <v>415</v>
          </cell>
          <cell r="E68">
            <v>415</v>
          </cell>
        </row>
        <row r="69">
          <cell r="B69" t="str">
            <v>益阳市小计</v>
          </cell>
          <cell r="C69">
            <v>1270</v>
          </cell>
          <cell r="D69">
            <v>0</v>
          </cell>
          <cell r="E69">
            <v>1270</v>
          </cell>
        </row>
        <row r="70">
          <cell r="B70" t="str">
            <v>市本级及所辖区小计</v>
          </cell>
          <cell r="C70">
            <v>902</v>
          </cell>
          <cell r="D70">
            <v>0</v>
          </cell>
          <cell r="E70">
            <v>902</v>
          </cell>
        </row>
        <row r="71">
          <cell r="B71" t="str">
            <v>益阳市本级</v>
          </cell>
          <cell r="C71">
            <v>902</v>
          </cell>
          <cell r="E71">
            <v>902</v>
          </cell>
        </row>
        <row r="72">
          <cell r="B72" t="str">
            <v>沅江市</v>
          </cell>
          <cell r="C72">
            <v>228</v>
          </cell>
          <cell r="E72">
            <v>228</v>
          </cell>
        </row>
        <row r="73">
          <cell r="B73" t="str">
            <v>安化县</v>
          </cell>
          <cell r="C73">
            <v>140</v>
          </cell>
          <cell r="E73">
            <v>140</v>
          </cell>
        </row>
        <row r="74">
          <cell r="B74" t="str">
            <v>永州市小计</v>
          </cell>
          <cell r="C74">
            <v>556</v>
          </cell>
          <cell r="D74">
            <v>0</v>
          </cell>
          <cell r="E74">
            <v>556</v>
          </cell>
        </row>
        <row r="75">
          <cell r="B75" t="str">
            <v>市本级及所辖区小计</v>
          </cell>
          <cell r="C75">
            <v>387</v>
          </cell>
          <cell r="D75">
            <v>0</v>
          </cell>
          <cell r="E75">
            <v>387</v>
          </cell>
        </row>
        <row r="76">
          <cell r="B76" t="str">
            <v>永州市本级</v>
          </cell>
          <cell r="C76">
            <v>387</v>
          </cell>
          <cell r="E76">
            <v>387</v>
          </cell>
        </row>
        <row r="77">
          <cell r="B77" t="str">
            <v>新田县</v>
          </cell>
          <cell r="C77">
            <v>169</v>
          </cell>
          <cell r="E77">
            <v>169</v>
          </cell>
        </row>
        <row r="78">
          <cell r="B78" t="str">
            <v>郴州市小计</v>
          </cell>
          <cell r="C78" t="e">
            <v>#REF!</v>
          </cell>
          <cell r="D78" t="e">
            <v>#REF!</v>
          </cell>
          <cell r="E78">
            <v>1100</v>
          </cell>
        </row>
        <row r="79">
          <cell r="B79" t="str">
            <v>市本级及所辖区小计</v>
          </cell>
          <cell r="C79">
            <v>1100</v>
          </cell>
          <cell r="D79">
            <v>0</v>
          </cell>
          <cell r="E79">
            <v>1100</v>
          </cell>
        </row>
        <row r="80">
          <cell r="B80" t="str">
            <v>郴州市本级</v>
          </cell>
          <cell r="C80">
            <v>1100</v>
          </cell>
          <cell r="E80">
            <v>1100</v>
          </cell>
        </row>
        <row r="81">
          <cell r="B81" t="str">
            <v>娄底市小计</v>
          </cell>
          <cell r="C81">
            <v>3174</v>
          </cell>
          <cell r="D81">
            <v>0</v>
          </cell>
          <cell r="E81">
            <v>3174</v>
          </cell>
        </row>
        <row r="82">
          <cell r="B82" t="str">
            <v>市本级及所辖区小计</v>
          </cell>
          <cell r="C82">
            <v>1439</v>
          </cell>
          <cell r="D82">
            <v>0</v>
          </cell>
          <cell r="E82">
            <v>1439</v>
          </cell>
        </row>
        <row r="83">
          <cell r="B83" t="str">
            <v>娄底市本级</v>
          </cell>
          <cell r="C83">
            <v>1439</v>
          </cell>
          <cell r="E83">
            <v>1439</v>
          </cell>
        </row>
        <row r="84">
          <cell r="B84" t="str">
            <v>冷水江市</v>
          </cell>
          <cell r="C84">
            <v>1735</v>
          </cell>
          <cell r="E84">
            <v>1735</v>
          </cell>
        </row>
        <row r="85">
          <cell r="B85" t="str">
            <v>怀化市小计</v>
          </cell>
          <cell r="C85" t="e">
            <v>#REF!</v>
          </cell>
          <cell r="D85" t="e">
            <v>#REF!</v>
          </cell>
          <cell r="E85">
            <v>2298</v>
          </cell>
        </row>
        <row r="86">
          <cell r="B86" t="str">
            <v>市本级及所辖区小计</v>
          </cell>
          <cell r="C86">
            <v>2298</v>
          </cell>
          <cell r="D86">
            <v>0</v>
          </cell>
          <cell r="E86">
            <v>2298</v>
          </cell>
        </row>
        <row r="87">
          <cell r="B87" t="str">
            <v>怀化市本级</v>
          </cell>
          <cell r="C87">
            <v>2298</v>
          </cell>
          <cell r="E87">
            <v>2298</v>
          </cell>
        </row>
        <row r="88">
          <cell r="B88" t="str">
            <v>湘西土家族苗族自治州小计</v>
          </cell>
          <cell r="C88">
            <v>978</v>
          </cell>
          <cell r="D88">
            <v>0</v>
          </cell>
          <cell r="E88">
            <v>978</v>
          </cell>
        </row>
        <row r="89">
          <cell r="B89" t="str">
            <v>湘西州本级</v>
          </cell>
          <cell r="C89">
            <v>429</v>
          </cell>
          <cell r="E89">
            <v>429</v>
          </cell>
        </row>
        <row r="90">
          <cell r="B90" t="str">
            <v>龙山县</v>
          </cell>
          <cell r="C90">
            <v>549</v>
          </cell>
          <cell r="E90">
            <v>549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22"/>
  <sheetViews>
    <sheetView tabSelected="1" zoomScalePageLayoutView="0" workbookViewId="0" topLeftCell="A1">
      <pane xSplit="7" ySplit="6" topLeftCell="P7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2" sqref="A2:AG2"/>
    </sheetView>
  </sheetViews>
  <sheetFormatPr defaultColWidth="8.875" defaultRowHeight="14.25"/>
  <cols>
    <col min="1" max="1" width="10.50390625" style="214" customWidth="1"/>
    <col min="2" max="2" width="8.50390625" style="214" customWidth="1"/>
    <col min="3" max="3" width="23.375" style="214" customWidth="1"/>
    <col min="4" max="5" width="9.50390625" style="218" customWidth="1"/>
    <col min="6" max="6" width="9.50390625" style="276" customWidth="1"/>
    <col min="7" max="8" width="10.75390625" style="215" customWidth="1"/>
    <col min="9" max="27" width="10.75390625" style="298" customWidth="1"/>
    <col min="28" max="28" width="10.75390625" style="299" customWidth="1"/>
    <col min="29" max="29" width="11.50390625" style="299" customWidth="1"/>
    <col min="30" max="30" width="10.75390625" style="299" customWidth="1"/>
    <col min="31" max="31" width="13.25390625" style="299" customWidth="1"/>
    <col min="32" max="32" width="10.75390625" style="299" customWidth="1"/>
    <col min="33" max="33" width="15.25390625" style="214" customWidth="1"/>
    <col min="34" max="46" width="10.00390625" style="214" bestFit="1" customWidth="1"/>
    <col min="47" max="16384" width="8.875" style="214" customWidth="1"/>
  </cols>
  <sheetData>
    <row r="1" spans="1:33" ht="20.25">
      <c r="A1" s="209" t="s">
        <v>647</v>
      </c>
      <c r="B1" s="209"/>
      <c r="AG1" s="300"/>
    </row>
    <row r="2" spans="1:33" ht="25.5" customHeight="1">
      <c r="A2" s="408" t="s">
        <v>746</v>
      </c>
      <c r="B2" s="408"/>
      <c r="C2" s="408"/>
      <c r="D2" s="408"/>
      <c r="E2" s="408"/>
      <c r="F2" s="408"/>
      <c r="G2" s="409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  <c r="AC2" s="408"/>
      <c r="AD2" s="408"/>
      <c r="AE2" s="408"/>
      <c r="AF2" s="408"/>
      <c r="AG2" s="408"/>
    </row>
    <row r="3" spans="28:33" ht="18" customHeight="1">
      <c r="AB3" s="301"/>
      <c r="AC3" s="301"/>
      <c r="AD3" s="301"/>
      <c r="AE3" s="301"/>
      <c r="AF3" s="301"/>
      <c r="AG3" s="301" t="s">
        <v>648</v>
      </c>
    </row>
    <row r="4" spans="1:33" s="243" customFormat="1" ht="38.25" customHeight="1">
      <c r="A4" s="378" t="s">
        <v>550</v>
      </c>
      <c r="B4" s="397" t="s">
        <v>168</v>
      </c>
      <c r="C4" s="398"/>
      <c r="D4" s="391" t="s">
        <v>649</v>
      </c>
      <c r="E4" s="392"/>
      <c r="F4" s="392"/>
      <c r="G4" s="393"/>
      <c r="H4" s="403" t="s">
        <v>650</v>
      </c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383" t="s">
        <v>651</v>
      </c>
      <c r="T4" s="383"/>
      <c r="U4" s="383"/>
      <c r="V4" s="383"/>
      <c r="W4" s="383"/>
      <c r="X4" s="383" t="s">
        <v>652</v>
      </c>
      <c r="Y4" s="383"/>
      <c r="Z4" s="404" t="s">
        <v>653</v>
      </c>
      <c r="AA4" s="405"/>
      <c r="AB4" s="385" t="s">
        <v>654</v>
      </c>
      <c r="AC4" s="385"/>
      <c r="AD4" s="385"/>
      <c r="AE4" s="385"/>
      <c r="AF4" s="410" t="s">
        <v>655</v>
      </c>
      <c r="AG4" s="378" t="s">
        <v>551</v>
      </c>
    </row>
    <row r="5" spans="1:33" s="243" customFormat="1" ht="28.5" customHeight="1">
      <c r="A5" s="379"/>
      <c r="B5" s="399"/>
      <c r="C5" s="400"/>
      <c r="D5" s="394"/>
      <c r="E5" s="395"/>
      <c r="F5" s="395"/>
      <c r="G5" s="396"/>
      <c r="H5" s="381" t="s">
        <v>656</v>
      </c>
      <c r="I5" s="386" t="s">
        <v>657</v>
      </c>
      <c r="J5" s="383" t="s">
        <v>658</v>
      </c>
      <c r="K5" s="383"/>
      <c r="L5" s="383"/>
      <c r="M5" s="383" t="s">
        <v>659</v>
      </c>
      <c r="N5" s="383"/>
      <c r="O5" s="383"/>
      <c r="P5" s="388" t="s">
        <v>660</v>
      </c>
      <c r="Q5" s="389"/>
      <c r="R5" s="390"/>
      <c r="S5" s="383"/>
      <c r="T5" s="383"/>
      <c r="U5" s="383"/>
      <c r="V5" s="383"/>
      <c r="W5" s="383"/>
      <c r="X5" s="383"/>
      <c r="Y5" s="383"/>
      <c r="Z5" s="406"/>
      <c r="AA5" s="407"/>
      <c r="AB5" s="385" t="s">
        <v>661</v>
      </c>
      <c r="AC5" s="385" t="s">
        <v>744</v>
      </c>
      <c r="AD5" s="385"/>
      <c r="AE5" s="385" t="s">
        <v>745</v>
      </c>
      <c r="AF5" s="411"/>
      <c r="AG5" s="379"/>
    </row>
    <row r="6" spans="1:33" s="243" customFormat="1" ht="34.5" customHeight="1">
      <c r="A6" s="380"/>
      <c r="B6" s="401"/>
      <c r="C6" s="402"/>
      <c r="D6" s="303" t="s">
        <v>656</v>
      </c>
      <c r="E6" s="303" t="s">
        <v>657</v>
      </c>
      <c r="F6" s="304" t="s">
        <v>662</v>
      </c>
      <c r="G6" s="330" t="s">
        <v>663</v>
      </c>
      <c r="H6" s="382"/>
      <c r="I6" s="387"/>
      <c r="J6" s="329" t="s">
        <v>657</v>
      </c>
      <c r="K6" s="329" t="s">
        <v>664</v>
      </c>
      <c r="L6" s="329" t="s">
        <v>665</v>
      </c>
      <c r="M6" s="329" t="s">
        <v>657</v>
      </c>
      <c r="N6" s="329" t="s">
        <v>664</v>
      </c>
      <c r="O6" s="329" t="s">
        <v>665</v>
      </c>
      <c r="P6" s="329" t="s">
        <v>657</v>
      </c>
      <c r="Q6" s="329" t="s">
        <v>664</v>
      </c>
      <c r="R6" s="329" t="s">
        <v>665</v>
      </c>
      <c r="S6" s="329" t="s">
        <v>656</v>
      </c>
      <c r="T6" s="329" t="s">
        <v>657</v>
      </c>
      <c r="U6" s="329" t="s">
        <v>666</v>
      </c>
      <c r="V6" s="329" t="s">
        <v>659</v>
      </c>
      <c r="W6" s="329" t="s">
        <v>660</v>
      </c>
      <c r="X6" s="329" t="s">
        <v>656</v>
      </c>
      <c r="Y6" s="329" t="s">
        <v>667</v>
      </c>
      <c r="Z6" s="329" t="s">
        <v>656</v>
      </c>
      <c r="AA6" s="329" t="s">
        <v>667</v>
      </c>
      <c r="AB6" s="385"/>
      <c r="AC6" s="302" t="s">
        <v>663</v>
      </c>
      <c r="AD6" s="302" t="s">
        <v>662</v>
      </c>
      <c r="AE6" s="385"/>
      <c r="AF6" s="412"/>
      <c r="AG6" s="380"/>
    </row>
    <row r="7" spans="1:33" s="233" customFormat="1" ht="22.5" customHeight="1">
      <c r="A7" s="314" t="s">
        <v>184</v>
      </c>
      <c r="B7" s="314"/>
      <c r="C7" s="314" t="s">
        <v>184</v>
      </c>
      <c r="D7" s="242"/>
      <c r="E7" s="305">
        <f>F7+G7</f>
        <v>3689.0259999999994</v>
      </c>
      <c r="F7" s="315">
        <v>3247.0699999999997</v>
      </c>
      <c r="G7" s="315">
        <v>441.9559999999997</v>
      </c>
      <c r="H7" s="316"/>
      <c r="I7" s="309">
        <f aca="true" t="shared" si="0" ref="I7:I62">J7+M7+P7</f>
        <v>6546.830000000003</v>
      </c>
      <c r="J7" s="316">
        <f>K7+L7</f>
        <v>547.2</v>
      </c>
      <c r="K7" s="316">
        <f>K8+K30+K45+K56+K75+K92+K107+K126+K133+K145+K163+K179+K190+K208</f>
        <v>475.2</v>
      </c>
      <c r="L7" s="316">
        <f>L8+L30+L45+L56+L75+L92+L107+L126+L133+L145+L163+L179+L190+L208</f>
        <v>72</v>
      </c>
      <c r="M7" s="316">
        <f aca="true" t="shared" si="1" ref="M7:T7">M8+M30+M45+M56+M75+M92+M107+M126+M133+M145+M163+M179+M190+M208</f>
        <v>-823.2199999999993</v>
      </c>
      <c r="N7" s="316">
        <f t="shared" si="1"/>
        <v>-1063.6999999999994</v>
      </c>
      <c r="O7" s="316">
        <f t="shared" si="1"/>
        <v>240.47999999999996</v>
      </c>
      <c r="P7" s="316">
        <f t="shared" si="1"/>
        <v>6822.850000000002</v>
      </c>
      <c r="Q7" s="316">
        <f t="shared" si="1"/>
        <v>5128.410000000001</v>
      </c>
      <c r="R7" s="316">
        <f t="shared" si="1"/>
        <v>1694.4400000000003</v>
      </c>
      <c r="S7" s="316"/>
      <c r="T7" s="316">
        <f t="shared" si="1"/>
        <v>1385.5895999999989</v>
      </c>
      <c r="U7" s="316">
        <f>U8+U30+U45+U56+U75+U92+U107+U126+U133+U145+U163+U179+U190+U208</f>
        <v>285.85</v>
      </c>
      <c r="V7" s="316">
        <f>V8+V30+V45+V56+V75+V92+V107+V126+V133+V145+V163+V179+V190+V208</f>
        <v>1061.7299999999989</v>
      </c>
      <c r="W7" s="316">
        <f>W8+W30+W45+W56+W75+W92+W107+W126+W133+W145+W163+W179+W190+W208</f>
        <v>38.00959999999978</v>
      </c>
      <c r="X7" s="316"/>
      <c r="Y7" s="316">
        <f>Y8+Y30+Y45+Y56+Y75+Y92+Y107+Y126+Y133+Y145+Y163+Y179+Y190+Y208</f>
        <v>288.00999999999976</v>
      </c>
      <c r="Z7" s="316"/>
      <c r="AA7" s="316"/>
      <c r="AB7" s="306">
        <f>AC7+AD7+AE7</f>
        <v>12634.9456</v>
      </c>
      <c r="AC7" s="316">
        <f>AC8+AC30+AC45+AC56+AC75+AC92+AC107+AC126+AC133+AC145+AC163+AC179+AC190+AC208</f>
        <v>1176.2739999999988</v>
      </c>
      <c r="AD7" s="306">
        <f>F7+AA7+J7</f>
        <v>3794.2699999999995</v>
      </c>
      <c r="AE7" s="316">
        <f>AE8+AE30+AE45+AE56+AE75+AE92+AE107+AE126+AE133+AE145+AE163+AE179+AE190+AE208</f>
        <v>7664.4016</v>
      </c>
      <c r="AF7" s="316">
        <v>725.48</v>
      </c>
      <c r="AG7" s="307"/>
    </row>
    <row r="8" spans="1:33" s="233" customFormat="1" ht="22.5" customHeight="1">
      <c r="A8" s="384" t="s">
        <v>185</v>
      </c>
      <c r="B8" s="317" t="s">
        <v>4</v>
      </c>
      <c r="C8" s="317" t="s">
        <v>4</v>
      </c>
      <c r="D8" s="235"/>
      <c r="E8" s="305">
        <f>F8+G8</f>
        <v>917.136</v>
      </c>
      <c r="F8" s="308">
        <v>799.5999999999999</v>
      </c>
      <c r="G8" s="309">
        <v>117.53600000000003</v>
      </c>
      <c r="H8" s="309"/>
      <c r="I8" s="309">
        <f t="shared" si="0"/>
        <v>-514.9299999999998</v>
      </c>
      <c r="J8" s="316">
        <f aca="true" t="shared" si="2" ref="J8:J71">K8+L8</f>
        <v>78.6</v>
      </c>
      <c r="K8" s="309">
        <f>K9+K28+K29</f>
        <v>74.39999999999999</v>
      </c>
      <c r="L8" s="309">
        <f>L9+L28+L29</f>
        <v>4.2</v>
      </c>
      <c r="M8" s="309">
        <f aca="true" t="shared" si="3" ref="M8:Y8">SUM(M10:M29)</f>
        <v>-193.16999999999987</v>
      </c>
      <c r="N8" s="309">
        <f t="shared" si="3"/>
        <v>-255.62999999999985</v>
      </c>
      <c r="O8" s="309">
        <f t="shared" si="3"/>
        <v>62.46000000000001</v>
      </c>
      <c r="P8" s="309">
        <f t="shared" si="3"/>
        <v>-400.3599999999999</v>
      </c>
      <c r="Q8" s="309">
        <f t="shared" si="3"/>
        <v>-665.73</v>
      </c>
      <c r="R8" s="309">
        <f t="shared" si="3"/>
        <v>265.3700000000001</v>
      </c>
      <c r="S8" s="309"/>
      <c r="T8" s="309">
        <f t="shared" si="3"/>
        <v>-61.162800000000075</v>
      </c>
      <c r="U8" s="309">
        <f t="shared" si="3"/>
        <v>17.489999999999995</v>
      </c>
      <c r="V8" s="309">
        <f t="shared" si="3"/>
        <v>-82.18000000000009</v>
      </c>
      <c r="W8" s="309">
        <f t="shared" si="3"/>
        <v>3.5272000000000405</v>
      </c>
      <c r="X8" s="309"/>
      <c r="Y8" s="309">
        <f t="shared" si="3"/>
        <v>79.39999999999999</v>
      </c>
      <c r="Z8" s="309"/>
      <c r="AA8" s="309"/>
      <c r="AB8" s="306">
        <f>AC8+AD8+AE8</f>
        <v>922.6811999999998</v>
      </c>
      <c r="AC8" s="309">
        <f>SUM(AC28:AC29)+AC9</f>
        <v>-46.38000000000011</v>
      </c>
      <c r="AD8" s="306">
        <f>F8+AA8+J8</f>
        <v>878.1999999999999</v>
      </c>
      <c r="AE8" s="309">
        <f>SUM(AE28:AE29)+AE9</f>
        <v>90.8612</v>
      </c>
      <c r="AF8" s="309">
        <v>502.23</v>
      </c>
      <c r="AG8" s="307"/>
    </row>
    <row r="9" spans="1:33" s="233" customFormat="1" ht="22.5" customHeight="1">
      <c r="A9" s="384"/>
      <c r="B9" s="384" t="s">
        <v>676</v>
      </c>
      <c r="C9" s="235" t="s">
        <v>677</v>
      </c>
      <c r="D9" s="235"/>
      <c r="E9" s="305">
        <f>F9+G9</f>
        <v>917.136</v>
      </c>
      <c r="F9" s="308">
        <v>799.5999999999999</v>
      </c>
      <c r="G9" s="308">
        <v>117.53600000000003</v>
      </c>
      <c r="H9" s="309"/>
      <c r="I9" s="309">
        <f t="shared" si="0"/>
        <v>-559.8599999999998</v>
      </c>
      <c r="J9" s="316">
        <f t="shared" si="2"/>
        <v>69.6</v>
      </c>
      <c r="K9" s="309">
        <v>66.6</v>
      </c>
      <c r="L9" s="309">
        <v>3</v>
      </c>
      <c r="M9" s="309">
        <f aca="true" t="shared" si="4" ref="M9:T9">SUM(M10:M27)</f>
        <v>-152.41999999999987</v>
      </c>
      <c r="N9" s="309">
        <f t="shared" si="4"/>
        <v>-213.56999999999985</v>
      </c>
      <c r="O9" s="309">
        <f t="shared" si="4"/>
        <v>61.150000000000006</v>
      </c>
      <c r="P9" s="309">
        <f t="shared" si="4"/>
        <v>-477.0399999999999</v>
      </c>
      <c r="Q9" s="309">
        <f t="shared" si="4"/>
        <v>-564.15</v>
      </c>
      <c r="R9" s="309">
        <f t="shared" si="4"/>
        <v>87.11000000000007</v>
      </c>
      <c r="S9" s="309"/>
      <c r="T9" s="309">
        <f t="shared" si="4"/>
        <v>-43.05400000000003</v>
      </c>
      <c r="U9" s="309">
        <f>SUM(U10:U27)</f>
        <v>14.280000000000001</v>
      </c>
      <c r="V9" s="309">
        <f>SUM(V10:V27)</f>
        <v>-49.890000000000015</v>
      </c>
      <c r="W9" s="309">
        <f>SUM(W10:W27)</f>
        <v>-7.443999999999998</v>
      </c>
      <c r="X9" s="309"/>
      <c r="Y9" s="309">
        <f>SUM(Y10:Y27)</f>
        <v>52.74000000000002</v>
      </c>
      <c r="Z9" s="309"/>
      <c r="AA9" s="309"/>
      <c r="AB9" s="306">
        <f>AC9+AD9+AE9</f>
        <v>869.1999999999999</v>
      </c>
      <c r="AC9" s="309">
        <v>0</v>
      </c>
      <c r="AD9" s="306">
        <f>F9+AA9+J9</f>
        <v>869.1999999999999</v>
      </c>
      <c r="AE9" s="309">
        <v>0</v>
      </c>
      <c r="AF9" s="309">
        <v>502.23</v>
      </c>
      <c r="AG9" s="307"/>
    </row>
    <row r="10" spans="1:33" s="233" customFormat="1" ht="22.5" customHeight="1">
      <c r="A10" s="384"/>
      <c r="B10" s="384"/>
      <c r="C10" s="235" t="s">
        <v>678</v>
      </c>
      <c r="D10" s="235"/>
      <c r="E10" s="305"/>
      <c r="F10" s="318"/>
      <c r="G10" s="308"/>
      <c r="H10" s="277" t="s">
        <v>672</v>
      </c>
      <c r="I10" s="309">
        <f t="shared" si="0"/>
        <v>-622.3899999999998</v>
      </c>
      <c r="J10" s="316">
        <f t="shared" si="2"/>
        <v>0</v>
      </c>
      <c r="K10" s="309">
        <f>_xlfn.IFERROR(VLOOKUP(C10,'[1]中职奖学金'!$B$79:$G$191,6,0),0)</f>
        <v>0</v>
      </c>
      <c r="L10" s="309">
        <f>_xlfn.IFERROR(VLOOKUP(C10,'[1]中职奖学金'!$B$79:$N$191,13,0),0)</f>
        <v>0</v>
      </c>
      <c r="M10" s="309">
        <f>N10+O10</f>
        <v>-145.28999999999982</v>
      </c>
      <c r="N10" s="309">
        <f>_xlfn.IFERROR(VLOOKUP(C10,'[1]总表'!$B$9:$E$218,3,0),0)</f>
        <v>-206.43999999999983</v>
      </c>
      <c r="O10" s="309">
        <f>_xlfn.IFERROR(VLOOKUP(C10,'[1]总表'!$B$9:$E$218,4,0),0)</f>
        <v>61.150000000000006</v>
      </c>
      <c r="P10" s="309">
        <f>Q10+R10</f>
        <v>-477.09999999999997</v>
      </c>
      <c r="Q10" s="309">
        <f>_xlfn.IFERROR(VLOOKUP(C10,'[1]总表'!$B$9:$H$218,6,0),0)</f>
        <v>-564.21</v>
      </c>
      <c r="R10" s="309">
        <f>_xlfn.IFERROR(VLOOKUP(C10,'[1]总表'!$B$9:$H$218,7,0),0)</f>
        <v>87.11000000000007</v>
      </c>
      <c r="S10" s="277" t="s">
        <v>679</v>
      </c>
      <c r="T10" s="309">
        <f>U10+V10+W10</f>
        <v>-73.936</v>
      </c>
      <c r="U10" s="309">
        <f>_xlfn.IFERROR(VLOOKUP(C10,'[1]总表'!$B$240:$F$384,5,0),0)</f>
        <v>9.989999999999998</v>
      </c>
      <c r="V10" s="309">
        <f>_xlfn.IFERROR(VLOOKUP(C10,'[1]总表'!$B$240:$F$384,3,0),0)</f>
        <v>-78.13</v>
      </c>
      <c r="W10" s="309">
        <f>_xlfn.IFERROR(VLOOKUP(C10,'[1]总表'!$B$240:$F$384,4,0),0)</f>
        <v>-5.795999999999999</v>
      </c>
      <c r="X10" s="312" t="s">
        <v>674</v>
      </c>
      <c r="Y10" s="309">
        <f>_xlfn.IFERROR(VLOOKUP(C10,'[1]总表'!$B$240:$F$384,2,0),0)</f>
        <v>2.7600000000000016</v>
      </c>
      <c r="Z10" s="309"/>
      <c r="AA10" s="309"/>
      <c r="AB10" s="306">
        <f>AC10+AD10+AE10</f>
        <v>-693.5659999999998</v>
      </c>
      <c r="AC10" s="309">
        <f>M10+V10+Y10+G10</f>
        <v>-220.65999999999983</v>
      </c>
      <c r="AD10" s="306">
        <f>F10+AA10+J10</f>
        <v>0</v>
      </c>
      <c r="AE10" s="309">
        <f>P10+U10+W10</f>
        <v>-472.90599999999995</v>
      </c>
      <c r="AF10" s="309"/>
      <c r="AG10" s="307"/>
    </row>
    <row r="11" spans="1:33" ht="22.5" customHeight="1">
      <c r="A11" s="384"/>
      <c r="B11" s="384"/>
      <c r="C11" s="232" t="s">
        <v>552</v>
      </c>
      <c r="D11" s="231" t="s">
        <v>673</v>
      </c>
      <c r="E11" s="305">
        <f aca="true" t="shared" si="5" ref="E11:E20">F11+G11</f>
        <v>91.86800000000011</v>
      </c>
      <c r="F11" s="310">
        <v>83.66000000000003</v>
      </c>
      <c r="G11" s="310">
        <v>8.208000000000084</v>
      </c>
      <c r="H11" s="309"/>
      <c r="I11" s="309">
        <f t="shared" si="0"/>
        <v>0</v>
      </c>
      <c r="J11" s="316">
        <f t="shared" si="2"/>
        <v>0</v>
      </c>
      <c r="K11" s="309">
        <v>0</v>
      </c>
      <c r="L11" s="309">
        <v>0</v>
      </c>
      <c r="M11" s="309">
        <v>0</v>
      </c>
      <c r="N11" s="309">
        <v>0</v>
      </c>
      <c r="O11" s="309">
        <v>0</v>
      </c>
      <c r="P11" s="309">
        <v>0</v>
      </c>
      <c r="Q11" s="309">
        <v>0</v>
      </c>
      <c r="R11" s="309">
        <v>0</v>
      </c>
      <c r="S11" s="309"/>
      <c r="T11" s="309">
        <v>0</v>
      </c>
      <c r="U11" s="309">
        <v>0</v>
      </c>
      <c r="V11" s="309">
        <v>0</v>
      </c>
      <c r="W11" s="309">
        <v>0</v>
      </c>
      <c r="X11" s="309"/>
      <c r="Y11" s="309">
        <v>0</v>
      </c>
      <c r="Z11" s="309"/>
      <c r="AA11" s="309"/>
      <c r="AB11" s="306">
        <v>91.86800000000011</v>
      </c>
      <c r="AC11" s="309">
        <v>8.208000000000084</v>
      </c>
      <c r="AD11" s="306">
        <v>83.66000000000003</v>
      </c>
      <c r="AE11" s="309">
        <v>0</v>
      </c>
      <c r="AF11" s="309"/>
      <c r="AG11" s="311"/>
    </row>
    <row r="12" spans="1:33" ht="28.5" customHeight="1">
      <c r="A12" s="384"/>
      <c r="B12" s="384"/>
      <c r="C12" s="232" t="s">
        <v>553</v>
      </c>
      <c r="D12" s="231" t="s">
        <v>673</v>
      </c>
      <c r="E12" s="305">
        <f t="shared" si="5"/>
        <v>87.46599999999995</v>
      </c>
      <c r="F12" s="310">
        <v>78.96999999999997</v>
      </c>
      <c r="G12" s="310">
        <v>8.495999999999981</v>
      </c>
      <c r="H12" s="309"/>
      <c r="I12" s="309">
        <f t="shared" si="0"/>
        <v>0</v>
      </c>
      <c r="J12" s="316">
        <f t="shared" si="2"/>
        <v>0</v>
      </c>
      <c r="K12" s="309">
        <v>0</v>
      </c>
      <c r="L12" s="309">
        <v>0</v>
      </c>
      <c r="M12" s="309">
        <v>0</v>
      </c>
      <c r="N12" s="309">
        <v>0</v>
      </c>
      <c r="O12" s="309">
        <v>0</v>
      </c>
      <c r="P12" s="309">
        <v>0</v>
      </c>
      <c r="Q12" s="309">
        <v>0</v>
      </c>
      <c r="R12" s="309">
        <v>0</v>
      </c>
      <c r="S12" s="309"/>
      <c r="T12" s="309">
        <v>0</v>
      </c>
      <c r="U12" s="309">
        <v>0</v>
      </c>
      <c r="V12" s="309">
        <v>0</v>
      </c>
      <c r="W12" s="309">
        <v>0</v>
      </c>
      <c r="X12" s="309"/>
      <c r="Y12" s="309">
        <v>0</v>
      </c>
      <c r="Z12" s="309"/>
      <c r="AA12" s="309"/>
      <c r="AB12" s="306">
        <v>87.46599999999995</v>
      </c>
      <c r="AC12" s="309">
        <v>8.495999999999981</v>
      </c>
      <c r="AD12" s="306">
        <v>78.96999999999997</v>
      </c>
      <c r="AE12" s="309">
        <v>0</v>
      </c>
      <c r="AF12" s="309"/>
      <c r="AG12" s="319"/>
    </row>
    <row r="13" spans="1:33" ht="22.5" customHeight="1">
      <c r="A13" s="384"/>
      <c r="B13" s="384"/>
      <c r="C13" s="232" t="s">
        <v>554</v>
      </c>
      <c r="D13" s="231" t="s">
        <v>673</v>
      </c>
      <c r="E13" s="305">
        <f t="shared" si="5"/>
        <v>95.76400000000001</v>
      </c>
      <c r="F13" s="310">
        <v>86.42999999999995</v>
      </c>
      <c r="G13" s="310">
        <v>9.33400000000006</v>
      </c>
      <c r="H13" s="309"/>
      <c r="I13" s="309">
        <f t="shared" si="0"/>
        <v>0</v>
      </c>
      <c r="J13" s="316">
        <f t="shared" si="2"/>
        <v>0</v>
      </c>
      <c r="K13" s="309">
        <v>0</v>
      </c>
      <c r="L13" s="309">
        <v>0</v>
      </c>
      <c r="M13" s="309">
        <v>0</v>
      </c>
      <c r="N13" s="309">
        <v>0</v>
      </c>
      <c r="O13" s="309">
        <v>0</v>
      </c>
      <c r="P13" s="309">
        <v>0</v>
      </c>
      <c r="Q13" s="309">
        <v>0</v>
      </c>
      <c r="R13" s="309">
        <v>0</v>
      </c>
      <c r="S13" s="309"/>
      <c r="T13" s="309">
        <v>0</v>
      </c>
      <c r="U13" s="309">
        <v>0</v>
      </c>
      <c r="V13" s="309">
        <v>0</v>
      </c>
      <c r="W13" s="309">
        <v>0</v>
      </c>
      <c r="X13" s="309"/>
      <c r="Y13" s="309">
        <v>0</v>
      </c>
      <c r="Z13" s="309"/>
      <c r="AA13" s="309"/>
      <c r="AB13" s="306">
        <v>95.76400000000001</v>
      </c>
      <c r="AC13" s="309">
        <v>9.33400000000006</v>
      </c>
      <c r="AD13" s="306">
        <v>86.42999999999995</v>
      </c>
      <c r="AE13" s="309">
        <v>0</v>
      </c>
      <c r="AF13" s="309"/>
      <c r="AG13" s="311"/>
    </row>
    <row r="14" spans="1:33" ht="29.25" customHeight="1">
      <c r="A14" s="384"/>
      <c r="B14" s="384"/>
      <c r="C14" s="232" t="s">
        <v>555</v>
      </c>
      <c r="D14" s="231" t="s">
        <v>675</v>
      </c>
      <c r="E14" s="305">
        <f t="shared" si="5"/>
        <v>65.57399999999996</v>
      </c>
      <c r="F14" s="310">
        <v>52.66999999999996</v>
      </c>
      <c r="G14" s="310">
        <v>12.903999999999996</v>
      </c>
      <c r="H14" s="309"/>
      <c r="I14" s="309">
        <f t="shared" si="0"/>
        <v>0</v>
      </c>
      <c r="J14" s="316">
        <f t="shared" si="2"/>
        <v>0</v>
      </c>
      <c r="K14" s="309">
        <v>0</v>
      </c>
      <c r="L14" s="309">
        <v>0</v>
      </c>
      <c r="M14" s="309">
        <v>0</v>
      </c>
      <c r="N14" s="309">
        <v>0</v>
      </c>
      <c r="O14" s="309">
        <v>0</v>
      </c>
      <c r="P14" s="309">
        <v>0</v>
      </c>
      <c r="Q14" s="309">
        <v>0</v>
      </c>
      <c r="R14" s="309">
        <v>0</v>
      </c>
      <c r="S14" s="309"/>
      <c r="T14" s="309">
        <v>0</v>
      </c>
      <c r="U14" s="309">
        <v>0</v>
      </c>
      <c r="V14" s="309">
        <v>0</v>
      </c>
      <c r="W14" s="309">
        <v>0</v>
      </c>
      <c r="X14" s="309"/>
      <c r="Y14" s="309">
        <v>0</v>
      </c>
      <c r="Z14" s="309"/>
      <c r="AA14" s="309"/>
      <c r="AB14" s="306">
        <v>65.57399999999996</v>
      </c>
      <c r="AC14" s="309">
        <v>12.903999999999996</v>
      </c>
      <c r="AD14" s="306">
        <v>52.66999999999996</v>
      </c>
      <c r="AE14" s="309">
        <v>0</v>
      </c>
      <c r="AF14" s="309"/>
      <c r="AG14" s="319"/>
    </row>
    <row r="15" spans="1:33" ht="35.25" customHeight="1">
      <c r="A15" s="384"/>
      <c r="B15" s="384"/>
      <c r="C15" s="232" t="s">
        <v>556</v>
      </c>
      <c r="D15" s="231" t="s">
        <v>673</v>
      </c>
      <c r="E15" s="305">
        <f t="shared" si="5"/>
        <v>132.3580000000001</v>
      </c>
      <c r="F15" s="310">
        <v>92.09000000000009</v>
      </c>
      <c r="G15" s="310">
        <v>40.268</v>
      </c>
      <c r="H15" s="309"/>
      <c r="I15" s="309">
        <f t="shared" si="0"/>
        <v>0</v>
      </c>
      <c r="J15" s="316">
        <f t="shared" si="2"/>
        <v>0</v>
      </c>
      <c r="K15" s="309">
        <v>0</v>
      </c>
      <c r="L15" s="309">
        <v>0</v>
      </c>
      <c r="M15" s="309">
        <v>0</v>
      </c>
      <c r="N15" s="309">
        <v>0</v>
      </c>
      <c r="O15" s="309">
        <v>0</v>
      </c>
      <c r="P15" s="309">
        <v>0</v>
      </c>
      <c r="Q15" s="309">
        <v>0</v>
      </c>
      <c r="R15" s="309">
        <v>0</v>
      </c>
      <c r="S15" s="309"/>
      <c r="T15" s="309">
        <v>0</v>
      </c>
      <c r="U15" s="309">
        <v>0</v>
      </c>
      <c r="V15" s="309">
        <v>0</v>
      </c>
      <c r="W15" s="309">
        <v>0</v>
      </c>
      <c r="X15" s="309"/>
      <c r="Y15" s="309">
        <v>0</v>
      </c>
      <c r="Z15" s="309"/>
      <c r="AA15" s="309"/>
      <c r="AB15" s="306">
        <v>132.3580000000001</v>
      </c>
      <c r="AC15" s="309">
        <v>40.268</v>
      </c>
      <c r="AD15" s="306">
        <v>92.09000000000009</v>
      </c>
      <c r="AE15" s="309">
        <v>0</v>
      </c>
      <c r="AF15" s="309"/>
      <c r="AG15" s="313"/>
    </row>
    <row r="16" spans="1:33" ht="22.5" customHeight="1">
      <c r="A16" s="384"/>
      <c r="B16" s="384"/>
      <c r="C16" s="232" t="s">
        <v>557</v>
      </c>
      <c r="D16" s="231" t="s">
        <v>673</v>
      </c>
      <c r="E16" s="305">
        <f t="shared" si="5"/>
        <v>116.52400000000006</v>
      </c>
      <c r="F16" s="310">
        <v>106.88000000000005</v>
      </c>
      <c r="G16" s="310">
        <v>9.644000000000005</v>
      </c>
      <c r="H16" s="309"/>
      <c r="I16" s="309">
        <f t="shared" si="0"/>
        <v>0</v>
      </c>
      <c r="J16" s="316">
        <f t="shared" si="2"/>
        <v>0</v>
      </c>
      <c r="K16" s="309">
        <v>0</v>
      </c>
      <c r="L16" s="309">
        <v>0</v>
      </c>
      <c r="M16" s="309">
        <v>0</v>
      </c>
      <c r="N16" s="309">
        <v>0</v>
      </c>
      <c r="O16" s="309">
        <v>0</v>
      </c>
      <c r="P16" s="309">
        <v>0</v>
      </c>
      <c r="Q16" s="309">
        <v>0</v>
      </c>
      <c r="R16" s="309">
        <v>0</v>
      </c>
      <c r="S16" s="309"/>
      <c r="T16" s="309">
        <v>0</v>
      </c>
      <c r="U16" s="309">
        <v>0</v>
      </c>
      <c r="V16" s="309">
        <v>0</v>
      </c>
      <c r="W16" s="309">
        <v>0</v>
      </c>
      <c r="X16" s="309"/>
      <c r="Y16" s="309">
        <v>0</v>
      </c>
      <c r="Z16" s="309"/>
      <c r="AA16" s="309"/>
      <c r="AB16" s="306">
        <v>116.52400000000006</v>
      </c>
      <c r="AC16" s="309">
        <v>9.644000000000005</v>
      </c>
      <c r="AD16" s="306">
        <v>106.88000000000005</v>
      </c>
      <c r="AE16" s="309">
        <v>0</v>
      </c>
      <c r="AF16" s="309"/>
      <c r="AG16" s="311"/>
    </row>
    <row r="17" spans="1:33" ht="22.5" customHeight="1">
      <c r="A17" s="384"/>
      <c r="B17" s="384"/>
      <c r="C17" s="232" t="s">
        <v>558</v>
      </c>
      <c r="D17" s="231" t="s">
        <v>673</v>
      </c>
      <c r="E17" s="305">
        <f t="shared" si="5"/>
        <v>116.38199999999995</v>
      </c>
      <c r="F17" s="310">
        <v>106.27999999999997</v>
      </c>
      <c r="G17" s="310">
        <v>10.101999999999975</v>
      </c>
      <c r="H17" s="309"/>
      <c r="I17" s="309">
        <f t="shared" si="0"/>
        <v>0</v>
      </c>
      <c r="J17" s="316">
        <f t="shared" si="2"/>
        <v>0</v>
      </c>
      <c r="K17" s="309">
        <v>0</v>
      </c>
      <c r="L17" s="309">
        <v>0</v>
      </c>
      <c r="M17" s="309">
        <v>0</v>
      </c>
      <c r="N17" s="309">
        <v>0</v>
      </c>
      <c r="O17" s="309">
        <v>0</v>
      </c>
      <c r="P17" s="309">
        <v>0</v>
      </c>
      <c r="Q17" s="309">
        <v>0</v>
      </c>
      <c r="R17" s="309">
        <v>0</v>
      </c>
      <c r="S17" s="309"/>
      <c r="T17" s="309">
        <v>0</v>
      </c>
      <c r="U17" s="309">
        <v>0</v>
      </c>
      <c r="V17" s="309">
        <v>0</v>
      </c>
      <c r="W17" s="309">
        <v>0</v>
      </c>
      <c r="X17" s="309"/>
      <c r="Y17" s="309">
        <v>0</v>
      </c>
      <c r="Z17" s="309"/>
      <c r="AA17" s="309"/>
      <c r="AB17" s="306">
        <v>116.38199999999995</v>
      </c>
      <c r="AC17" s="309">
        <v>10.101999999999975</v>
      </c>
      <c r="AD17" s="306">
        <v>106.27999999999997</v>
      </c>
      <c r="AE17" s="309">
        <v>0</v>
      </c>
      <c r="AF17" s="309"/>
      <c r="AG17" s="311"/>
    </row>
    <row r="18" spans="1:33" ht="22.5" customHeight="1">
      <c r="A18" s="384"/>
      <c r="B18" s="384"/>
      <c r="C18" s="232" t="s">
        <v>559</v>
      </c>
      <c r="D18" s="231" t="s">
        <v>673</v>
      </c>
      <c r="E18" s="305">
        <f t="shared" si="5"/>
        <v>101.81599999999992</v>
      </c>
      <c r="F18" s="310">
        <v>92.51999999999998</v>
      </c>
      <c r="G18" s="310">
        <v>9.295999999999935</v>
      </c>
      <c r="H18" s="309"/>
      <c r="I18" s="309">
        <f t="shared" si="0"/>
        <v>0</v>
      </c>
      <c r="J18" s="316">
        <f t="shared" si="2"/>
        <v>0</v>
      </c>
      <c r="K18" s="309">
        <v>0</v>
      </c>
      <c r="L18" s="309">
        <v>0</v>
      </c>
      <c r="M18" s="309">
        <v>0</v>
      </c>
      <c r="N18" s="309">
        <v>0</v>
      </c>
      <c r="O18" s="309">
        <v>0</v>
      </c>
      <c r="P18" s="309">
        <v>0</v>
      </c>
      <c r="Q18" s="309">
        <v>0</v>
      </c>
      <c r="R18" s="309">
        <v>0</v>
      </c>
      <c r="S18" s="309"/>
      <c r="T18" s="309">
        <v>0</v>
      </c>
      <c r="U18" s="309">
        <v>0</v>
      </c>
      <c r="V18" s="309">
        <v>0</v>
      </c>
      <c r="W18" s="309">
        <v>0</v>
      </c>
      <c r="X18" s="309"/>
      <c r="Y18" s="309">
        <v>0</v>
      </c>
      <c r="Z18" s="309"/>
      <c r="AA18" s="309"/>
      <c r="AB18" s="306">
        <v>101.81599999999992</v>
      </c>
      <c r="AC18" s="309">
        <v>9.295999999999935</v>
      </c>
      <c r="AD18" s="306">
        <v>92.51999999999998</v>
      </c>
      <c r="AE18" s="309">
        <v>0</v>
      </c>
      <c r="AF18" s="309"/>
      <c r="AG18" s="311"/>
    </row>
    <row r="19" spans="1:33" ht="22.5" customHeight="1">
      <c r="A19" s="384"/>
      <c r="B19" s="384"/>
      <c r="C19" s="232" t="s">
        <v>560</v>
      </c>
      <c r="D19" s="231" t="s">
        <v>673</v>
      </c>
      <c r="E19" s="305">
        <f t="shared" si="5"/>
        <v>44.28999999999999</v>
      </c>
      <c r="F19" s="310">
        <v>40.66</v>
      </c>
      <c r="G19" s="310">
        <v>3.6299999999999955</v>
      </c>
      <c r="H19" s="309"/>
      <c r="I19" s="309">
        <f t="shared" si="0"/>
        <v>0</v>
      </c>
      <c r="J19" s="316">
        <f t="shared" si="2"/>
        <v>0</v>
      </c>
      <c r="K19" s="309">
        <v>0</v>
      </c>
      <c r="L19" s="309">
        <v>0</v>
      </c>
      <c r="M19" s="309">
        <v>0</v>
      </c>
      <c r="N19" s="309">
        <v>0</v>
      </c>
      <c r="O19" s="309">
        <v>0</v>
      </c>
      <c r="P19" s="309">
        <v>0</v>
      </c>
      <c r="Q19" s="309">
        <v>0</v>
      </c>
      <c r="R19" s="309">
        <v>0</v>
      </c>
      <c r="S19" s="309"/>
      <c r="T19" s="309">
        <v>0</v>
      </c>
      <c r="U19" s="309">
        <v>0</v>
      </c>
      <c r="V19" s="309">
        <v>0</v>
      </c>
      <c r="W19" s="309">
        <v>0</v>
      </c>
      <c r="X19" s="309"/>
      <c r="Y19" s="309">
        <v>0</v>
      </c>
      <c r="Z19" s="309"/>
      <c r="AA19" s="309"/>
      <c r="AB19" s="306">
        <v>44.28999999999999</v>
      </c>
      <c r="AC19" s="309">
        <v>3.6299999999999955</v>
      </c>
      <c r="AD19" s="306">
        <v>40.66</v>
      </c>
      <c r="AE19" s="309">
        <v>0</v>
      </c>
      <c r="AF19" s="309"/>
      <c r="AG19" s="311"/>
    </row>
    <row r="20" spans="1:33" s="233" customFormat="1" ht="22.5" customHeight="1">
      <c r="A20" s="384"/>
      <c r="B20" s="384"/>
      <c r="C20" s="232" t="s">
        <v>561</v>
      </c>
      <c r="D20" s="231" t="s">
        <v>673</v>
      </c>
      <c r="E20" s="305">
        <f t="shared" si="5"/>
        <v>65.09399999999994</v>
      </c>
      <c r="F20" s="310">
        <v>59.43999999999994</v>
      </c>
      <c r="G20" s="310">
        <v>5.653999999999996</v>
      </c>
      <c r="H20" s="309"/>
      <c r="I20" s="309">
        <f t="shared" si="0"/>
        <v>0</v>
      </c>
      <c r="J20" s="316">
        <f t="shared" si="2"/>
        <v>0</v>
      </c>
      <c r="K20" s="309">
        <v>0</v>
      </c>
      <c r="L20" s="309">
        <v>0</v>
      </c>
      <c r="M20" s="309">
        <v>0</v>
      </c>
      <c r="N20" s="309">
        <v>0</v>
      </c>
      <c r="O20" s="309">
        <v>0</v>
      </c>
      <c r="P20" s="309">
        <v>0</v>
      </c>
      <c r="Q20" s="309">
        <v>0</v>
      </c>
      <c r="R20" s="309">
        <v>0</v>
      </c>
      <c r="S20" s="309"/>
      <c r="T20" s="309">
        <v>0</v>
      </c>
      <c r="U20" s="309">
        <v>0</v>
      </c>
      <c r="V20" s="309">
        <v>0</v>
      </c>
      <c r="W20" s="309">
        <v>0</v>
      </c>
      <c r="X20" s="309"/>
      <c r="Y20" s="309">
        <v>0</v>
      </c>
      <c r="Z20" s="309"/>
      <c r="AA20" s="309"/>
      <c r="AB20" s="306">
        <v>65.09399999999994</v>
      </c>
      <c r="AC20" s="309">
        <v>5.653999999999996</v>
      </c>
      <c r="AD20" s="306">
        <v>59.43999999999994</v>
      </c>
      <c r="AE20" s="309">
        <v>0</v>
      </c>
      <c r="AF20" s="309"/>
      <c r="AG20" s="307"/>
    </row>
    <row r="21" spans="1:33" s="233" customFormat="1" ht="22.5" customHeight="1">
      <c r="A21" s="384"/>
      <c r="B21" s="384"/>
      <c r="C21" s="232" t="s">
        <v>11</v>
      </c>
      <c r="D21" s="231"/>
      <c r="E21" s="305"/>
      <c r="F21" s="320"/>
      <c r="G21" s="308"/>
      <c r="H21" s="277" t="s">
        <v>672</v>
      </c>
      <c r="I21" s="309">
        <f t="shared" si="0"/>
        <v>44.12000000000005</v>
      </c>
      <c r="J21" s="316">
        <f t="shared" si="2"/>
        <v>0</v>
      </c>
      <c r="K21" s="309">
        <v>0</v>
      </c>
      <c r="L21" s="309">
        <v>0</v>
      </c>
      <c r="M21" s="309">
        <v>-0.8800000000000097</v>
      </c>
      <c r="N21" s="309">
        <v>-0.8800000000000097</v>
      </c>
      <c r="O21" s="309">
        <v>0</v>
      </c>
      <c r="P21" s="309">
        <v>45.00000000000006</v>
      </c>
      <c r="Q21" s="309">
        <v>45.00000000000006</v>
      </c>
      <c r="R21" s="309">
        <v>0</v>
      </c>
      <c r="S21" s="277" t="s">
        <v>679</v>
      </c>
      <c r="T21" s="309">
        <v>12.401999999999994</v>
      </c>
      <c r="U21" s="309">
        <v>2.8200000000000003</v>
      </c>
      <c r="V21" s="309">
        <v>13.319999999999993</v>
      </c>
      <c r="W21" s="309">
        <v>-3.7379999999999995</v>
      </c>
      <c r="X21" s="312" t="s">
        <v>674</v>
      </c>
      <c r="Y21" s="309">
        <v>-2.5</v>
      </c>
      <c r="Z21" s="309"/>
      <c r="AA21" s="309"/>
      <c r="AB21" s="306">
        <v>54.02200000000004</v>
      </c>
      <c r="AC21" s="309">
        <v>9.939999999999984</v>
      </c>
      <c r="AD21" s="306">
        <v>0</v>
      </c>
      <c r="AE21" s="309">
        <v>44.08200000000006</v>
      </c>
      <c r="AF21" s="309"/>
      <c r="AG21" s="307"/>
    </row>
    <row r="22" spans="1:33" s="233" customFormat="1" ht="22.5" customHeight="1">
      <c r="A22" s="384"/>
      <c r="B22" s="384"/>
      <c r="C22" s="232" t="s">
        <v>12</v>
      </c>
      <c r="D22" s="231"/>
      <c r="E22" s="305"/>
      <c r="F22" s="320"/>
      <c r="G22" s="308"/>
      <c r="H22" s="277" t="s">
        <v>672</v>
      </c>
      <c r="I22" s="309">
        <f t="shared" si="0"/>
        <v>47.63000000000001</v>
      </c>
      <c r="J22" s="316">
        <f t="shared" si="2"/>
        <v>0</v>
      </c>
      <c r="K22" s="309">
        <v>0</v>
      </c>
      <c r="L22" s="309">
        <v>0</v>
      </c>
      <c r="M22" s="309">
        <v>-7.420000000000002</v>
      </c>
      <c r="N22" s="309">
        <v>-7.420000000000002</v>
      </c>
      <c r="O22" s="309">
        <v>0</v>
      </c>
      <c r="P22" s="309">
        <v>55.05000000000001</v>
      </c>
      <c r="Q22" s="309">
        <v>55.05000000000001</v>
      </c>
      <c r="R22" s="309">
        <v>0</v>
      </c>
      <c r="S22" s="277" t="s">
        <v>679</v>
      </c>
      <c r="T22" s="309">
        <v>6.741999999999997</v>
      </c>
      <c r="U22" s="309">
        <v>-1.7899999999999991</v>
      </c>
      <c r="V22" s="309">
        <v>6.1299999999999955</v>
      </c>
      <c r="W22" s="309">
        <v>2.402000000000001</v>
      </c>
      <c r="X22" s="312" t="s">
        <v>674</v>
      </c>
      <c r="Y22" s="309">
        <v>9.27000000000001</v>
      </c>
      <c r="Z22" s="309"/>
      <c r="AA22" s="309"/>
      <c r="AB22" s="306">
        <v>63.64200000000002</v>
      </c>
      <c r="AC22" s="309">
        <v>7.980000000000004</v>
      </c>
      <c r="AD22" s="306">
        <v>0</v>
      </c>
      <c r="AE22" s="309">
        <v>55.66200000000001</v>
      </c>
      <c r="AF22" s="309"/>
      <c r="AG22" s="307"/>
    </row>
    <row r="23" spans="1:33" s="233" customFormat="1" ht="22.5" customHeight="1">
      <c r="A23" s="384"/>
      <c r="B23" s="384"/>
      <c r="C23" s="232" t="s">
        <v>13</v>
      </c>
      <c r="D23" s="231"/>
      <c r="E23" s="305"/>
      <c r="F23" s="320"/>
      <c r="G23" s="308"/>
      <c r="H23" s="277" t="s">
        <v>672</v>
      </c>
      <c r="I23" s="309">
        <f t="shared" si="0"/>
        <v>0</v>
      </c>
      <c r="J23" s="316">
        <f t="shared" si="2"/>
        <v>0</v>
      </c>
      <c r="K23" s="309">
        <v>0</v>
      </c>
      <c r="L23" s="309">
        <v>0</v>
      </c>
      <c r="M23" s="309">
        <v>0</v>
      </c>
      <c r="N23" s="309">
        <v>0</v>
      </c>
      <c r="O23" s="309">
        <v>0</v>
      </c>
      <c r="P23" s="309">
        <v>0</v>
      </c>
      <c r="Q23" s="309">
        <v>0</v>
      </c>
      <c r="R23" s="309">
        <v>0</v>
      </c>
      <c r="S23" s="277" t="s">
        <v>679</v>
      </c>
      <c r="T23" s="309">
        <v>3.9479999999999955</v>
      </c>
      <c r="U23" s="309">
        <v>0.8999999999999999</v>
      </c>
      <c r="V23" s="309">
        <v>3.019999999999996</v>
      </c>
      <c r="W23" s="309">
        <v>0.02799999999999958</v>
      </c>
      <c r="X23" s="312" t="s">
        <v>674</v>
      </c>
      <c r="Y23" s="309">
        <v>11.840000000000003</v>
      </c>
      <c r="Z23" s="309"/>
      <c r="AA23" s="309"/>
      <c r="AB23" s="306">
        <v>15.787999999999998</v>
      </c>
      <c r="AC23" s="309">
        <v>14.86</v>
      </c>
      <c r="AD23" s="306">
        <v>0</v>
      </c>
      <c r="AE23" s="309">
        <v>0.9279999999999995</v>
      </c>
      <c r="AF23" s="309"/>
      <c r="AG23" s="307"/>
    </row>
    <row r="24" spans="1:33" s="233" customFormat="1" ht="22.5" customHeight="1">
      <c r="A24" s="384"/>
      <c r="B24" s="384"/>
      <c r="C24" s="232" t="s">
        <v>14</v>
      </c>
      <c r="D24" s="231"/>
      <c r="E24" s="305"/>
      <c r="F24" s="320"/>
      <c r="G24" s="308"/>
      <c r="H24" s="277" t="s">
        <v>672</v>
      </c>
      <c r="I24" s="309">
        <f t="shared" si="0"/>
        <v>0</v>
      </c>
      <c r="J24" s="316">
        <f t="shared" si="2"/>
        <v>0</v>
      </c>
      <c r="K24" s="309">
        <v>0</v>
      </c>
      <c r="L24" s="309">
        <v>0</v>
      </c>
      <c r="M24" s="309">
        <v>0</v>
      </c>
      <c r="N24" s="309">
        <v>0</v>
      </c>
      <c r="O24" s="309">
        <v>0</v>
      </c>
      <c r="P24" s="309">
        <v>0</v>
      </c>
      <c r="Q24" s="309">
        <v>0</v>
      </c>
      <c r="R24" s="309">
        <v>0</v>
      </c>
      <c r="S24" s="277" t="s">
        <v>679</v>
      </c>
      <c r="T24" s="309">
        <v>0.8859999999999981</v>
      </c>
      <c r="U24" s="309">
        <v>0.5800000000000001</v>
      </c>
      <c r="V24" s="309">
        <v>0.5899999999999981</v>
      </c>
      <c r="W24" s="309">
        <v>-0.28400000000000003</v>
      </c>
      <c r="X24" s="312" t="s">
        <v>674</v>
      </c>
      <c r="Y24" s="309">
        <v>2.8799999999999955</v>
      </c>
      <c r="Z24" s="309"/>
      <c r="AA24" s="309"/>
      <c r="AB24" s="306">
        <v>3.765999999999994</v>
      </c>
      <c r="AC24" s="309">
        <v>3.4699999999999935</v>
      </c>
      <c r="AD24" s="306">
        <v>0</v>
      </c>
      <c r="AE24" s="309">
        <v>0.29600000000000004</v>
      </c>
      <c r="AF24" s="309"/>
      <c r="AG24" s="307"/>
    </row>
    <row r="25" spans="1:33" s="233" customFormat="1" ht="22.5" customHeight="1">
      <c r="A25" s="384"/>
      <c r="B25" s="384"/>
      <c r="C25" s="232" t="s">
        <v>15</v>
      </c>
      <c r="D25" s="231"/>
      <c r="E25" s="305"/>
      <c r="F25" s="320"/>
      <c r="G25" s="308"/>
      <c r="H25" s="277" t="s">
        <v>672</v>
      </c>
      <c r="I25" s="309">
        <f t="shared" si="0"/>
        <v>0</v>
      </c>
      <c r="J25" s="316">
        <f t="shared" si="2"/>
        <v>0</v>
      </c>
      <c r="K25" s="309">
        <v>0</v>
      </c>
      <c r="L25" s="309">
        <v>0</v>
      </c>
      <c r="M25" s="309">
        <v>0</v>
      </c>
      <c r="N25" s="309">
        <v>0</v>
      </c>
      <c r="O25" s="309">
        <v>0</v>
      </c>
      <c r="P25" s="309">
        <v>0</v>
      </c>
      <c r="Q25" s="309">
        <v>0</v>
      </c>
      <c r="R25" s="309">
        <v>0</v>
      </c>
      <c r="S25" s="277" t="s">
        <v>679</v>
      </c>
      <c r="T25" s="309">
        <v>2.15</v>
      </c>
      <c r="U25" s="309">
        <v>0.89</v>
      </c>
      <c r="V25" s="309">
        <v>1.6600000000000001</v>
      </c>
      <c r="W25" s="309">
        <v>-0.40000000000000036</v>
      </c>
      <c r="X25" s="312" t="s">
        <v>674</v>
      </c>
      <c r="Y25" s="309">
        <v>3.510000000000005</v>
      </c>
      <c r="Z25" s="309"/>
      <c r="AA25" s="309"/>
      <c r="AB25" s="306">
        <v>5.660000000000005</v>
      </c>
      <c r="AC25" s="309">
        <v>5.170000000000005</v>
      </c>
      <c r="AD25" s="306">
        <v>0</v>
      </c>
      <c r="AE25" s="309">
        <v>0.48999999999999966</v>
      </c>
      <c r="AF25" s="309"/>
      <c r="AG25" s="307"/>
    </row>
    <row r="26" spans="1:33" s="233" customFormat="1" ht="22.5" customHeight="1">
      <c r="A26" s="384"/>
      <c r="B26" s="384"/>
      <c r="C26" s="232" t="s">
        <v>16</v>
      </c>
      <c r="D26" s="231"/>
      <c r="E26" s="305"/>
      <c r="F26" s="320"/>
      <c r="G26" s="308"/>
      <c r="H26" s="277" t="s">
        <v>672</v>
      </c>
      <c r="I26" s="309">
        <f t="shared" si="0"/>
        <v>-9.6</v>
      </c>
      <c r="J26" s="316">
        <f t="shared" si="2"/>
        <v>0</v>
      </c>
      <c r="K26" s="309">
        <v>0</v>
      </c>
      <c r="L26" s="309">
        <v>0</v>
      </c>
      <c r="M26" s="309">
        <v>0.1000000000000002</v>
      </c>
      <c r="N26" s="309">
        <v>0.1000000000000002</v>
      </c>
      <c r="O26" s="309">
        <v>0</v>
      </c>
      <c r="P26" s="309">
        <v>-9.7</v>
      </c>
      <c r="Q26" s="309">
        <v>-9.7</v>
      </c>
      <c r="R26" s="309">
        <v>0</v>
      </c>
      <c r="S26" s="277" t="s">
        <v>679</v>
      </c>
      <c r="T26" s="309">
        <v>3.6899999999999955</v>
      </c>
      <c r="U26" s="309">
        <v>1.15</v>
      </c>
      <c r="V26" s="309">
        <v>2.6299999999999955</v>
      </c>
      <c r="W26" s="309">
        <v>-0.08999999999999986</v>
      </c>
      <c r="X26" s="312" t="s">
        <v>674</v>
      </c>
      <c r="Y26" s="309">
        <v>17.25</v>
      </c>
      <c r="Z26" s="309"/>
      <c r="AA26" s="309"/>
      <c r="AB26" s="306">
        <v>11.339999999999998</v>
      </c>
      <c r="AC26" s="309">
        <v>19.979999999999997</v>
      </c>
      <c r="AD26" s="306">
        <v>0</v>
      </c>
      <c r="AE26" s="309">
        <v>-8.639999999999999</v>
      </c>
      <c r="AF26" s="309"/>
      <c r="AG26" s="307"/>
    </row>
    <row r="27" spans="1:33" s="233" customFormat="1" ht="22.5" customHeight="1">
      <c r="A27" s="384"/>
      <c r="B27" s="384"/>
      <c r="C27" s="232" t="s">
        <v>17</v>
      </c>
      <c r="D27" s="231"/>
      <c r="E27" s="305"/>
      <c r="F27" s="320"/>
      <c r="G27" s="308"/>
      <c r="H27" s="277" t="s">
        <v>672</v>
      </c>
      <c r="I27" s="309">
        <f t="shared" si="0"/>
        <v>-89.22</v>
      </c>
      <c r="J27" s="316">
        <f t="shared" si="2"/>
        <v>0</v>
      </c>
      <c r="K27" s="309">
        <v>0</v>
      </c>
      <c r="L27" s="309">
        <v>0</v>
      </c>
      <c r="M27" s="309">
        <v>1.0700000000000003</v>
      </c>
      <c r="N27" s="309">
        <v>1.0700000000000003</v>
      </c>
      <c r="O27" s="309">
        <v>0</v>
      </c>
      <c r="P27" s="309">
        <v>-90.29</v>
      </c>
      <c r="Q27" s="309">
        <v>-90.29</v>
      </c>
      <c r="R27" s="309">
        <v>0</v>
      </c>
      <c r="S27" s="277" t="s">
        <v>679</v>
      </c>
      <c r="T27" s="309">
        <v>1.0640000000000007</v>
      </c>
      <c r="U27" s="309">
        <v>-0.26</v>
      </c>
      <c r="V27" s="309">
        <v>0.8900000000000006</v>
      </c>
      <c r="W27" s="309">
        <v>0.43400000000000016</v>
      </c>
      <c r="X27" s="312" t="s">
        <v>674</v>
      </c>
      <c r="Y27" s="309">
        <v>7.730000000000004</v>
      </c>
      <c r="Z27" s="309"/>
      <c r="AA27" s="309"/>
      <c r="AB27" s="306">
        <v>-80.42600000000002</v>
      </c>
      <c r="AC27" s="309">
        <v>9.690000000000005</v>
      </c>
      <c r="AD27" s="306">
        <v>0</v>
      </c>
      <c r="AE27" s="309">
        <v>-90.11600000000001</v>
      </c>
      <c r="AF27" s="309"/>
      <c r="AG27" s="307"/>
    </row>
    <row r="28" spans="1:33" s="233" customFormat="1" ht="22.5" customHeight="1">
      <c r="A28" s="384"/>
      <c r="B28" s="317" t="s">
        <v>18</v>
      </c>
      <c r="C28" s="317" t="s">
        <v>18</v>
      </c>
      <c r="D28" s="231"/>
      <c r="E28" s="305"/>
      <c r="F28" s="320"/>
      <c r="G28" s="308"/>
      <c r="H28" s="277" t="s">
        <v>672</v>
      </c>
      <c r="I28" s="309">
        <f t="shared" si="0"/>
        <v>185.17</v>
      </c>
      <c r="J28" s="316">
        <f t="shared" si="2"/>
        <v>5.4</v>
      </c>
      <c r="K28" s="309">
        <v>4.2</v>
      </c>
      <c r="L28" s="309">
        <v>1.2</v>
      </c>
      <c r="M28" s="309">
        <v>-1.7800000000000011</v>
      </c>
      <c r="N28" s="309">
        <v>-3.0900000000000034</v>
      </c>
      <c r="O28" s="309">
        <v>1.3100000000000023</v>
      </c>
      <c r="P28" s="309">
        <v>181.54999999999998</v>
      </c>
      <c r="Q28" s="309">
        <v>3.2899999999999636</v>
      </c>
      <c r="R28" s="309">
        <v>178.26000000000002</v>
      </c>
      <c r="S28" s="277" t="s">
        <v>679</v>
      </c>
      <c r="T28" s="309">
        <v>16.183999999999983</v>
      </c>
      <c r="U28" s="309">
        <v>1.7999999999999972</v>
      </c>
      <c r="V28" s="309">
        <v>10.649999999999977</v>
      </c>
      <c r="W28" s="309">
        <v>3.734000000000009</v>
      </c>
      <c r="X28" s="312" t="s">
        <v>674</v>
      </c>
      <c r="Y28" s="309">
        <v>13.899999999999977</v>
      </c>
      <c r="Z28" s="309"/>
      <c r="AA28" s="309"/>
      <c r="AB28" s="306">
        <v>215.25399999999993</v>
      </c>
      <c r="AC28" s="309">
        <v>22.769999999999953</v>
      </c>
      <c r="AD28" s="306">
        <v>5.4</v>
      </c>
      <c r="AE28" s="309">
        <v>187.08399999999997</v>
      </c>
      <c r="AF28" s="309"/>
      <c r="AG28" s="307"/>
    </row>
    <row r="29" spans="1:33" s="233" customFormat="1" ht="22.5" customHeight="1">
      <c r="A29" s="384"/>
      <c r="B29" s="317" t="s">
        <v>680</v>
      </c>
      <c r="C29" s="317" t="s">
        <v>19</v>
      </c>
      <c r="D29" s="231"/>
      <c r="E29" s="305"/>
      <c r="F29" s="320"/>
      <c r="G29" s="308"/>
      <c r="H29" s="277" t="s">
        <v>672</v>
      </c>
      <c r="I29" s="309">
        <f t="shared" si="0"/>
        <v>-140.24</v>
      </c>
      <c r="J29" s="316">
        <f t="shared" si="2"/>
        <v>3.5999999999999996</v>
      </c>
      <c r="K29" s="309">
        <v>3.5999999999999996</v>
      </c>
      <c r="L29" s="309">
        <v>0</v>
      </c>
      <c r="M29" s="309">
        <v>-38.97</v>
      </c>
      <c r="N29" s="309">
        <v>-38.97</v>
      </c>
      <c r="O29" s="309">
        <v>0</v>
      </c>
      <c r="P29" s="309">
        <v>-104.87</v>
      </c>
      <c r="Q29" s="309">
        <v>-104.87</v>
      </c>
      <c r="R29" s="309">
        <v>0</v>
      </c>
      <c r="S29" s="277" t="s">
        <v>679</v>
      </c>
      <c r="T29" s="309">
        <v>-34.29280000000003</v>
      </c>
      <c r="U29" s="309">
        <v>1.4099999999999966</v>
      </c>
      <c r="V29" s="309">
        <v>-42.940000000000055</v>
      </c>
      <c r="W29" s="309">
        <v>7.23720000000003</v>
      </c>
      <c r="X29" s="312" t="s">
        <v>674</v>
      </c>
      <c r="Y29" s="309">
        <v>12.759999999999991</v>
      </c>
      <c r="Z29" s="309"/>
      <c r="AA29" s="309"/>
      <c r="AB29" s="306">
        <v>-161.77280000000005</v>
      </c>
      <c r="AC29" s="309">
        <v>-69.15000000000006</v>
      </c>
      <c r="AD29" s="306">
        <v>3.5999999999999996</v>
      </c>
      <c r="AE29" s="309">
        <v>-96.22279999999998</v>
      </c>
      <c r="AF29" s="309"/>
      <c r="AG29" s="307"/>
    </row>
    <row r="30" spans="1:33" s="233" customFormat="1" ht="22.5" customHeight="1">
      <c r="A30" s="384" t="s">
        <v>186</v>
      </c>
      <c r="B30" s="235" t="s">
        <v>657</v>
      </c>
      <c r="C30" s="235" t="s">
        <v>657</v>
      </c>
      <c r="D30" s="231"/>
      <c r="E30" s="305">
        <f>F30+G30</f>
        <v>238.75599999999991</v>
      </c>
      <c r="F30" s="308">
        <v>218.8</v>
      </c>
      <c r="G30" s="309">
        <v>19.955999999999904</v>
      </c>
      <c r="H30" s="309"/>
      <c r="I30" s="309">
        <f t="shared" si="0"/>
        <v>293.9799999999999</v>
      </c>
      <c r="J30" s="316">
        <f t="shared" si="2"/>
        <v>26.4</v>
      </c>
      <c r="K30" s="309">
        <v>17.4</v>
      </c>
      <c r="L30" s="309">
        <v>9</v>
      </c>
      <c r="M30" s="309">
        <v>-19.560000000000006</v>
      </c>
      <c r="N30" s="309">
        <v>-50.46000000000001</v>
      </c>
      <c r="O30" s="309">
        <v>30.900000000000002</v>
      </c>
      <c r="P30" s="309">
        <v>287.13999999999993</v>
      </c>
      <c r="Q30" s="309">
        <v>184.62999999999994</v>
      </c>
      <c r="R30" s="309">
        <v>102.50999999999998</v>
      </c>
      <c r="S30" s="309"/>
      <c r="T30" s="309">
        <v>55.52359999999992</v>
      </c>
      <c r="U30" s="309">
        <v>2.9300000000000015</v>
      </c>
      <c r="V30" s="309">
        <v>36.95999999999992</v>
      </c>
      <c r="W30" s="309">
        <v>15.633599999999998</v>
      </c>
      <c r="X30" s="309"/>
      <c r="Y30" s="309">
        <v>27.12000000000002</v>
      </c>
      <c r="Z30" s="309"/>
      <c r="AA30" s="309"/>
      <c r="AB30" s="306">
        <v>615.3795999999998</v>
      </c>
      <c r="AC30" s="309">
        <v>64.47599999999983</v>
      </c>
      <c r="AD30" s="306">
        <v>245.20000000000002</v>
      </c>
      <c r="AE30" s="309">
        <v>305.7035999999999</v>
      </c>
      <c r="AF30" s="309">
        <v>0</v>
      </c>
      <c r="AG30" s="307"/>
    </row>
    <row r="31" spans="1:33" ht="22.5" customHeight="1">
      <c r="A31" s="384"/>
      <c r="B31" s="384" t="s">
        <v>676</v>
      </c>
      <c r="C31" s="235" t="s">
        <v>677</v>
      </c>
      <c r="D31" s="235"/>
      <c r="E31" s="305">
        <f>F31+G31</f>
        <v>238.75599999999991</v>
      </c>
      <c r="F31" s="308">
        <v>218.8</v>
      </c>
      <c r="G31" s="308">
        <v>19.955999999999904</v>
      </c>
      <c r="H31" s="309"/>
      <c r="I31" s="309">
        <f t="shared" si="0"/>
        <v>96.40999999999994</v>
      </c>
      <c r="J31" s="316">
        <f t="shared" si="2"/>
        <v>18</v>
      </c>
      <c r="K31" s="309">
        <v>9</v>
      </c>
      <c r="L31" s="309">
        <v>9</v>
      </c>
      <c r="M31" s="309">
        <v>22.97</v>
      </c>
      <c r="N31" s="309">
        <v>-6.310000000000002</v>
      </c>
      <c r="O31" s="309">
        <v>29.28</v>
      </c>
      <c r="P31" s="309">
        <v>55.43999999999994</v>
      </c>
      <c r="Q31" s="309">
        <v>-10.960000000000036</v>
      </c>
      <c r="R31" s="309">
        <v>66.39999999999998</v>
      </c>
      <c r="S31" s="309"/>
      <c r="T31" s="309">
        <v>-23.990000000000023</v>
      </c>
      <c r="U31" s="309">
        <v>3.9000000000000004</v>
      </c>
      <c r="V31" s="309">
        <v>-24.910000000000025</v>
      </c>
      <c r="W31" s="309">
        <v>-2.979999999999997</v>
      </c>
      <c r="X31" s="309"/>
      <c r="Y31" s="309">
        <v>18.97</v>
      </c>
      <c r="Z31" s="309"/>
      <c r="AA31" s="309"/>
      <c r="AB31" s="306">
        <v>330.14599999999984</v>
      </c>
      <c r="AC31" s="309">
        <v>36.985999999999876</v>
      </c>
      <c r="AD31" s="306">
        <v>236.8</v>
      </c>
      <c r="AE31" s="309">
        <v>56.35999999999994</v>
      </c>
      <c r="AF31" s="309">
        <v>0</v>
      </c>
      <c r="AG31" s="309"/>
    </row>
    <row r="32" spans="1:33" ht="22.5" customHeight="1">
      <c r="A32" s="384"/>
      <c r="B32" s="384"/>
      <c r="C32" s="235" t="s">
        <v>681</v>
      </c>
      <c r="D32" s="235"/>
      <c r="E32" s="305"/>
      <c r="F32" s="318"/>
      <c r="G32" s="308"/>
      <c r="H32" s="277" t="s">
        <v>672</v>
      </c>
      <c r="I32" s="309">
        <f t="shared" si="0"/>
        <v>78.40999999999994</v>
      </c>
      <c r="J32" s="316">
        <f t="shared" si="2"/>
        <v>0</v>
      </c>
      <c r="K32" s="309">
        <v>0</v>
      </c>
      <c r="L32" s="309">
        <v>0</v>
      </c>
      <c r="M32" s="309">
        <v>22.97</v>
      </c>
      <c r="N32" s="309">
        <v>-6.310000000000002</v>
      </c>
      <c r="O32" s="309">
        <v>29.28</v>
      </c>
      <c r="P32" s="309">
        <v>55.43999999999994</v>
      </c>
      <c r="Q32" s="309">
        <v>-10.960000000000036</v>
      </c>
      <c r="R32" s="309">
        <v>66.39999999999998</v>
      </c>
      <c r="S32" s="277" t="s">
        <v>679</v>
      </c>
      <c r="T32" s="309">
        <v>-23.990000000000023</v>
      </c>
      <c r="U32" s="309">
        <v>3.9000000000000004</v>
      </c>
      <c r="V32" s="309">
        <v>-24.910000000000025</v>
      </c>
      <c r="W32" s="309">
        <v>-2.979999999999997</v>
      </c>
      <c r="X32" s="312" t="s">
        <v>674</v>
      </c>
      <c r="Y32" s="309">
        <v>0.17000000000000037</v>
      </c>
      <c r="Z32" s="309"/>
      <c r="AA32" s="309"/>
      <c r="AB32" s="306">
        <v>54.58999999999992</v>
      </c>
      <c r="AC32" s="309">
        <v>-1.7700000000000258</v>
      </c>
      <c r="AD32" s="306">
        <v>0</v>
      </c>
      <c r="AE32" s="309">
        <v>56.35999999999994</v>
      </c>
      <c r="AF32" s="309"/>
      <c r="AG32" s="309"/>
    </row>
    <row r="33" spans="1:33" ht="22.5" customHeight="1">
      <c r="A33" s="384"/>
      <c r="B33" s="384"/>
      <c r="C33" s="321" t="s">
        <v>562</v>
      </c>
      <c r="D33" s="231"/>
      <c r="E33" s="305"/>
      <c r="F33" s="320"/>
      <c r="G33" s="308">
        <v>0</v>
      </c>
      <c r="H33" s="277" t="s">
        <v>672</v>
      </c>
      <c r="I33" s="309">
        <f t="shared" si="0"/>
        <v>0</v>
      </c>
      <c r="J33" s="316">
        <f t="shared" si="2"/>
        <v>0</v>
      </c>
      <c r="K33" s="309">
        <v>0</v>
      </c>
      <c r="L33" s="309">
        <v>0</v>
      </c>
      <c r="M33" s="309">
        <v>0</v>
      </c>
      <c r="N33" s="309">
        <v>0</v>
      </c>
      <c r="O33" s="309">
        <v>0</v>
      </c>
      <c r="P33" s="309">
        <v>0</v>
      </c>
      <c r="Q33" s="309">
        <v>0</v>
      </c>
      <c r="R33" s="309">
        <v>0</v>
      </c>
      <c r="S33" s="277" t="s">
        <v>679</v>
      </c>
      <c r="T33" s="309">
        <v>0</v>
      </c>
      <c r="U33" s="309">
        <v>0</v>
      </c>
      <c r="V33" s="309">
        <v>0</v>
      </c>
      <c r="W33" s="309">
        <v>0</v>
      </c>
      <c r="X33" s="312" t="s">
        <v>674</v>
      </c>
      <c r="Y33" s="309">
        <v>0</v>
      </c>
      <c r="Z33" s="309"/>
      <c r="AA33" s="309"/>
      <c r="AB33" s="306">
        <v>0</v>
      </c>
      <c r="AC33" s="309">
        <v>0</v>
      </c>
      <c r="AD33" s="306">
        <v>0</v>
      </c>
      <c r="AE33" s="309">
        <v>0</v>
      </c>
      <c r="AF33" s="309"/>
      <c r="AG33" s="311"/>
    </row>
    <row r="34" spans="1:33" ht="22.5" customHeight="1">
      <c r="A34" s="384"/>
      <c r="B34" s="384"/>
      <c r="C34" s="232" t="s">
        <v>563</v>
      </c>
      <c r="D34" s="231" t="s">
        <v>673</v>
      </c>
      <c r="E34" s="305">
        <f>F34+G34</f>
        <v>127.44599999999997</v>
      </c>
      <c r="F34" s="310">
        <v>117.56</v>
      </c>
      <c r="G34" s="310">
        <v>9.885999999999967</v>
      </c>
      <c r="H34" s="309"/>
      <c r="I34" s="309">
        <f t="shared" si="0"/>
        <v>0</v>
      </c>
      <c r="J34" s="316">
        <f t="shared" si="2"/>
        <v>0</v>
      </c>
      <c r="K34" s="309">
        <v>0</v>
      </c>
      <c r="L34" s="309">
        <v>0</v>
      </c>
      <c r="M34" s="309">
        <v>0</v>
      </c>
      <c r="N34" s="309">
        <v>0</v>
      </c>
      <c r="O34" s="309">
        <v>0</v>
      </c>
      <c r="P34" s="309">
        <v>0</v>
      </c>
      <c r="Q34" s="309">
        <v>0</v>
      </c>
      <c r="R34" s="309">
        <v>0</v>
      </c>
      <c r="S34" s="309"/>
      <c r="T34" s="309">
        <v>0</v>
      </c>
      <c r="U34" s="309">
        <v>0</v>
      </c>
      <c r="V34" s="309">
        <v>0</v>
      </c>
      <c r="W34" s="309">
        <v>0</v>
      </c>
      <c r="X34" s="309"/>
      <c r="Y34" s="309">
        <v>0</v>
      </c>
      <c r="Z34" s="309"/>
      <c r="AA34" s="309"/>
      <c r="AB34" s="306">
        <v>127.44599999999997</v>
      </c>
      <c r="AC34" s="309">
        <v>9.885999999999967</v>
      </c>
      <c r="AD34" s="306">
        <v>117.56</v>
      </c>
      <c r="AE34" s="309">
        <v>0</v>
      </c>
      <c r="AF34" s="309"/>
      <c r="AG34" s="311"/>
    </row>
    <row r="35" spans="1:33" ht="22.5" customHeight="1">
      <c r="A35" s="384"/>
      <c r="B35" s="384"/>
      <c r="C35" s="232" t="s">
        <v>564</v>
      </c>
      <c r="D35" s="231" t="s">
        <v>673</v>
      </c>
      <c r="E35" s="305">
        <f>F35+G35</f>
        <v>111.30999999999995</v>
      </c>
      <c r="F35" s="310">
        <v>101.24000000000001</v>
      </c>
      <c r="G35" s="310">
        <v>10.069999999999936</v>
      </c>
      <c r="H35" s="309"/>
      <c r="I35" s="309">
        <f t="shared" si="0"/>
        <v>0</v>
      </c>
      <c r="J35" s="316">
        <f t="shared" si="2"/>
        <v>0</v>
      </c>
      <c r="K35" s="309">
        <v>0</v>
      </c>
      <c r="L35" s="309">
        <v>0</v>
      </c>
      <c r="M35" s="309">
        <v>0</v>
      </c>
      <c r="N35" s="309">
        <v>0</v>
      </c>
      <c r="O35" s="309">
        <v>0</v>
      </c>
      <c r="P35" s="309">
        <v>0</v>
      </c>
      <c r="Q35" s="309">
        <v>0</v>
      </c>
      <c r="R35" s="309">
        <v>0</v>
      </c>
      <c r="S35" s="309"/>
      <c r="T35" s="309">
        <v>0</v>
      </c>
      <c r="U35" s="309">
        <v>0</v>
      </c>
      <c r="V35" s="309">
        <v>0</v>
      </c>
      <c r="W35" s="309">
        <v>0</v>
      </c>
      <c r="X35" s="309"/>
      <c r="Y35" s="309">
        <v>0</v>
      </c>
      <c r="Z35" s="309"/>
      <c r="AA35" s="309"/>
      <c r="AB35" s="306">
        <v>111.30999999999995</v>
      </c>
      <c r="AC35" s="309">
        <v>10.069999999999936</v>
      </c>
      <c r="AD35" s="306">
        <v>101.24000000000001</v>
      </c>
      <c r="AE35" s="309">
        <v>0</v>
      </c>
      <c r="AF35" s="309"/>
      <c r="AG35" s="311"/>
    </row>
    <row r="36" spans="1:33" ht="22.5" customHeight="1">
      <c r="A36" s="384"/>
      <c r="B36" s="384"/>
      <c r="C36" s="232" t="s">
        <v>169</v>
      </c>
      <c r="D36" s="231"/>
      <c r="E36" s="305"/>
      <c r="F36" s="320"/>
      <c r="G36" s="308"/>
      <c r="H36" s="277" t="s">
        <v>672</v>
      </c>
      <c r="I36" s="309">
        <f t="shared" si="0"/>
        <v>0</v>
      </c>
      <c r="J36" s="316">
        <f t="shared" si="2"/>
        <v>0</v>
      </c>
      <c r="K36" s="309">
        <v>0</v>
      </c>
      <c r="L36" s="309">
        <v>0</v>
      </c>
      <c r="M36" s="309">
        <v>0</v>
      </c>
      <c r="N36" s="309">
        <v>0</v>
      </c>
      <c r="O36" s="309">
        <v>0</v>
      </c>
      <c r="P36" s="309">
        <v>0</v>
      </c>
      <c r="Q36" s="309">
        <v>0</v>
      </c>
      <c r="R36" s="309">
        <v>0</v>
      </c>
      <c r="S36" s="277" t="s">
        <v>679</v>
      </c>
      <c r="T36" s="309">
        <v>0</v>
      </c>
      <c r="U36" s="309">
        <v>0</v>
      </c>
      <c r="V36" s="309">
        <v>0</v>
      </c>
      <c r="W36" s="309">
        <v>0</v>
      </c>
      <c r="X36" s="312" t="s">
        <v>674</v>
      </c>
      <c r="Y36" s="309">
        <v>1.9099999999999966</v>
      </c>
      <c r="Z36" s="309"/>
      <c r="AA36" s="309"/>
      <c r="AB36" s="306">
        <v>1.9099999999999966</v>
      </c>
      <c r="AC36" s="309">
        <v>1.9099999999999966</v>
      </c>
      <c r="AD36" s="306">
        <v>0</v>
      </c>
      <c r="AE36" s="309">
        <v>0</v>
      </c>
      <c r="AF36" s="309"/>
      <c r="AG36" s="311"/>
    </row>
    <row r="37" spans="1:33" ht="22.5" customHeight="1">
      <c r="A37" s="384"/>
      <c r="B37" s="384"/>
      <c r="C37" s="232" t="s">
        <v>170</v>
      </c>
      <c r="D37" s="231"/>
      <c r="E37" s="305"/>
      <c r="F37" s="320"/>
      <c r="G37" s="308"/>
      <c r="H37" s="277" t="s">
        <v>672</v>
      </c>
      <c r="I37" s="309">
        <f t="shared" si="0"/>
        <v>0</v>
      </c>
      <c r="J37" s="316">
        <f t="shared" si="2"/>
        <v>0</v>
      </c>
      <c r="K37" s="309">
        <v>0</v>
      </c>
      <c r="L37" s="309">
        <v>0</v>
      </c>
      <c r="M37" s="309">
        <v>0</v>
      </c>
      <c r="N37" s="309">
        <v>0</v>
      </c>
      <c r="O37" s="309">
        <v>0</v>
      </c>
      <c r="P37" s="309">
        <v>0</v>
      </c>
      <c r="Q37" s="309">
        <v>0</v>
      </c>
      <c r="R37" s="309">
        <v>0</v>
      </c>
      <c r="S37" s="277" t="s">
        <v>679</v>
      </c>
      <c r="T37" s="309">
        <v>0</v>
      </c>
      <c r="U37" s="309">
        <v>0</v>
      </c>
      <c r="V37" s="309">
        <v>0</v>
      </c>
      <c r="W37" s="309">
        <v>0</v>
      </c>
      <c r="X37" s="312" t="s">
        <v>674</v>
      </c>
      <c r="Y37" s="309">
        <v>3.969999999999999</v>
      </c>
      <c r="Z37" s="309"/>
      <c r="AA37" s="309"/>
      <c r="AB37" s="306">
        <v>3.969999999999999</v>
      </c>
      <c r="AC37" s="309">
        <v>3.969999999999999</v>
      </c>
      <c r="AD37" s="306">
        <v>0</v>
      </c>
      <c r="AE37" s="309">
        <v>0</v>
      </c>
      <c r="AF37" s="309"/>
      <c r="AG37" s="311"/>
    </row>
    <row r="38" spans="1:33" ht="22.5" customHeight="1">
      <c r="A38" s="384"/>
      <c r="B38" s="384"/>
      <c r="C38" s="232" t="s">
        <v>171</v>
      </c>
      <c r="D38" s="231"/>
      <c r="E38" s="305"/>
      <c r="F38" s="320"/>
      <c r="G38" s="308"/>
      <c r="H38" s="277" t="s">
        <v>672</v>
      </c>
      <c r="I38" s="309">
        <f t="shared" si="0"/>
        <v>0</v>
      </c>
      <c r="J38" s="316">
        <f t="shared" si="2"/>
        <v>0</v>
      </c>
      <c r="K38" s="309">
        <v>0</v>
      </c>
      <c r="L38" s="309">
        <v>0</v>
      </c>
      <c r="M38" s="309">
        <v>0</v>
      </c>
      <c r="N38" s="309">
        <v>0</v>
      </c>
      <c r="O38" s="309">
        <v>0</v>
      </c>
      <c r="P38" s="309">
        <v>0</v>
      </c>
      <c r="Q38" s="309">
        <v>0</v>
      </c>
      <c r="R38" s="309">
        <v>0</v>
      </c>
      <c r="S38" s="277" t="s">
        <v>679</v>
      </c>
      <c r="T38" s="309">
        <v>0</v>
      </c>
      <c r="U38" s="309">
        <v>0</v>
      </c>
      <c r="V38" s="309">
        <v>0</v>
      </c>
      <c r="W38" s="309">
        <v>0</v>
      </c>
      <c r="X38" s="312" t="s">
        <v>674</v>
      </c>
      <c r="Y38" s="309">
        <v>7.140000000000001</v>
      </c>
      <c r="Z38" s="309"/>
      <c r="AA38" s="309"/>
      <c r="AB38" s="306">
        <v>7.140000000000001</v>
      </c>
      <c r="AC38" s="309">
        <v>7.140000000000001</v>
      </c>
      <c r="AD38" s="306">
        <v>0</v>
      </c>
      <c r="AE38" s="309">
        <v>0</v>
      </c>
      <c r="AF38" s="309"/>
      <c r="AG38" s="311"/>
    </row>
    <row r="39" spans="1:33" ht="22.5" customHeight="1">
      <c r="A39" s="384"/>
      <c r="B39" s="384"/>
      <c r="C39" s="232" t="s">
        <v>172</v>
      </c>
      <c r="D39" s="231"/>
      <c r="E39" s="305"/>
      <c r="F39" s="320"/>
      <c r="G39" s="308"/>
      <c r="H39" s="277" t="s">
        <v>672</v>
      </c>
      <c r="I39" s="309">
        <f t="shared" si="0"/>
        <v>0</v>
      </c>
      <c r="J39" s="316">
        <f t="shared" si="2"/>
        <v>0</v>
      </c>
      <c r="K39" s="309">
        <v>0</v>
      </c>
      <c r="L39" s="309">
        <v>0</v>
      </c>
      <c r="M39" s="309">
        <v>0</v>
      </c>
      <c r="N39" s="309">
        <v>0</v>
      </c>
      <c r="O39" s="309">
        <v>0</v>
      </c>
      <c r="P39" s="309">
        <v>0</v>
      </c>
      <c r="Q39" s="309">
        <v>0</v>
      </c>
      <c r="R39" s="309">
        <v>0</v>
      </c>
      <c r="S39" s="277" t="s">
        <v>679</v>
      </c>
      <c r="T39" s="309">
        <v>0</v>
      </c>
      <c r="U39" s="309">
        <v>0</v>
      </c>
      <c r="V39" s="309">
        <v>0</v>
      </c>
      <c r="W39" s="309">
        <v>0</v>
      </c>
      <c r="X39" s="312" t="s">
        <v>674</v>
      </c>
      <c r="Y39" s="309">
        <v>5.780000000000001</v>
      </c>
      <c r="Z39" s="309"/>
      <c r="AA39" s="309"/>
      <c r="AB39" s="306">
        <v>5.780000000000001</v>
      </c>
      <c r="AC39" s="309">
        <v>5.780000000000001</v>
      </c>
      <c r="AD39" s="306">
        <v>0</v>
      </c>
      <c r="AE39" s="309">
        <v>0</v>
      </c>
      <c r="AF39" s="309"/>
      <c r="AG39" s="311"/>
    </row>
    <row r="40" spans="1:33" ht="22.5" customHeight="1">
      <c r="A40" s="384"/>
      <c r="B40" s="232" t="s">
        <v>592</v>
      </c>
      <c r="C40" s="232" t="s">
        <v>592</v>
      </c>
      <c r="D40" s="231"/>
      <c r="E40" s="305"/>
      <c r="F40" s="320"/>
      <c r="G40" s="308"/>
      <c r="H40" s="277" t="s">
        <v>672</v>
      </c>
      <c r="I40" s="309">
        <f t="shared" si="0"/>
        <v>47.52999999999997</v>
      </c>
      <c r="J40" s="316">
        <f t="shared" si="2"/>
        <v>0.6</v>
      </c>
      <c r="K40" s="309">
        <v>0.6</v>
      </c>
      <c r="L40" s="309">
        <v>0</v>
      </c>
      <c r="M40" s="309">
        <v>-3.7700000000000005</v>
      </c>
      <c r="N40" s="309">
        <v>-5.390000000000001</v>
      </c>
      <c r="O40" s="309">
        <v>1.62</v>
      </c>
      <c r="P40" s="309">
        <v>50.699999999999974</v>
      </c>
      <c r="Q40" s="309">
        <v>14.589999999999975</v>
      </c>
      <c r="R40" s="309">
        <v>36.11</v>
      </c>
      <c r="S40" s="277" t="s">
        <v>679</v>
      </c>
      <c r="T40" s="309">
        <v>8.948000000000011</v>
      </c>
      <c r="U40" s="309">
        <v>1.7199999999999989</v>
      </c>
      <c r="V40" s="309">
        <v>7.52000000000001</v>
      </c>
      <c r="W40" s="309">
        <v>-0.29199999999999804</v>
      </c>
      <c r="X40" s="312" t="s">
        <v>674</v>
      </c>
      <c r="Y40" s="309">
        <v>-1.1599999999999966</v>
      </c>
      <c r="Z40" s="309"/>
      <c r="AA40" s="309"/>
      <c r="AB40" s="306">
        <v>55.317999999999984</v>
      </c>
      <c r="AC40" s="309">
        <v>2.590000000000013</v>
      </c>
      <c r="AD40" s="306">
        <v>0.6</v>
      </c>
      <c r="AE40" s="309">
        <v>52.12799999999997</v>
      </c>
      <c r="AF40" s="309"/>
      <c r="AG40" s="311"/>
    </row>
    <row r="41" spans="1:33" ht="22.5" customHeight="1">
      <c r="A41" s="384"/>
      <c r="B41" s="232" t="s">
        <v>22</v>
      </c>
      <c r="C41" s="232" t="s">
        <v>22</v>
      </c>
      <c r="D41" s="231"/>
      <c r="E41" s="305"/>
      <c r="F41" s="320"/>
      <c r="G41" s="308"/>
      <c r="H41" s="277" t="s">
        <v>672</v>
      </c>
      <c r="I41" s="309">
        <f t="shared" si="0"/>
        <v>86.85999999999997</v>
      </c>
      <c r="J41" s="316">
        <f t="shared" si="2"/>
        <v>3.5999999999999996</v>
      </c>
      <c r="K41" s="309">
        <v>3.5999999999999996</v>
      </c>
      <c r="L41" s="309">
        <v>0</v>
      </c>
      <c r="M41" s="309">
        <v>-1.3900000000000006</v>
      </c>
      <c r="N41" s="309">
        <v>-1.3900000000000006</v>
      </c>
      <c r="O41" s="309">
        <v>0</v>
      </c>
      <c r="P41" s="309">
        <v>84.64999999999998</v>
      </c>
      <c r="Q41" s="309">
        <v>84.64999999999998</v>
      </c>
      <c r="R41" s="309">
        <v>0</v>
      </c>
      <c r="S41" s="277" t="s">
        <v>679</v>
      </c>
      <c r="T41" s="309">
        <v>-6.209600000000041</v>
      </c>
      <c r="U41" s="309">
        <v>-5.629999999999999</v>
      </c>
      <c r="V41" s="309">
        <v>-0.5900000000000318</v>
      </c>
      <c r="W41" s="309">
        <v>0.010399999999989973</v>
      </c>
      <c r="X41" s="312" t="s">
        <v>674</v>
      </c>
      <c r="Y41" s="309">
        <v>14.860000000000014</v>
      </c>
      <c r="Z41" s="309"/>
      <c r="AA41" s="309"/>
      <c r="AB41" s="306">
        <v>95.51039999999995</v>
      </c>
      <c r="AC41" s="309">
        <v>12.879999999999981</v>
      </c>
      <c r="AD41" s="306">
        <v>3.5999999999999996</v>
      </c>
      <c r="AE41" s="309">
        <v>79.03039999999997</v>
      </c>
      <c r="AF41" s="309"/>
      <c r="AG41" s="311"/>
    </row>
    <row r="42" spans="1:33" ht="22.5" customHeight="1">
      <c r="A42" s="384"/>
      <c r="B42" s="232" t="s">
        <v>23</v>
      </c>
      <c r="C42" s="232" t="s">
        <v>23</v>
      </c>
      <c r="D42" s="231"/>
      <c r="E42" s="305"/>
      <c r="F42" s="320"/>
      <c r="G42" s="308"/>
      <c r="H42" s="277" t="s">
        <v>672</v>
      </c>
      <c r="I42" s="309">
        <f t="shared" si="0"/>
        <v>72.72000000000001</v>
      </c>
      <c r="J42" s="316">
        <f t="shared" si="2"/>
        <v>2.4</v>
      </c>
      <c r="K42" s="309">
        <v>2.4</v>
      </c>
      <c r="L42" s="309">
        <v>0</v>
      </c>
      <c r="M42" s="309">
        <v>-8.429999999999993</v>
      </c>
      <c r="N42" s="309">
        <v>-8.429999999999993</v>
      </c>
      <c r="O42" s="309">
        <v>0</v>
      </c>
      <c r="P42" s="309">
        <v>78.75</v>
      </c>
      <c r="Q42" s="309">
        <v>78.75</v>
      </c>
      <c r="R42" s="309">
        <v>0</v>
      </c>
      <c r="S42" s="277" t="s">
        <v>679</v>
      </c>
      <c r="T42" s="309">
        <v>13.447999999999997</v>
      </c>
      <c r="U42" s="309">
        <v>-1.0899999999999999</v>
      </c>
      <c r="V42" s="309">
        <v>11.879999999999995</v>
      </c>
      <c r="W42" s="309">
        <v>2.6580000000000013</v>
      </c>
      <c r="X42" s="312" t="s">
        <v>674</v>
      </c>
      <c r="Y42" s="309">
        <v>-6.510000000000019</v>
      </c>
      <c r="Z42" s="309"/>
      <c r="AA42" s="309"/>
      <c r="AB42" s="306">
        <v>79.65799999999999</v>
      </c>
      <c r="AC42" s="309">
        <v>-3.0600000000000165</v>
      </c>
      <c r="AD42" s="306">
        <v>2.4</v>
      </c>
      <c r="AE42" s="309">
        <v>80.318</v>
      </c>
      <c r="AF42" s="309"/>
      <c r="AG42" s="311"/>
    </row>
    <row r="43" spans="1:33" ht="22.5" customHeight="1">
      <c r="A43" s="384"/>
      <c r="B43" s="232" t="s">
        <v>24</v>
      </c>
      <c r="C43" s="232" t="s">
        <v>24</v>
      </c>
      <c r="D43" s="231"/>
      <c r="E43" s="305"/>
      <c r="F43" s="320"/>
      <c r="G43" s="308"/>
      <c r="H43" s="277" t="s">
        <v>672</v>
      </c>
      <c r="I43" s="309">
        <f t="shared" si="0"/>
        <v>2.620000000000015</v>
      </c>
      <c r="J43" s="316">
        <f t="shared" si="2"/>
        <v>1.2</v>
      </c>
      <c r="K43" s="309">
        <v>1.2</v>
      </c>
      <c r="L43" s="309">
        <v>0</v>
      </c>
      <c r="M43" s="309">
        <v>-16.110000000000014</v>
      </c>
      <c r="N43" s="309">
        <v>-16.110000000000014</v>
      </c>
      <c r="O43" s="309">
        <v>0</v>
      </c>
      <c r="P43" s="309">
        <v>17.53000000000003</v>
      </c>
      <c r="Q43" s="309">
        <v>17.53000000000003</v>
      </c>
      <c r="R43" s="309">
        <v>0</v>
      </c>
      <c r="S43" s="277" t="s">
        <v>679</v>
      </c>
      <c r="T43" s="309">
        <v>52.1592</v>
      </c>
      <c r="U43" s="309">
        <v>2.75</v>
      </c>
      <c r="V43" s="309">
        <v>34.879999999999995</v>
      </c>
      <c r="W43" s="309">
        <v>14.529200000000003</v>
      </c>
      <c r="X43" s="312" t="s">
        <v>674</v>
      </c>
      <c r="Y43" s="309">
        <v>2.920000000000016</v>
      </c>
      <c r="Z43" s="309"/>
      <c r="AA43" s="309"/>
      <c r="AB43" s="306">
        <v>57.69920000000003</v>
      </c>
      <c r="AC43" s="309">
        <v>21.689999999999998</v>
      </c>
      <c r="AD43" s="306">
        <v>1.2</v>
      </c>
      <c r="AE43" s="309">
        <v>34.80920000000003</v>
      </c>
      <c r="AF43" s="309"/>
      <c r="AG43" s="311"/>
    </row>
    <row r="44" spans="1:33" ht="22.5" customHeight="1">
      <c r="A44" s="384"/>
      <c r="B44" s="232" t="s">
        <v>25</v>
      </c>
      <c r="C44" s="232" t="s">
        <v>25</v>
      </c>
      <c r="D44" s="231"/>
      <c r="E44" s="305"/>
      <c r="F44" s="320"/>
      <c r="G44" s="308"/>
      <c r="H44" s="277" t="s">
        <v>672</v>
      </c>
      <c r="I44" s="309">
        <f t="shared" si="0"/>
        <v>-12.160000000000005</v>
      </c>
      <c r="J44" s="316">
        <f t="shared" si="2"/>
        <v>0.6</v>
      </c>
      <c r="K44" s="309">
        <v>0.6</v>
      </c>
      <c r="L44" s="309">
        <v>0</v>
      </c>
      <c r="M44" s="309">
        <v>-12.829999999999998</v>
      </c>
      <c r="N44" s="309">
        <v>-12.829999999999998</v>
      </c>
      <c r="O44" s="309">
        <v>0</v>
      </c>
      <c r="P44" s="309">
        <v>0.06999999999999318</v>
      </c>
      <c r="Q44" s="309">
        <v>0.06999999999999318</v>
      </c>
      <c r="R44" s="309">
        <v>0</v>
      </c>
      <c r="S44" s="277" t="s">
        <v>679</v>
      </c>
      <c r="T44" s="309">
        <v>11.167999999999978</v>
      </c>
      <c r="U44" s="309">
        <v>1.2800000000000011</v>
      </c>
      <c r="V44" s="309">
        <v>8.179999999999978</v>
      </c>
      <c r="W44" s="309">
        <v>1.7079999999999984</v>
      </c>
      <c r="X44" s="312" t="s">
        <v>674</v>
      </c>
      <c r="Y44" s="309">
        <v>-1.9599999999999937</v>
      </c>
      <c r="Z44" s="309"/>
      <c r="AA44" s="309"/>
      <c r="AB44" s="306">
        <v>-2.9520000000000213</v>
      </c>
      <c r="AC44" s="309">
        <v>-6.610000000000014</v>
      </c>
      <c r="AD44" s="306">
        <v>0.6</v>
      </c>
      <c r="AE44" s="309">
        <v>3.0579999999999927</v>
      </c>
      <c r="AF44" s="309"/>
      <c r="AG44" s="311"/>
    </row>
    <row r="45" spans="1:33" s="233" customFormat="1" ht="22.5" customHeight="1">
      <c r="A45" s="384" t="s">
        <v>187</v>
      </c>
      <c r="B45" s="317" t="s">
        <v>4</v>
      </c>
      <c r="C45" s="317" t="s">
        <v>4</v>
      </c>
      <c r="D45" s="235"/>
      <c r="E45" s="305">
        <f>F45+G45</f>
        <v>300.124</v>
      </c>
      <c r="F45" s="308">
        <v>274.11000000000007</v>
      </c>
      <c r="G45" s="309">
        <v>26.01399999999998</v>
      </c>
      <c r="H45" s="309"/>
      <c r="I45" s="309">
        <f t="shared" si="0"/>
        <v>299.1399999999999</v>
      </c>
      <c r="J45" s="316">
        <f t="shared" si="2"/>
        <v>19.8</v>
      </c>
      <c r="K45" s="309">
        <v>15.6</v>
      </c>
      <c r="L45" s="309">
        <v>4.2</v>
      </c>
      <c r="M45" s="309">
        <v>55.199999999999974</v>
      </c>
      <c r="N45" s="309">
        <v>40.79999999999997</v>
      </c>
      <c r="O45" s="309">
        <v>14.400000000000006</v>
      </c>
      <c r="P45" s="309">
        <v>224.13999999999993</v>
      </c>
      <c r="Q45" s="309">
        <v>181.76999999999998</v>
      </c>
      <c r="R45" s="309">
        <v>42.36999999999995</v>
      </c>
      <c r="S45" s="309"/>
      <c r="T45" s="309">
        <v>-41.150000000000034</v>
      </c>
      <c r="U45" s="309">
        <v>3.520000000000006</v>
      </c>
      <c r="V45" s="309">
        <v>-49.30000000000004</v>
      </c>
      <c r="W45" s="309">
        <v>4.630000000000004</v>
      </c>
      <c r="X45" s="309"/>
      <c r="Y45" s="309">
        <v>-34.85000000000002</v>
      </c>
      <c r="Z45" s="309"/>
      <c r="AA45" s="309"/>
      <c r="AB45" s="306">
        <v>523.2639999999999</v>
      </c>
      <c r="AC45" s="309">
        <v>-2.9360000000001145</v>
      </c>
      <c r="AD45" s="306">
        <v>293.9100000000001</v>
      </c>
      <c r="AE45" s="309">
        <v>232.28999999999996</v>
      </c>
      <c r="AF45" s="309">
        <v>0</v>
      </c>
      <c r="AG45" s="307"/>
    </row>
    <row r="46" spans="1:33" s="233" customFormat="1" ht="22.5" customHeight="1">
      <c r="A46" s="384"/>
      <c r="B46" s="384" t="s">
        <v>676</v>
      </c>
      <c r="C46" s="235" t="s">
        <v>677</v>
      </c>
      <c r="D46" s="235"/>
      <c r="E46" s="305">
        <f>F46+G46</f>
        <v>300.124</v>
      </c>
      <c r="F46" s="308">
        <v>274.11000000000007</v>
      </c>
      <c r="G46" s="308">
        <v>26.01399999999998</v>
      </c>
      <c r="H46" s="309"/>
      <c r="I46" s="309">
        <f t="shared" si="0"/>
        <v>188.27999999999992</v>
      </c>
      <c r="J46" s="316">
        <f t="shared" si="2"/>
        <v>13.2</v>
      </c>
      <c r="K46" s="309">
        <v>9</v>
      </c>
      <c r="L46" s="309">
        <v>4.2</v>
      </c>
      <c r="M46" s="309">
        <v>58.08</v>
      </c>
      <c r="N46" s="309">
        <v>43.67999999999999</v>
      </c>
      <c r="O46" s="309">
        <v>14.400000000000006</v>
      </c>
      <c r="P46" s="309">
        <v>116.99999999999991</v>
      </c>
      <c r="Q46" s="309">
        <v>74.62999999999997</v>
      </c>
      <c r="R46" s="309">
        <v>42.36999999999995</v>
      </c>
      <c r="S46" s="309"/>
      <c r="T46" s="309">
        <v>-14.358000000000018</v>
      </c>
      <c r="U46" s="309">
        <v>1.8499999999999996</v>
      </c>
      <c r="V46" s="309">
        <v>-13.270000000000021</v>
      </c>
      <c r="W46" s="309">
        <v>-2.9379999999999953</v>
      </c>
      <c r="X46" s="309"/>
      <c r="Y46" s="309">
        <v>11.909999999999998</v>
      </c>
      <c r="Z46" s="309"/>
      <c r="AA46" s="309"/>
      <c r="AB46" s="306">
        <v>485.9559999999999</v>
      </c>
      <c r="AC46" s="309">
        <v>82.73399999999995</v>
      </c>
      <c r="AD46" s="306">
        <v>287.31000000000006</v>
      </c>
      <c r="AE46" s="309">
        <v>115.91199999999992</v>
      </c>
      <c r="AF46" s="309">
        <v>0</v>
      </c>
      <c r="AG46" s="307"/>
    </row>
    <row r="47" spans="1:33" s="233" customFormat="1" ht="22.5" customHeight="1">
      <c r="A47" s="384"/>
      <c r="B47" s="384"/>
      <c r="C47" s="235" t="s">
        <v>682</v>
      </c>
      <c r="D47" s="235"/>
      <c r="E47" s="305"/>
      <c r="F47" s="318"/>
      <c r="G47" s="308"/>
      <c r="H47" s="277" t="s">
        <v>668</v>
      </c>
      <c r="I47" s="309">
        <f t="shared" si="0"/>
        <v>51.48999999999995</v>
      </c>
      <c r="J47" s="316">
        <f t="shared" si="2"/>
        <v>0</v>
      </c>
      <c r="K47" s="309">
        <v>0</v>
      </c>
      <c r="L47" s="309">
        <v>0</v>
      </c>
      <c r="M47" s="309">
        <v>9.120000000000005</v>
      </c>
      <c r="N47" s="309">
        <v>-5.280000000000001</v>
      </c>
      <c r="O47" s="309">
        <v>14.400000000000006</v>
      </c>
      <c r="P47" s="309">
        <v>42.36999999999995</v>
      </c>
      <c r="Q47" s="309">
        <v>0</v>
      </c>
      <c r="R47" s="309">
        <v>42.36999999999995</v>
      </c>
      <c r="S47" s="277" t="s">
        <v>670</v>
      </c>
      <c r="T47" s="309">
        <v>-15.158000000000017</v>
      </c>
      <c r="U47" s="309">
        <v>1.8499999999999996</v>
      </c>
      <c r="V47" s="309">
        <v>-14.070000000000022</v>
      </c>
      <c r="W47" s="309">
        <v>-2.9379999999999953</v>
      </c>
      <c r="X47" s="312" t="s">
        <v>683</v>
      </c>
      <c r="Y47" s="309">
        <v>-0.16999999999999993</v>
      </c>
      <c r="Z47" s="309"/>
      <c r="AA47" s="309"/>
      <c r="AB47" s="306">
        <v>36.161999999999935</v>
      </c>
      <c r="AC47" s="309">
        <v>-5.120000000000017</v>
      </c>
      <c r="AD47" s="306">
        <v>0</v>
      </c>
      <c r="AE47" s="309">
        <v>41.281999999999954</v>
      </c>
      <c r="AF47" s="309"/>
      <c r="AG47" s="307"/>
    </row>
    <row r="48" spans="1:33" ht="22.5" customHeight="1">
      <c r="A48" s="384"/>
      <c r="B48" s="384"/>
      <c r="C48" s="322" t="s">
        <v>565</v>
      </c>
      <c r="D48" s="231" t="s">
        <v>669</v>
      </c>
      <c r="E48" s="305">
        <f>F48+G48</f>
        <v>116.30600000000004</v>
      </c>
      <c r="F48" s="310">
        <v>105.83000000000004</v>
      </c>
      <c r="G48" s="310">
        <v>10.475999999999999</v>
      </c>
      <c r="H48" s="309"/>
      <c r="I48" s="309">
        <f t="shared" si="0"/>
        <v>0</v>
      </c>
      <c r="J48" s="316">
        <f t="shared" si="2"/>
        <v>0</v>
      </c>
      <c r="K48" s="309">
        <v>0</v>
      </c>
      <c r="L48" s="309">
        <v>0</v>
      </c>
      <c r="M48" s="309">
        <v>0</v>
      </c>
      <c r="N48" s="309">
        <v>0</v>
      </c>
      <c r="O48" s="309">
        <v>0</v>
      </c>
      <c r="P48" s="309">
        <v>0</v>
      </c>
      <c r="Q48" s="309">
        <v>0</v>
      </c>
      <c r="R48" s="309">
        <v>0</v>
      </c>
      <c r="S48" s="309"/>
      <c r="T48" s="309">
        <v>0</v>
      </c>
      <c r="U48" s="309">
        <v>0</v>
      </c>
      <c r="V48" s="309">
        <v>0</v>
      </c>
      <c r="W48" s="309">
        <v>0</v>
      </c>
      <c r="X48" s="309"/>
      <c r="Y48" s="309">
        <v>0</v>
      </c>
      <c r="Z48" s="309"/>
      <c r="AA48" s="309"/>
      <c r="AB48" s="306">
        <v>116.30600000000004</v>
      </c>
      <c r="AC48" s="309">
        <v>10.475999999999999</v>
      </c>
      <c r="AD48" s="306">
        <v>105.83000000000004</v>
      </c>
      <c r="AE48" s="309">
        <v>0</v>
      </c>
      <c r="AF48" s="309"/>
      <c r="AG48" s="311"/>
    </row>
    <row r="49" spans="1:33" ht="22.5" customHeight="1">
      <c r="A49" s="384"/>
      <c r="B49" s="384"/>
      <c r="C49" s="232" t="s">
        <v>566</v>
      </c>
      <c r="D49" s="231" t="s">
        <v>669</v>
      </c>
      <c r="E49" s="305">
        <f>F49+G49</f>
        <v>141.35800000000006</v>
      </c>
      <c r="F49" s="310">
        <v>129.43000000000006</v>
      </c>
      <c r="G49" s="310">
        <v>11.927999999999997</v>
      </c>
      <c r="H49" s="309"/>
      <c r="I49" s="309">
        <f t="shared" si="0"/>
        <v>0</v>
      </c>
      <c r="J49" s="316">
        <f t="shared" si="2"/>
        <v>0</v>
      </c>
      <c r="K49" s="309">
        <v>0</v>
      </c>
      <c r="L49" s="309">
        <v>0</v>
      </c>
      <c r="M49" s="309">
        <v>0</v>
      </c>
      <c r="N49" s="309">
        <v>0</v>
      </c>
      <c r="O49" s="309">
        <v>0</v>
      </c>
      <c r="P49" s="309">
        <v>0</v>
      </c>
      <c r="Q49" s="309">
        <v>0</v>
      </c>
      <c r="R49" s="309">
        <v>0</v>
      </c>
      <c r="S49" s="309"/>
      <c r="T49" s="309">
        <v>0</v>
      </c>
      <c r="U49" s="309">
        <v>0</v>
      </c>
      <c r="V49" s="309">
        <v>0</v>
      </c>
      <c r="W49" s="309">
        <v>0</v>
      </c>
      <c r="X49" s="309"/>
      <c r="Y49" s="309">
        <v>0</v>
      </c>
      <c r="Z49" s="309"/>
      <c r="AA49" s="309"/>
      <c r="AB49" s="306">
        <v>141.35800000000006</v>
      </c>
      <c r="AC49" s="309">
        <v>11.927999999999997</v>
      </c>
      <c r="AD49" s="306">
        <v>129.43000000000006</v>
      </c>
      <c r="AE49" s="309">
        <v>0</v>
      </c>
      <c r="AF49" s="309"/>
      <c r="AG49" s="311"/>
    </row>
    <row r="50" spans="1:33" ht="22.5" customHeight="1">
      <c r="A50" s="384"/>
      <c r="B50" s="384"/>
      <c r="C50" s="232" t="s">
        <v>567</v>
      </c>
      <c r="D50" s="231" t="s">
        <v>669</v>
      </c>
      <c r="E50" s="305">
        <f>F50+G50</f>
        <v>42.45999999999995</v>
      </c>
      <c r="F50" s="310">
        <v>38.849999999999966</v>
      </c>
      <c r="G50" s="310">
        <v>3.609999999999985</v>
      </c>
      <c r="H50" s="309"/>
      <c r="I50" s="309">
        <f t="shared" si="0"/>
        <v>0</v>
      </c>
      <c r="J50" s="316">
        <f t="shared" si="2"/>
        <v>0</v>
      </c>
      <c r="K50" s="309">
        <v>0</v>
      </c>
      <c r="L50" s="309">
        <v>0</v>
      </c>
      <c r="M50" s="309">
        <v>0</v>
      </c>
      <c r="N50" s="309">
        <v>0</v>
      </c>
      <c r="O50" s="309">
        <v>0</v>
      </c>
      <c r="P50" s="309">
        <v>0</v>
      </c>
      <c r="Q50" s="309">
        <v>0</v>
      </c>
      <c r="R50" s="309">
        <v>0</v>
      </c>
      <c r="S50" s="309"/>
      <c r="T50" s="309">
        <v>0</v>
      </c>
      <c r="U50" s="309">
        <v>0</v>
      </c>
      <c r="V50" s="309">
        <v>0</v>
      </c>
      <c r="W50" s="309">
        <v>0</v>
      </c>
      <c r="X50" s="309"/>
      <c r="Y50" s="309">
        <v>0</v>
      </c>
      <c r="Z50" s="309"/>
      <c r="AA50" s="309"/>
      <c r="AB50" s="306">
        <v>42.45999999999995</v>
      </c>
      <c r="AC50" s="309">
        <v>3.609999999999985</v>
      </c>
      <c r="AD50" s="306">
        <v>38.849999999999966</v>
      </c>
      <c r="AE50" s="309">
        <v>0</v>
      </c>
      <c r="AF50" s="309"/>
      <c r="AG50" s="311"/>
    </row>
    <row r="51" spans="1:33" ht="22.5" customHeight="1">
      <c r="A51" s="384"/>
      <c r="B51" s="235"/>
      <c r="C51" s="232" t="s">
        <v>173</v>
      </c>
      <c r="D51" s="231"/>
      <c r="E51" s="305"/>
      <c r="F51" s="320"/>
      <c r="G51" s="308"/>
      <c r="H51" s="277" t="s">
        <v>668</v>
      </c>
      <c r="I51" s="309">
        <f t="shared" si="0"/>
        <v>122.57999999999996</v>
      </c>
      <c r="J51" s="316">
        <f t="shared" si="2"/>
        <v>0</v>
      </c>
      <c r="K51" s="309">
        <v>0</v>
      </c>
      <c r="L51" s="309">
        <v>0</v>
      </c>
      <c r="M51" s="309">
        <v>48.349999999999994</v>
      </c>
      <c r="N51" s="309">
        <v>48.349999999999994</v>
      </c>
      <c r="O51" s="309">
        <v>0</v>
      </c>
      <c r="P51" s="309">
        <v>74.22999999999996</v>
      </c>
      <c r="Q51" s="309">
        <v>74.22999999999996</v>
      </c>
      <c r="R51" s="309">
        <v>0</v>
      </c>
      <c r="S51" s="277" t="s">
        <v>670</v>
      </c>
      <c r="T51" s="309">
        <v>0.7999999999999998</v>
      </c>
      <c r="U51" s="309">
        <v>0</v>
      </c>
      <c r="V51" s="309">
        <v>0.7999999999999998</v>
      </c>
      <c r="W51" s="309">
        <v>0</v>
      </c>
      <c r="X51" s="312" t="s">
        <v>683</v>
      </c>
      <c r="Y51" s="309">
        <v>5.259999999999991</v>
      </c>
      <c r="Z51" s="309"/>
      <c r="AA51" s="309"/>
      <c r="AB51" s="306">
        <v>128.63999999999993</v>
      </c>
      <c r="AC51" s="309">
        <v>54.40999999999998</v>
      </c>
      <c r="AD51" s="306">
        <v>0</v>
      </c>
      <c r="AE51" s="309">
        <v>74.22999999999996</v>
      </c>
      <c r="AF51" s="309"/>
      <c r="AG51" s="311"/>
    </row>
    <row r="52" spans="1:33" ht="22.5" customHeight="1">
      <c r="A52" s="384"/>
      <c r="B52" s="235"/>
      <c r="C52" s="232" t="s">
        <v>174</v>
      </c>
      <c r="D52" s="231"/>
      <c r="E52" s="305"/>
      <c r="F52" s="320"/>
      <c r="G52" s="308"/>
      <c r="H52" s="277" t="s">
        <v>668</v>
      </c>
      <c r="I52" s="309">
        <f t="shared" si="0"/>
        <v>1.0100000000000002</v>
      </c>
      <c r="J52" s="316">
        <f t="shared" si="2"/>
        <v>0</v>
      </c>
      <c r="K52" s="309">
        <v>0</v>
      </c>
      <c r="L52" s="309">
        <v>0</v>
      </c>
      <c r="M52" s="309">
        <v>0.6099999999999999</v>
      </c>
      <c r="N52" s="309">
        <v>0.6099999999999999</v>
      </c>
      <c r="O52" s="309">
        <v>0</v>
      </c>
      <c r="P52" s="309">
        <v>0.40000000000000036</v>
      </c>
      <c r="Q52" s="309">
        <v>0.40000000000000036</v>
      </c>
      <c r="R52" s="309">
        <v>0</v>
      </c>
      <c r="S52" s="277" t="s">
        <v>670</v>
      </c>
      <c r="T52" s="309">
        <v>0</v>
      </c>
      <c r="U52" s="309">
        <v>0</v>
      </c>
      <c r="V52" s="309">
        <v>0</v>
      </c>
      <c r="W52" s="309">
        <v>0</v>
      </c>
      <c r="X52" s="312" t="s">
        <v>683</v>
      </c>
      <c r="Y52" s="309">
        <v>6.820000000000007</v>
      </c>
      <c r="Z52" s="309"/>
      <c r="AA52" s="309"/>
      <c r="AB52" s="306">
        <v>7.830000000000007</v>
      </c>
      <c r="AC52" s="309">
        <v>7.430000000000007</v>
      </c>
      <c r="AD52" s="306">
        <v>0</v>
      </c>
      <c r="AE52" s="309">
        <v>0.40000000000000036</v>
      </c>
      <c r="AF52" s="309"/>
      <c r="AG52" s="311"/>
    </row>
    <row r="53" spans="1:33" ht="22.5" customHeight="1">
      <c r="A53" s="384"/>
      <c r="B53" s="235"/>
      <c r="C53" s="232" t="s">
        <v>28</v>
      </c>
      <c r="D53" s="231"/>
      <c r="E53" s="305"/>
      <c r="F53" s="320"/>
      <c r="G53" s="308"/>
      <c r="H53" s="277" t="s">
        <v>668</v>
      </c>
      <c r="I53" s="309">
        <f t="shared" si="0"/>
        <v>40.37999999999998</v>
      </c>
      <c r="J53" s="316">
        <f t="shared" si="2"/>
        <v>4.2</v>
      </c>
      <c r="K53" s="309">
        <v>4.2</v>
      </c>
      <c r="L53" s="309">
        <v>0</v>
      </c>
      <c r="M53" s="309">
        <v>-8.570000000000022</v>
      </c>
      <c r="N53" s="309">
        <v>-8.570000000000022</v>
      </c>
      <c r="O53" s="309">
        <v>0</v>
      </c>
      <c r="P53" s="309">
        <v>44.75</v>
      </c>
      <c r="Q53" s="309">
        <v>44.75</v>
      </c>
      <c r="R53" s="309">
        <v>0</v>
      </c>
      <c r="S53" s="277" t="s">
        <v>670</v>
      </c>
      <c r="T53" s="309">
        <v>-20.880000000000003</v>
      </c>
      <c r="U53" s="309">
        <v>4.550000000000004</v>
      </c>
      <c r="V53" s="309">
        <v>-24.680000000000007</v>
      </c>
      <c r="W53" s="309">
        <v>-0.75</v>
      </c>
      <c r="X53" s="312" t="s">
        <v>683</v>
      </c>
      <c r="Y53" s="309">
        <v>-16.410000000000025</v>
      </c>
      <c r="Z53" s="309"/>
      <c r="AA53" s="309"/>
      <c r="AB53" s="306">
        <v>3.0899999999999537</v>
      </c>
      <c r="AC53" s="309">
        <v>-49.66000000000005</v>
      </c>
      <c r="AD53" s="306">
        <v>4.2</v>
      </c>
      <c r="AE53" s="309">
        <v>48.550000000000004</v>
      </c>
      <c r="AF53" s="309"/>
      <c r="AG53" s="311"/>
    </row>
    <row r="54" spans="1:33" ht="22.5" customHeight="1">
      <c r="A54" s="384"/>
      <c r="B54" s="235"/>
      <c r="C54" s="232" t="s">
        <v>29</v>
      </c>
      <c r="D54" s="231"/>
      <c r="E54" s="305"/>
      <c r="F54" s="320"/>
      <c r="G54" s="308"/>
      <c r="H54" s="277" t="s">
        <v>668</v>
      </c>
      <c r="I54" s="309">
        <f t="shared" si="0"/>
        <v>51.640000000000015</v>
      </c>
      <c r="J54" s="316">
        <f t="shared" si="2"/>
        <v>1.7999999999999998</v>
      </c>
      <c r="K54" s="309">
        <v>1.7999999999999998</v>
      </c>
      <c r="L54" s="309">
        <v>0</v>
      </c>
      <c r="M54" s="309">
        <v>4.489999999999995</v>
      </c>
      <c r="N54" s="309">
        <v>4.489999999999995</v>
      </c>
      <c r="O54" s="309">
        <v>0</v>
      </c>
      <c r="P54" s="309">
        <v>45.35000000000002</v>
      </c>
      <c r="Q54" s="309">
        <v>45.35000000000002</v>
      </c>
      <c r="R54" s="309">
        <v>0</v>
      </c>
      <c r="S54" s="277" t="s">
        <v>670</v>
      </c>
      <c r="T54" s="309">
        <v>-8.928000000000011</v>
      </c>
      <c r="U54" s="309">
        <v>-3.5799999999999983</v>
      </c>
      <c r="V54" s="309">
        <v>-13.300000000000011</v>
      </c>
      <c r="W54" s="309">
        <v>7.951999999999998</v>
      </c>
      <c r="X54" s="312" t="s">
        <v>683</v>
      </c>
      <c r="Y54" s="309">
        <v>-31.939999999999998</v>
      </c>
      <c r="Z54" s="309"/>
      <c r="AA54" s="309"/>
      <c r="AB54" s="306">
        <v>10.772000000000006</v>
      </c>
      <c r="AC54" s="309">
        <v>-40.750000000000014</v>
      </c>
      <c r="AD54" s="306">
        <v>1.7999999999999998</v>
      </c>
      <c r="AE54" s="309">
        <v>49.72200000000002</v>
      </c>
      <c r="AF54" s="309"/>
      <c r="AG54" s="311"/>
    </row>
    <row r="55" spans="1:33" ht="22.5" customHeight="1">
      <c r="A55" s="384"/>
      <c r="B55" s="235"/>
      <c r="C55" s="232" t="s">
        <v>30</v>
      </c>
      <c r="D55" s="231"/>
      <c r="E55" s="305"/>
      <c r="F55" s="320"/>
      <c r="G55" s="308"/>
      <c r="H55" s="277" t="s">
        <v>668</v>
      </c>
      <c r="I55" s="309">
        <f t="shared" si="0"/>
        <v>18.840000000000007</v>
      </c>
      <c r="J55" s="316">
        <f t="shared" si="2"/>
        <v>0.6</v>
      </c>
      <c r="K55" s="309">
        <v>0.6</v>
      </c>
      <c r="L55" s="309">
        <v>0</v>
      </c>
      <c r="M55" s="309">
        <v>1.2000000000000002</v>
      </c>
      <c r="N55" s="309">
        <v>1.2000000000000002</v>
      </c>
      <c r="O55" s="309">
        <v>0</v>
      </c>
      <c r="P55" s="309">
        <v>17.040000000000006</v>
      </c>
      <c r="Q55" s="309">
        <v>17.040000000000006</v>
      </c>
      <c r="R55" s="309">
        <v>0</v>
      </c>
      <c r="S55" s="277" t="s">
        <v>670</v>
      </c>
      <c r="T55" s="309">
        <v>3.016000000000001</v>
      </c>
      <c r="U55" s="309">
        <v>0.7000000000000002</v>
      </c>
      <c r="V55" s="309">
        <v>1.9499999999999993</v>
      </c>
      <c r="W55" s="309">
        <v>0.36600000000000144</v>
      </c>
      <c r="X55" s="312" t="s">
        <v>683</v>
      </c>
      <c r="Y55" s="309">
        <v>1.5900000000000016</v>
      </c>
      <c r="Z55" s="309"/>
      <c r="AA55" s="309"/>
      <c r="AB55" s="306">
        <v>23.44600000000001</v>
      </c>
      <c r="AC55" s="309">
        <v>4.740000000000001</v>
      </c>
      <c r="AD55" s="306">
        <v>0.6</v>
      </c>
      <c r="AE55" s="309">
        <v>18.10600000000001</v>
      </c>
      <c r="AF55" s="309"/>
      <c r="AG55" s="311"/>
    </row>
    <row r="56" spans="1:33" s="233" customFormat="1" ht="22.5" customHeight="1">
      <c r="A56" s="384" t="s">
        <v>188</v>
      </c>
      <c r="B56" s="235"/>
      <c r="C56" s="235" t="s">
        <v>4</v>
      </c>
      <c r="D56" s="235"/>
      <c r="E56" s="305">
        <f>F56+G56</f>
        <v>354.84599999999983</v>
      </c>
      <c r="F56" s="308">
        <v>318.9599999999999</v>
      </c>
      <c r="G56" s="308">
        <v>35.88599999999991</v>
      </c>
      <c r="H56" s="309"/>
      <c r="I56" s="309">
        <f t="shared" si="0"/>
        <v>804.2100000000004</v>
      </c>
      <c r="J56" s="316">
        <f t="shared" si="2"/>
        <v>66</v>
      </c>
      <c r="K56" s="309">
        <v>51.599999999999994</v>
      </c>
      <c r="L56" s="309">
        <v>14.399999999999999</v>
      </c>
      <c r="M56" s="309">
        <v>-164.82999999999993</v>
      </c>
      <c r="N56" s="309">
        <v>-171.19999999999993</v>
      </c>
      <c r="O56" s="309">
        <v>6.369999999999994</v>
      </c>
      <c r="P56" s="309">
        <v>903.0400000000003</v>
      </c>
      <c r="Q56" s="309">
        <v>603.8300000000002</v>
      </c>
      <c r="R56" s="309">
        <v>299.21000000000004</v>
      </c>
      <c r="S56" s="309"/>
      <c r="T56" s="309">
        <v>181.4703999999998</v>
      </c>
      <c r="U56" s="309">
        <v>36.94</v>
      </c>
      <c r="V56" s="309">
        <v>118.97999999999982</v>
      </c>
      <c r="W56" s="309">
        <v>25.550399999999993</v>
      </c>
      <c r="X56" s="309"/>
      <c r="Y56" s="309">
        <v>-62.990000000000094</v>
      </c>
      <c r="Z56" s="309"/>
      <c r="AA56" s="309"/>
      <c r="AB56" s="306">
        <v>1500.7883999999997</v>
      </c>
      <c r="AC56" s="309">
        <v>102.8099999999997</v>
      </c>
      <c r="AD56" s="306">
        <v>384.9599999999999</v>
      </c>
      <c r="AE56" s="309">
        <v>1013.0184</v>
      </c>
      <c r="AF56" s="309">
        <v>223.25</v>
      </c>
      <c r="AG56" s="307"/>
    </row>
    <row r="57" spans="1:33" s="233" customFormat="1" ht="22.5" customHeight="1">
      <c r="A57" s="384"/>
      <c r="B57" s="384" t="s">
        <v>684</v>
      </c>
      <c r="C57" s="235" t="s">
        <v>685</v>
      </c>
      <c r="D57" s="235"/>
      <c r="E57" s="305">
        <f>F57+G57</f>
        <v>354.84599999999983</v>
      </c>
      <c r="F57" s="308">
        <v>318.9599999999999</v>
      </c>
      <c r="G57" s="308">
        <v>35.88599999999991</v>
      </c>
      <c r="H57" s="309"/>
      <c r="I57" s="309">
        <f t="shared" si="0"/>
        <v>-210.14</v>
      </c>
      <c r="J57" s="316">
        <f t="shared" si="2"/>
        <v>41.4</v>
      </c>
      <c r="K57" s="309">
        <v>28.8</v>
      </c>
      <c r="L57" s="309">
        <v>12.6</v>
      </c>
      <c r="M57" s="309">
        <v>-200.76999999999995</v>
      </c>
      <c r="N57" s="309">
        <v>-203.02999999999994</v>
      </c>
      <c r="O57" s="309">
        <v>2.259999999999991</v>
      </c>
      <c r="P57" s="309">
        <v>-50.770000000000024</v>
      </c>
      <c r="Q57" s="309">
        <v>-95.53000000000003</v>
      </c>
      <c r="R57" s="309">
        <v>44.75999999999999</v>
      </c>
      <c r="S57" s="309"/>
      <c r="T57" s="309">
        <v>-23.38799999999999</v>
      </c>
      <c r="U57" s="309">
        <v>16.13</v>
      </c>
      <c r="V57" s="309">
        <v>-26.669999999999995</v>
      </c>
      <c r="W57" s="309">
        <v>-12.847999999999995</v>
      </c>
      <c r="X57" s="309"/>
      <c r="Y57" s="309">
        <v>15.790000000000013</v>
      </c>
      <c r="Z57" s="309"/>
      <c r="AA57" s="309"/>
      <c r="AB57" s="306">
        <v>360.3599999999999</v>
      </c>
      <c r="AC57" s="309">
        <v>0</v>
      </c>
      <c r="AD57" s="306">
        <v>360.3599999999999</v>
      </c>
      <c r="AE57" s="309">
        <v>0</v>
      </c>
      <c r="AF57" s="309">
        <v>223.25</v>
      </c>
      <c r="AG57" s="307"/>
    </row>
    <row r="58" spans="1:33" s="233" customFormat="1" ht="22.5" customHeight="1">
      <c r="A58" s="384"/>
      <c r="B58" s="384"/>
      <c r="C58" s="235" t="s">
        <v>686</v>
      </c>
      <c r="D58" s="235"/>
      <c r="E58" s="305"/>
      <c r="F58" s="318"/>
      <c r="G58" s="308"/>
      <c r="H58" s="277" t="s">
        <v>668</v>
      </c>
      <c r="I58" s="309">
        <f t="shared" si="0"/>
        <v>47.01999999999998</v>
      </c>
      <c r="J58" s="316">
        <f t="shared" si="2"/>
        <v>0</v>
      </c>
      <c r="K58" s="309">
        <v>0</v>
      </c>
      <c r="L58" s="309">
        <v>0</v>
      </c>
      <c r="M58" s="309">
        <v>2.259999999999991</v>
      </c>
      <c r="N58" s="309">
        <v>0</v>
      </c>
      <c r="O58" s="309">
        <v>2.259999999999991</v>
      </c>
      <c r="P58" s="309">
        <v>44.75999999999999</v>
      </c>
      <c r="Q58" s="309">
        <v>0</v>
      </c>
      <c r="R58" s="309">
        <v>44.75999999999999</v>
      </c>
      <c r="S58" s="277" t="s">
        <v>670</v>
      </c>
      <c r="T58" s="309">
        <v>-26.80399999999999</v>
      </c>
      <c r="U58" s="309">
        <v>16.13</v>
      </c>
      <c r="V58" s="309">
        <v>-29.629999999999995</v>
      </c>
      <c r="W58" s="309">
        <v>-13.303999999999995</v>
      </c>
      <c r="X58" s="312" t="s">
        <v>683</v>
      </c>
      <c r="Y58" s="309">
        <v>0</v>
      </c>
      <c r="Z58" s="309"/>
      <c r="AA58" s="309"/>
      <c r="AB58" s="306">
        <v>20.215999999999987</v>
      </c>
      <c r="AC58" s="309">
        <v>-27.370000000000005</v>
      </c>
      <c r="AD58" s="306">
        <v>0</v>
      </c>
      <c r="AE58" s="309">
        <v>47.58599999999999</v>
      </c>
      <c r="AF58" s="309"/>
      <c r="AG58" s="307"/>
    </row>
    <row r="59" spans="1:33" ht="22.5" customHeight="1">
      <c r="A59" s="384"/>
      <c r="B59" s="384"/>
      <c r="C59" s="232" t="s">
        <v>568</v>
      </c>
      <c r="D59" s="231" t="s">
        <v>669</v>
      </c>
      <c r="E59" s="305">
        <f>F59+G59</f>
        <v>107.03399999999993</v>
      </c>
      <c r="F59" s="310">
        <v>97.31</v>
      </c>
      <c r="G59" s="310">
        <v>9.723999999999933</v>
      </c>
      <c r="H59" s="309"/>
      <c r="I59" s="309">
        <f t="shared" si="0"/>
        <v>0</v>
      </c>
      <c r="J59" s="316">
        <f t="shared" si="2"/>
        <v>0</v>
      </c>
      <c r="K59" s="309">
        <v>0</v>
      </c>
      <c r="L59" s="309">
        <v>0</v>
      </c>
      <c r="M59" s="309">
        <v>0</v>
      </c>
      <c r="N59" s="309">
        <v>0</v>
      </c>
      <c r="O59" s="309">
        <v>0</v>
      </c>
      <c r="P59" s="309">
        <v>0</v>
      </c>
      <c r="Q59" s="309">
        <v>0</v>
      </c>
      <c r="R59" s="309">
        <v>0</v>
      </c>
      <c r="S59" s="309"/>
      <c r="T59" s="309">
        <v>0</v>
      </c>
      <c r="U59" s="309">
        <v>0</v>
      </c>
      <c r="V59" s="309">
        <v>0</v>
      </c>
      <c r="W59" s="309">
        <v>0</v>
      </c>
      <c r="X59" s="309"/>
      <c r="Y59" s="309">
        <v>0</v>
      </c>
      <c r="Z59" s="309"/>
      <c r="AA59" s="309"/>
      <c r="AB59" s="306">
        <v>107.03399999999993</v>
      </c>
      <c r="AC59" s="309">
        <v>9.723999999999933</v>
      </c>
      <c r="AD59" s="306">
        <v>97.31</v>
      </c>
      <c r="AE59" s="309">
        <v>0</v>
      </c>
      <c r="AF59" s="309"/>
      <c r="AG59" s="311"/>
    </row>
    <row r="60" spans="1:33" ht="22.5" customHeight="1">
      <c r="A60" s="384"/>
      <c r="B60" s="384"/>
      <c r="C60" s="232" t="s">
        <v>569</v>
      </c>
      <c r="D60" s="231" t="s">
        <v>669</v>
      </c>
      <c r="E60" s="305">
        <f>F60+G60</f>
        <v>107.606</v>
      </c>
      <c r="F60" s="310">
        <v>97.30999999999995</v>
      </c>
      <c r="G60" s="310">
        <v>10.29600000000005</v>
      </c>
      <c r="H60" s="309"/>
      <c r="I60" s="309">
        <f t="shared" si="0"/>
        <v>0</v>
      </c>
      <c r="J60" s="316">
        <f t="shared" si="2"/>
        <v>0</v>
      </c>
      <c r="K60" s="309">
        <v>0</v>
      </c>
      <c r="L60" s="309">
        <v>0</v>
      </c>
      <c r="M60" s="309">
        <v>0</v>
      </c>
      <c r="N60" s="309">
        <v>0</v>
      </c>
      <c r="O60" s="309">
        <v>0</v>
      </c>
      <c r="P60" s="309">
        <v>0</v>
      </c>
      <c r="Q60" s="309">
        <v>0</v>
      </c>
      <c r="R60" s="309">
        <v>0</v>
      </c>
      <c r="S60" s="309"/>
      <c r="T60" s="309">
        <v>0</v>
      </c>
      <c r="U60" s="309">
        <v>0</v>
      </c>
      <c r="V60" s="309">
        <v>0</v>
      </c>
      <c r="W60" s="309">
        <v>0</v>
      </c>
      <c r="X60" s="309"/>
      <c r="Y60" s="309">
        <v>0</v>
      </c>
      <c r="Z60" s="309"/>
      <c r="AA60" s="309"/>
      <c r="AB60" s="306">
        <v>107.606</v>
      </c>
      <c r="AC60" s="309">
        <v>10.29600000000005</v>
      </c>
      <c r="AD60" s="306">
        <v>97.30999999999995</v>
      </c>
      <c r="AE60" s="309">
        <v>0</v>
      </c>
      <c r="AF60" s="309"/>
      <c r="AG60" s="311"/>
    </row>
    <row r="61" spans="1:33" s="218" customFormat="1" ht="22.5" customHeight="1">
      <c r="A61" s="384"/>
      <c r="B61" s="384"/>
      <c r="C61" s="232" t="s">
        <v>570</v>
      </c>
      <c r="D61" s="231" t="s">
        <v>671</v>
      </c>
      <c r="E61" s="305">
        <f>F61+G61</f>
        <v>88.55199999999991</v>
      </c>
      <c r="F61" s="310">
        <v>77.30999999999995</v>
      </c>
      <c r="G61" s="310">
        <v>11.241999999999962</v>
      </c>
      <c r="H61" s="309"/>
      <c r="I61" s="309">
        <f t="shared" si="0"/>
        <v>0</v>
      </c>
      <c r="J61" s="316">
        <f t="shared" si="2"/>
        <v>0</v>
      </c>
      <c r="K61" s="309">
        <v>0</v>
      </c>
      <c r="L61" s="309">
        <v>0</v>
      </c>
      <c r="M61" s="309">
        <v>0</v>
      </c>
      <c r="N61" s="309">
        <v>0</v>
      </c>
      <c r="O61" s="309">
        <v>0</v>
      </c>
      <c r="P61" s="309">
        <v>0</v>
      </c>
      <c r="Q61" s="309">
        <v>0</v>
      </c>
      <c r="R61" s="309">
        <v>0</v>
      </c>
      <c r="S61" s="309"/>
      <c r="T61" s="309">
        <v>0</v>
      </c>
      <c r="U61" s="309">
        <v>0</v>
      </c>
      <c r="V61" s="309">
        <v>0</v>
      </c>
      <c r="W61" s="309">
        <v>0</v>
      </c>
      <c r="X61" s="309"/>
      <c r="Y61" s="309">
        <v>0</v>
      </c>
      <c r="Z61" s="309"/>
      <c r="AA61" s="309"/>
      <c r="AB61" s="306">
        <v>88.55199999999991</v>
      </c>
      <c r="AC61" s="309">
        <v>11.241999999999962</v>
      </c>
      <c r="AD61" s="306">
        <v>77.30999999999995</v>
      </c>
      <c r="AE61" s="309">
        <v>0</v>
      </c>
      <c r="AF61" s="309"/>
      <c r="AG61" s="323"/>
    </row>
    <row r="62" spans="1:33" ht="22.5" customHeight="1">
      <c r="A62" s="384"/>
      <c r="B62" s="384"/>
      <c r="C62" s="232" t="s">
        <v>571</v>
      </c>
      <c r="D62" s="231" t="s">
        <v>669</v>
      </c>
      <c r="E62" s="305">
        <f>F62+G62</f>
        <v>51.65399999999997</v>
      </c>
      <c r="F62" s="310">
        <v>47.03</v>
      </c>
      <c r="G62" s="310">
        <v>4.623999999999967</v>
      </c>
      <c r="H62" s="309"/>
      <c r="I62" s="309">
        <f t="shared" si="0"/>
        <v>0</v>
      </c>
      <c r="J62" s="316">
        <f t="shared" si="2"/>
        <v>0</v>
      </c>
      <c r="K62" s="309">
        <v>0</v>
      </c>
      <c r="L62" s="309">
        <v>0</v>
      </c>
      <c r="M62" s="309">
        <v>0</v>
      </c>
      <c r="N62" s="309">
        <v>0</v>
      </c>
      <c r="O62" s="309">
        <v>0</v>
      </c>
      <c r="P62" s="309">
        <v>0</v>
      </c>
      <c r="Q62" s="309">
        <v>0</v>
      </c>
      <c r="R62" s="309">
        <v>0</v>
      </c>
      <c r="S62" s="309"/>
      <c r="T62" s="309">
        <v>0</v>
      </c>
      <c r="U62" s="309">
        <v>0</v>
      </c>
      <c r="V62" s="309">
        <v>0</v>
      </c>
      <c r="W62" s="309">
        <v>0</v>
      </c>
      <c r="X62" s="309"/>
      <c r="Y62" s="309">
        <v>0</v>
      </c>
      <c r="Z62" s="309"/>
      <c r="AA62" s="309"/>
      <c r="AB62" s="306">
        <v>51.65399999999997</v>
      </c>
      <c r="AC62" s="309">
        <v>4.623999999999967</v>
      </c>
      <c r="AD62" s="306">
        <v>47.03</v>
      </c>
      <c r="AE62" s="309">
        <v>0</v>
      </c>
      <c r="AF62" s="309"/>
      <c r="AG62" s="311"/>
    </row>
    <row r="63" spans="1:33" ht="22.5" customHeight="1">
      <c r="A63" s="384"/>
      <c r="B63" s="384"/>
      <c r="C63" s="232" t="s">
        <v>33</v>
      </c>
      <c r="D63" s="231"/>
      <c r="E63" s="305"/>
      <c r="F63" s="320"/>
      <c r="G63" s="308"/>
      <c r="H63" s="277" t="s">
        <v>668</v>
      </c>
      <c r="I63" s="309">
        <f aca="true" t="shared" si="6" ref="I63:I126">J63+M63+P63</f>
        <v>15.82</v>
      </c>
      <c r="J63" s="316">
        <f t="shared" si="2"/>
        <v>0</v>
      </c>
      <c r="K63" s="309">
        <v>0</v>
      </c>
      <c r="L63" s="309">
        <v>0</v>
      </c>
      <c r="M63" s="309">
        <v>-0.8200000000000003</v>
      </c>
      <c r="N63" s="309">
        <v>-0.8200000000000003</v>
      </c>
      <c r="O63" s="309">
        <v>0</v>
      </c>
      <c r="P63" s="309">
        <v>16.64</v>
      </c>
      <c r="Q63" s="309">
        <v>16.64</v>
      </c>
      <c r="R63" s="309">
        <v>0</v>
      </c>
      <c r="S63" s="277" t="s">
        <v>670</v>
      </c>
      <c r="T63" s="309">
        <v>3.4160000000000004</v>
      </c>
      <c r="U63" s="309">
        <v>0</v>
      </c>
      <c r="V63" s="309">
        <v>2.960000000000001</v>
      </c>
      <c r="W63" s="309">
        <v>0.4559999999999995</v>
      </c>
      <c r="X63" s="312" t="s">
        <v>683</v>
      </c>
      <c r="Y63" s="309">
        <v>-0.5</v>
      </c>
      <c r="Z63" s="309"/>
      <c r="AA63" s="309"/>
      <c r="AB63" s="306">
        <v>18.736</v>
      </c>
      <c r="AC63" s="309">
        <v>1.6400000000000006</v>
      </c>
      <c r="AD63" s="306">
        <v>0</v>
      </c>
      <c r="AE63" s="309">
        <v>17.096</v>
      </c>
      <c r="AF63" s="309"/>
      <c r="AG63" s="311"/>
    </row>
    <row r="64" spans="1:33" ht="22.5" customHeight="1">
      <c r="A64" s="384"/>
      <c r="B64" s="384"/>
      <c r="C64" s="232" t="s">
        <v>175</v>
      </c>
      <c r="D64" s="231"/>
      <c r="E64" s="305"/>
      <c r="F64" s="320"/>
      <c r="G64" s="308"/>
      <c r="H64" s="277" t="s">
        <v>668</v>
      </c>
      <c r="I64" s="309">
        <f t="shared" si="6"/>
        <v>36.10999999999997</v>
      </c>
      <c r="J64" s="316">
        <f t="shared" si="2"/>
        <v>0</v>
      </c>
      <c r="K64" s="309">
        <v>0</v>
      </c>
      <c r="L64" s="309">
        <v>0</v>
      </c>
      <c r="M64" s="309">
        <v>-1.1700000000000017</v>
      </c>
      <c r="N64" s="309">
        <v>-1.1700000000000017</v>
      </c>
      <c r="O64" s="309">
        <v>0</v>
      </c>
      <c r="P64" s="309">
        <v>37.27999999999997</v>
      </c>
      <c r="Q64" s="309">
        <v>37.27999999999997</v>
      </c>
      <c r="R64" s="309">
        <v>0</v>
      </c>
      <c r="S64" s="277" t="s">
        <v>670</v>
      </c>
      <c r="T64" s="309">
        <v>0</v>
      </c>
      <c r="U64" s="309">
        <v>0</v>
      </c>
      <c r="V64" s="309">
        <v>0</v>
      </c>
      <c r="W64" s="309">
        <v>0</v>
      </c>
      <c r="X64" s="312" t="s">
        <v>683</v>
      </c>
      <c r="Y64" s="309">
        <v>-0.5600000000000023</v>
      </c>
      <c r="Z64" s="309"/>
      <c r="AA64" s="309"/>
      <c r="AB64" s="306">
        <v>35.54999999999997</v>
      </c>
      <c r="AC64" s="309">
        <v>-1.730000000000004</v>
      </c>
      <c r="AD64" s="306">
        <v>0</v>
      </c>
      <c r="AE64" s="309">
        <v>37.27999999999997</v>
      </c>
      <c r="AF64" s="309"/>
      <c r="AG64" s="311"/>
    </row>
    <row r="65" spans="1:33" ht="22.5" customHeight="1">
      <c r="A65" s="384"/>
      <c r="B65" s="384"/>
      <c r="C65" s="232" t="s">
        <v>176</v>
      </c>
      <c r="D65" s="231"/>
      <c r="E65" s="305"/>
      <c r="F65" s="320"/>
      <c r="G65" s="308"/>
      <c r="H65" s="277" t="s">
        <v>668</v>
      </c>
      <c r="I65" s="309">
        <f t="shared" si="6"/>
        <v>-324.52</v>
      </c>
      <c r="J65" s="316">
        <f t="shared" si="2"/>
        <v>0</v>
      </c>
      <c r="K65" s="309">
        <v>0</v>
      </c>
      <c r="L65" s="309">
        <v>0</v>
      </c>
      <c r="M65" s="309">
        <v>-120.53999999999996</v>
      </c>
      <c r="N65" s="309">
        <v>-120.53999999999996</v>
      </c>
      <c r="O65" s="309">
        <v>0</v>
      </c>
      <c r="P65" s="309">
        <v>-203.98000000000002</v>
      </c>
      <c r="Q65" s="309">
        <v>-203.98000000000002</v>
      </c>
      <c r="R65" s="309">
        <v>0</v>
      </c>
      <c r="S65" s="277" t="s">
        <v>670</v>
      </c>
      <c r="T65" s="309">
        <v>0</v>
      </c>
      <c r="U65" s="309">
        <v>0</v>
      </c>
      <c r="V65" s="309">
        <v>0</v>
      </c>
      <c r="W65" s="309">
        <v>0</v>
      </c>
      <c r="X65" s="312" t="s">
        <v>683</v>
      </c>
      <c r="Y65" s="309">
        <v>1.5600000000000023</v>
      </c>
      <c r="Z65" s="309"/>
      <c r="AA65" s="309"/>
      <c r="AB65" s="306">
        <v>-322.96</v>
      </c>
      <c r="AC65" s="309">
        <v>-118.97999999999996</v>
      </c>
      <c r="AD65" s="306">
        <v>0</v>
      </c>
      <c r="AE65" s="309">
        <v>-203.98000000000002</v>
      </c>
      <c r="AF65" s="309"/>
      <c r="AG65" s="311"/>
    </row>
    <row r="66" spans="1:33" ht="22.5" customHeight="1">
      <c r="A66" s="384"/>
      <c r="B66" s="384"/>
      <c r="C66" s="232" t="s">
        <v>177</v>
      </c>
      <c r="D66" s="231"/>
      <c r="E66" s="305"/>
      <c r="F66" s="320"/>
      <c r="G66" s="308"/>
      <c r="H66" s="277" t="s">
        <v>668</v>
      </c>
      <c r="I66" s="309">
        <f t="shared" si="6"/>
        <v>-86.86999999999995</v>
      </c>
      <c r="J66" s="316">
        <f t="shared" si="2"/>
        <v>0</v>
      </c>
      <c r="K66" s="309">
        <v>0</v>
      </c>
      <c r="L66" s="309">
        <v>0</v>
      </c>
      <c r="M66" s="309">
        <v>-81.45999999999998</v>
      </c>
      <c r="N66" s="309">
        <v>-81.45999999999998</v>
      </c>
      <c r="O66" s="309">
        <v>0</v>
      </c>
      <c r="P66" s="309">
        <v>-5.409999999999968</v>
      </c>
      <c r="Q66" s="309">
        <v>-5.409999999999968</v>
      </c>
      <c r="R66" s="309">
        <v>0</v>
      </c>
      <c r="S66" s="277" t="s">
        <v>670</v>
      </c>
      <c r="T66" s="309">
        <v>0</v>
      </c>
      <c r="U66" s="309">
        <v>0</v>
      </c>
      <c r="V66" s="309">
        <v>0</v>
      </c>
      <c r="W66" s="309">
        <v>0</v>
      </c>
      <c r="X66" s="312" t="s">
        <v>683</v>
      </c>
      <c r="Y66" s="309">
        <v>2.520000000000003</v>
      </c>
      <c r="Z66" s="309"/>
      <c r="AA66" s="309"/>
      <c r="AB66" s="306">
        <v>-84.34999999999994</v>
      </c>
      <c r="AC66" s="309">
        <v>-78.93999999999997</v>
      </c>
      <c r="AD66" s="306">
        <v>0</v>
      </c>
      <c r="AE66" s="309">
        <v>-5.409999999999968</v>
      </c>
      <c r="AF66" s="309"/>
      <c r="AG66" s="311"/>
    </row>
    <row r="67" spans="1:33" ht="22.5" customHeight="1">
      <c r="A67" s="384"/>
      <c r="B67" s="384"/>
      <c r="C67" s="232" t="s">
        <v>178</v>
      </c>
      <c r="D67" s="231"/>
      <c r="E67" s="305"/>
      <c r="F67" s="320"/>
      <c r="G67" s="308"/>
      <c r="H67" s="277" t="s">
        <v>668</v>
      </c>
      <c r="I67" s="309">
        <f t="shared" si="6"/>
        <v>60.9</v>
      </c>
      <c r="J67" s="316">
        <f t="shared" si="2"/>
        <v>0</v>
      </c>
      <c r="K67" s="309">
        <v>0</v>
      </c>
      <c r="L67" s="309">
        <v>0</v>
      </c>
      <c r="M67" s="309">
        <v>0.9600000000000009</v>
      </c>
      <c r="N67" s="309">
        <v>0.9600000000000009</v>
      </c>
      <c r="O67" s="309">
        <v>0</v>
      </c>
      <c r="P67" s="309">
        <v>59.94</v>
      </c>
      <c r="Q67" s="309">
        <v>59.94</v>
      </c>
      <c r="R67" s="309">
        <v>0</v>
      </c>
      <c r="S67" s="277" t="s">
        <v>670</v>
      </c>
      <c r="T67" s="309">
        <v>0</v>
      </c>
      <c r="U67" s="309">
        <v>0</v>
      </c>
      <c r="V67" s="309">
        <v>0</v>
      </c>
      <c r="W67" s="309">
        <v>0</v>
      </c>
      <c r="X67" s="312" t="s">
        <v>683</v>
      </c>
      <c r="Y67" s="309">
        <v>12.77000000000001</v>
      </c>
      <c r="Z67" s="309"/>
      <c r="AA67" s="309"/>
      <c r="AB67" s="306">
        <v>73.67000000000002</v>
      </c>
      <c r="AC67" s="309">
        <v>13.730000000000011</v>
      </c>
      <c r="AD67" s="306">
        <v>0</v>
      </c>
      <c r="AE67" s="309">
        <v>59.94</v>
      </c>
      <c r="AF67" s="309"/>
      <c r="AG67" s="311"/>
    </row>
    <row r="68" spans="1:33" ht="22.5" customHeight="1">
      <c r="A68" s="384"/>
      <c r="B68" s="235"/>
      <c r="C68" s="232" t="s">
        <v>34</v>
      </c>
      <c r="D68" s="231"/>
      <c r="E68" s="305"/>
      <c r="F68" s="320"/>
      <c r="G68" s="308"/>
      <c r="H68" s="277" t="s">
        <v>668</v>
      </c>
      <c r="I68" s="309">
        <f t="shared" si="6"/>
        <v>34.69000000000007</v>
      </c>
      <c r="J68" s="316">
        <f t="shared" si="2"/>
        <v>2.4</v>
      </c>
      <c r="K68" s="309">
        <v>2.4</v>
      </c>
      <c r="L68" s="309">
        <v>0</v>
      </c>
      <c r="M68" s="309">
        <v>-0.759999999999998</v>
      </c>
      <c r="N68" s="309">
        <v>-0.759999999999998</v>
      </c>
      <c r="O68" s="309">
        <v>0</v>
      </c>
      <c r="P68" s="309">
        <v>33.05000000000007</v>
      </c>
      <c r="Q68" s="309">
        <v>33.05000000000007</v>
      </c>
      <c r="R68" s="309">
        <v>0</v>
      </c>
      <c r="S68" s="277" t="s">
        <v>670</v>
      </c>
      <c r="T68" s="309">
        <v>14.81920000000003</v>
      </c>
      <c r="U68" s="309">
        <v>19.910000000000004</v>
      </c>
      <c r="V68" s="309">
        <v>-2.5299999999999727</v>
      </c>
      <c r="W68" s="309">
        <v>-2.5608000000000004</v>
      </c>
      <c r="X68" s="312" t="s">
        <v>683</v>
      </c>
      <c r="Y68" s="309">
        <v>-0.710000000000008</v>
      </c>
      <c r="Z68" s="309"/>
      <c r="AA68" s="309"/>
      <c r="AB68" s="306">
        <v>48.79920000000009</v>
      </c>
      <c r="AC68" s="309">
        <v>-3.9999999999999787</v>
      </c>
      <c r="AD68" s="306">
        <v>2.4</v>
      </c>
      <c r="AE68" s="309">
        <v>50.39920000000007</v>
      </c>
      <c r="AF68" s="309"/>
      <c r="AG68" s="311"/>
    </row>
    <row r="69" spans="1:33" ht="22.5" customHeight="1">
      <c r="A69" s="384"/>
      <c r="B69" s="235"/>
      <c r="C69" s="232" t="s">
        <v>35</v>
      </c>
      <c r="D69" s="231"/>
      <c r="E69" s="305"/>
      <c r="F69" s="320"/>
      <c r="G69" s="308"/>
      <c r="H69" s="277" t="s">
        <v>668</v>
      </c>
      <c r="I69" s="309">
        <f t="shared" si="6"/>
        <v>196.45000000000016</v>
      </c>
      <c r="J69" s="316">
        <f t="shared" si="2"/>
        <v>6</v>
      </c>
      <c r="K69" s="309">
        <v>4.2</v>
      </c>
      <c r="L69" s="309">
        <v>1.7999999999999998</v>
      </c>
      <c r="M69" s="309">
        <v>5.530000000000005</v>
      </c>
      <c r="N69" s="309">
        <v>1.4200000000000017</v>
      </c>
      <c r="O69" s="309">
        <v>4.110000000000003</v>
      </c>
      <c r="P69" s="309">
        <v>184.92000000000016</v>
      </c>
      <c r="Q69" s="309">
        <v>-69.52999999999986</v>
      </c>
      <c r="R69" s="309">
        <v>254.45000000000002</v>
      </c>
      <c r="S69" s="277" t="s">
        <v>670</v>
      </c>
      <c r="T69" s="309">
        <v>-19.092800000000096</v>
      </c>
      <c r="U69" s="309">
        <v>-0.5699999999999932</v>
      </c>
      <c r="V69" s="309">
        <v>-14.540000000000077</v>
      </c>
      <c r="W69" s="309">
        <v>-3.982800000000026</v>
      </c>
      <c r="X69" s="312" t="s">
        <v>683</v>
      </c>
      <c r="Y69" s="309">
        <v>-6.670000000000016</v>
      </c>
      <c r="Z69" s="309"/>
      <c r="AA69" s="309"/>
      <c r="AB69" s="306">
        <v>170.68720000000005</v>
      </c>
      <c r="AC69" s="309">
        <v>-15.680000000000089</v>
      </c>
      <c r="AD69" s="306">
        <v>6</v>
      </c>
      <c r="AE69" s="309">
        <v>180.36720000000014</v>
      </c>
      <c r="AF69" s="309"/>
      <c r="AG69" s="311"/>
    </row>
    <row r="70" spans="1:33" ht="22.5" customHeight="1">
      <c r="A70" s="384"/>
      <c r="B70" s="235"/>
      <c r="C70" s="232" t="s">
        <v>36</v>
      </c>
      <c r="D70" s="231"/>
      <c r="E70" s="305"/>
      <c r="F70" s="320"/>
      <c r="G70" s="308"/>
      <c r="H70" s="277" t="s">
        <v>668</v>
      </c>
      <c r="I70" s="309">
        <f t="shared" si="6"/>
        <v>225.48000000000008</v>
      </c>
      <c r="J70" s="316">
        <f t="shared" si="2"/>
        <v>3</v>
      </c>
      <c r="K70" s="309">
        <v>3</v>
      </c>
      <c r="L70" s="309">
        <v>0</v>
      </c>
      <c r="M70" s="309">
        <v>-0.20999999999999375</v>
      </c>
      <c r="N70" s="309">
        <v>-0.20999999999999375</v>
      </c>
      <c r="O70" s="309">
        <v>0</v>
      </c>
      <c r="P70" s="309">
        <v>222.69000000000005</v>
      </c>
      <c r="Q70" s="309">
        <v>222.69000000000005</v>
      </c>
      <c r="R70" s="309">
        <v>0</v>
      </c>
      <c r="S70" s="277" t="s">
        <v>670</v>
      </c>
      <c r="T70" s="309">
        <v>27.261999999999972</v>
      </c>
      <c r="U70" s="309">
        <v>1.1499999999999986</v>
      </c>
      <c r="V70" s="309">
        <v>21.409999999999968</v>
      </c>
      <c r="W70" s="309">
        <v>4.702000000000005</v>
      </c>
      <c r="X70" s="312" t="s">
        <v>683</v>
      </c>
      <c r="Y70" s="309">
        <v>-1.779999999999994</v>
      </c>
      <c r="Z70" s="309"/>
      <c r="AA70" s="309"/>
      <c r="AB70" s="306">
        <v>250.96200000000005</v>
      </c>
      <c r="AC70" s="309">
        <v>19.41999999999998</v>
      </c>
      <c r="AD70" s="306">
        <v>3</v>
      </c>
      <c r="AE70" s="309">
        <v>228.54200000000006</v>
      </c>
      <c r="AF70" s="309"/>
      <c r="AG70" s="311"/>
    </row>
    <row r="71" spans="1:33" ht="22.5" customHeight="1">
      <c r="A71" s="384"/>
      <c r="B71" s="235"/>
      <c r="C71" s="232" t="s">
        <v>37</v>
      </c>
      <c r="D71" s="231"/>
      <c r="E71" s="305"/>
      <c r="F71" s="320"/>
      <c r="G71" s="308"/>
      <c r="H71" s="277" t="s">
        <v>668</v>
      </c>
      <c r="I71" s="309">
        <f t="shared" si="6"/>
        <v>76.96999999999994</v>
      </c>
      <c r="J71" s="316">
        <f t="shared" si="2"/>
        <v>1.2</v>
      </c>
      <c r="K71" s="309">
        <v>1.2</v>
      </c>
      <c r="L71" s="309">
        <v>0</v>
      </c>
      <c r="M71" s="309">
        <v>3.5799999999999983</v>
      </c>
      <c r="N71" s="309">
        <v>3.5799999999999983</v>
      </c>
      <c r="O71" s="309">
        <v>0</v>
      </c>
      <c r="P71" s="309">
        <v>72.18999999999994</v>
      </c>
      <c r="Q71" s="309">
        <v>72.18999999999994</v>
      </c>
      <c r="R71" s="309">
        <v>0</v>
      </c>
      <c r="S71" s="277" t="s">
        <v>670</v>
      </c>
      <c r="T71" s="309">
        <v>-0.016399999999983095</v>
      </c>
      <c r="U71" s="309">
        <v>-0.38000000000000256</v>
      </c>
      <c r="V71" s="309">
        <v>0.9200000000000159</v>
      </c>
      <c r="W71" s="309">
        <v>-0.5563999999999965</v>
      </c>
      <c r="X71" s="312" t="s">
        <v>683</v>
      </c>
      <c r="Y71" s="309">
        <v>-7.260000000000019</v>
      </c>
      <c r="Z71" s="309"/>
      <c r="AA71" s="309"/>
      <c r="AB71" s="306">
        <v>69.69359999999995</v>
      </c>
      <c r="AC71" s="309">
        <v>-2.760000000000005</v>
      </c>
      <c r="AD71" s="306">
        <v>1.2</v>
      </c>
      <c r="AE71" s="309">
        <v>71.25359999999995</v>
      </c>
      <c r="AF71" s="309"/>
      <c r="AG71" s="311"/>
    </row>
    <row r="72" spans="1:33" ht="22.5" customHeight="1">
      <c r="A72" s="384"/>
      <c r="B72" s="235"/>
      <c r="C72" s="232" t="s">
        <v>38</v>
      </c>
      <c r="D72" s="231"/>
      <c r="E72" s="305"/>
      <c r="F72" s="320"/>
      <c r="G72" s="308"/>
      <c r="H72" s="277" t="s">
        <v>668</v>
      </c>
      <c r="I72" s="309">
        <f t="shared" si="6"/>
        <v>113.08</v>
      </c>
      <c r="J72" s="316">
        <f aca="true" t="shared" si="7" ref="J72:J135">K72+L72</f>
        <v>4.2</v>
      </c>
      <c r="K72" s="309">
        <v>4.2</v>
      </c>
      <c r="L72" s="309">
        <v>0</v>
      </c>
      <c r="M72" s="309">
        <v>-8.259999999999991</v>
      </c>
      <c r="N72" s="309">
        <v>-8.259999999999991</v>
      </c>
      <c r="O72" s="309">
        <v>0</v>
      </c>
      <c r="P72" s="309">
        <v>117.13999999999999</v>
      </c>
      <c r="Q72" s="309">
        <v>117.13999999999999</v>
      </c>
      <c r="R72" s="309">
        <v>0</v>
      </c>
      <c r="S72" s="277" t="s">
        <v>670</v>
      </c>
      <c r="T72" s="309">
        <v>10.864799999999988</v>
      </c>
      <c r="U72" s="309">
        <v>4.549999999999997</v>
      </c>
      <c r="V72" s="309">
        <v>10.25</v>
      </c>
      <c r="W72" s="309">
        <v>-3.935200000000009</v>
      </c>
      <c r="X72" s="312" t="s">
        <v>683</v>
      </c>
      <c r="Y72" s="309">
        <v>-12.910000000000025</v>
      </c>
      <c r="Z72" s="309"/>
      <c r="AA72" s="309"/>
      <c r="AB72" s="306">
        <v>111.03479999999996</v>
      </c>
      <c r="AC72" s="309">
        <v>-10.920000000000016</v>
      </c>
      <c r="AD72" s="306">
        <v>4.2</v>
      </c>
      <c r="AE72" s="309">
        <v>117.75479999999997</v>
      </c>
      <c r="AF72" s="309"/>
      <c r="AG72" s="311"/>
    </row>
    <row r="73" spans="1:33" ht="22.5" customHeight="1">
      <c r="A73" s="384"/>
      <c r="B73" s="235"/>
      <c r="C73" s="232" t="s">
        <v>39</v>
      </c>
      <c r="D73" s="231"/>
      <c r="E73" s="305"/>
      <c r="F73" s="320"/>
      <c r="G73" s="308"/>
      <c r="H73" s="277" t="s">
        <v>668</v>
      </c>
      <c r="I73" s="309">
        <f t="shared" si="6"/>
        <v>257.00999999999993</v>
      </c>
      <c r="J73" s="316">
        <f t="shared" si="7"/>
        <v>5.3999999999999995</v>
      </c>
      <c r="K73" s="309">
        <v>5.3999999999999995</v>
      </c>
      <c r="L73" s="309">
        <v>0</v>
      </c>
      <c r="M73" s="309">
        <v>34.339999999999975</v>
      </c>
      <c r="N73" s="309">
        <v>34.339999999999975</v>
      </c>
      <c r="O73" s="309">
        <v>0</v>
      </c>
      <c r="P73" s="309">
        <v>217.26999999999998</v>
      </c>
      <c r="Q73" s="309">
        <v>217.26999999999998</v>
      </c>
      <c r="R73" s="309">
        <v>0</v>
      </c>
      <c r="S73" s="277" t="s">
        <v>670</v>
      </c>
      <c r="T73" s="309">
        <v>104.03639999999999</v>
      </c>
      <c r="U73" s="309">
        <v>-0.710000000000008</v>
      </c>
      <c r="V73" s="309">
        <v>68.13999999999999</v>
      </c>
      <c r="W73" s="309">
        <v>36.60640000000001</v>
      </c>
      <c r="X73" s="312" t="s">
        <v>683</v>
      </c>
      <c r="Y73" s="309">
        <v>-17.02000000000004</v>
      </c>
      <c r="Z73" s="309"/>
      <c r="AA73" s="309"/>
      <c r="AB73" s="306">
        <v>344.0263999999999</v>
      </c>
      <c r="AC73" s="309">
        <v>85.45999999999992</v>
      </c>
      <c r="AD73" s="306">
        <v>5.3999999999999995</v>
      </c>
      <c r="AE73" s="309">
        <v>253.16639999999998</v>
      </c>
      <c r="AF73" s="309"/>
      <c r="AG73" s="311"/>
    </row>
    <row r="74" spans="1:33" ht="22.5" customHeight="1">
      <c r="A74" s="384"/>
      <c r="B74" s="235"/>
      <c r="C74" s="232" t="s">
        <v>40</v>
      </c>
      <c r="D74" s="231"/>
      <c r="E74" s="305"/>
      <c r="F74" s="320"/>
      <c r="G74" s="308"/>
      <c r="H74" s="277" t="s">
        <v>668</v>
      </c>
      <c r="I74" s="309">
        <f t="shared" si="6"/>
        <v>110.67000000000009</v>
      </c>
      <c r="J74" s="316">
        <f t="shared" si="7"/>
        <v>2.4</v>
      </c>
      <c r="K74" s="309">
        <v>2.4</v>
      </c>
      <c r="L74" s="309">
        <v>0</v>
      </c>
      <c r="M74" s="309">
        <v>1.720000000000013</v>
      </c>
      <c r="N74" s="309">
        <v>1.720000000000013</v>
      </c>
      <c r="O74" s="309">
        <v>0</v>
      </c>
      <c r="P74" s="309">
        <v>106.55000000000007</v>
      </c>
      <c r="Q74" s="309">
        <v>106.55000000000007</v>
      </c>
      <c r="R74" s="309">
        <v>0</v>
      </c>
      <c r="S74" s="277" t="s">
        <v>670</v>
      </c>
      <c r="T74" s="309">
        <v>66.98519999999989</v>
      </c>
      <c r="U74" s="309">
        <v>-3.1400000000000006</v>
      </c>
      <c r="V74" s="309">
        <v>61.999999999999886</v>
      </c>
      <c r="W74" s="309">
        <v>8.125200000000007</v>
      </c>
      <c r="X74" s="312" t="s">
        <v>683</v>
      </c>
      <c r="Y74" s="309">
        <v>-32.43000000000001</v>
      </c>
      <c r="Z74" s="309"/>
      <c r="AA74" s="309"/>
      <c r="AB74" s="306">
        <v>145.22519999999997</v>
      </c>
      <c r="AC74" s="309">
        <v>31.289999999999893</v>
      </c>
      <c r="AD74" s="306">
        <v>2.4</v>
      </c>
      <c r="AE74" s="309">
        <v>111.53520000000007</v>
      </c>
      <c r="AF74" s="309"/>
      <c r="AG74" s="311"/>
    </row>
    <row r="75" spans="1:33" s="233" customFormat="1" ht="22.5" customHeight="1">
      <c r="A75" s="384" t="s">
        <v>189</v>
      </c>
      <c r="B75" s="235"/>
      <c r="C75" s="235" t="s">
        <v>4</v>
      </c>
      <c r="D75" s="235"/>
      <c r="E75" s="305">
        <f>F75+G75</f>
        <v>182.81799999999993</v>
      </c>
      <c r="F75" s="308">
        <v>84.91999999999992</v>
      </c>
      <c r="G75" s="308">
        <v>97.898</v>
      </c>
      <c r="H75" s="309"/>
      <c r="I75" s="309">
        <f t="shared" si="6"/>
        <v>629.39</v>
      </c>
      <c r="J75" s="316">
        <f t="shared" si="7"/>
        <v>67.80000000000001</v>
      </c>
      <c r="K75" s="309">
        <v>59.400000000000006</v>
      </c>
      <c r="L75" s="309">
        <v>8.4</v>
      </c>
      <c r="M75" s="309">
        <v>-159.65999999999988</v>
      </c>
      <c r="N75" s="309">
        <v>-216.2999999999999</v>
      </c>
      <c r="O75" s="309">
        <v>56.640000000000015</v>
      </c>
      <c r="P75" s="309">
        <v>721.2499999999999</v>
      </c>
      <c r="Q75" s="309">
        <v>470.0099999999999</v>
      </c>
      <c r="R75" s="309">
        <v>251.24</v>
      </c>
      <c r="S75" s="309"/>
      <c r="T75" s="309">
        <v>346.45159999999976</v>
      </c>
      <c r="U75" s="309">
        <v>42.680000000000035</v>
      </c>
      <c r="V75" s="309">
        <v>195.4199999999997</v>
      </c>
      <c r="W75" s="309">
        <v>108.35159999999995</v>
      </c>
      <c r="X75" s="309"/>
      <c r="Y75" s="309">
        <v>19.50999999999994</v>
      </c>
      <c r="Z75" s="309"/>
      <c r="AA75" s="309"/>
      <c r="AB75" s="306">
        <v>1178.1695999999997</v>
      </c>
      <c r="AC75" s="309">
        <v>153.16799999999978</v>
      </c>
      <c r="AD75" s="306">
        <v>152.7199999999999</v>
      </c>
      <c r="AE75" s="309">
        <v>872.2815999999999</v>
      </c>
      <c r="AF75" s="309">
        <v>0</v>
      </c>
      <c r="AG75" s="307"/>
    </row>
    <row r="76" spans="1:33" s="233" customFormat="1" ht="22.5" customHeight="1">
      <c r="A76" s="384"/>
      <c r="B76" s="384" t="s">
        <v>684</v>
      </c>
      <c r="C76" s="235" t="s">
        <v>685</v>
      </c>
      <c r="D76" s="235"/>
      <c r="E76" s="305">
        <f>F76+G76</f>
        <v>182.81799999999993</v>
      </c>
      <c r="F76" s="308">
        <v>84.91999999999992</v>
      </c>
      <c r="G76" s="308">
        <v>97.898</v>
      </c>
      <c r="H76" s="309"/>
      <c r="I76" s="309">
        <f t="shared" si="6"/>
        <v>38.890000000000086</v>
      </c>
      <c r="J76" s="316">
        <f t="shared" si="7"/>
        <v>28.8</v>
      </c>
      <c r="K76" s="309">
        <v>21.6</v>
      </c>
      <c r="L76" s="309">
        <v>7.2</v>
      </c>
      <c r="M76" s="309">
        <v>8.190000000000111</v>
      </c>
      <c r="N76" s="309">
        <v>-26.3599999999999</v>
      </c>
      <c r="O76" s="309">
        <v>34.55000000000001</v>
      </c>
      <c r="P76" s="309">
        <v>1.8999999999999773</v>
      </c>
      <c r="Q76" s="309">
        <v>-67.98000000000002</v>
      </c>
      <c r="R76" s="309">
        <v>69.88</v>
      </c>
      <c r="S76" s="309"/>
      <c r="T76" s="309">
        <v>-36.29040000000004</v>
      </c>
      <c r="U76" s="309">
        <v>17.54</v>
      </c>
      <c r="V76" s="309">
        <v>-20.50000000000005</v>
      </c>
      <c r="W76" s="309">
        <v>-33.3304</v>
      </c>
      <c r="X76" s="309"/>
      <c r="Y76" s="309">
        <v>4.049999999999991</v>
      </c>
      <c r="Z76" s="309"/>
      <c r="AA76" s="309"/>
      <c r="AB76" s="306">
        <v>189.46759999999995</v>
      </c>
      <c r="AC76" s="309">
        <v>89.63800000000006</v>
      </c>
      <c r="AD76" s="306">
        <v>113.71999999999991</v>
      </c>
      <c r="AE76" s="309">
        <v>-13.890400000000017</v>
      </c>
      <c r="AF76" s="309">
        <v>0</v>
      </c>
      <c r="AG76" s="307"/>
    </row>
    <row r="77" spans="1:33" s="233" customFormat="1" ht="22.5" customHeight="1">
      <c r="A77" s="384"/>
      <c r="B77" s="384"/>
      <c r="C77" s="235" t="s">
        <v>687</v>
      </c>
      <c r="D77" s="235"/>
      <c r="E77" s="305"/>
      <c r="F77" s="318"/>
      <c r="G77" s="308"/>
      <c r="H77" s="277" t="s">
        <v>668</v>
      </c>
      <c r="I77" s="309">
        <f t="shared" si="6"/>
        <v>10.090000000000089</v>
      </c>
      <c r="J77" s="316">
        <f t="shared" si="7"/>
        <v>0</v>
      </c>
      <c r="K77" s="309">
        <v>0</v>
      </c>
      <c r="L77" s="309">
        <v>0</v>
      </c>
      <c r="M77" s="309">
        <v>8.190000000000111</v>
      </c>
      <c r="N77" s="309">
        <v>-26.3599999999999</v>
      </c>
      <c r="O77" s="309">
        <v>34.55000000000001</v>
      </c>
      <c r="P77" s="309">
        <v>1.8999999999999773</v>
      </c>
      <c r="Q77" s="309">
        <v>-67.98000000000002</v>
      </c>
      <c r="R77" s="309">
        <v>69.88</v>
      </c>
      <c r="S77" s="277" t="s">
        <v>670</v>
      </c>
      <c r="T77" s="309">
        <v>-35.35040000000004</v>
      </c>
      <c r="U77" s="309">
        <v>16.96</v>
      </c>
      <c r="V77" s="309">
        <v>-20.57000000000005</v>
      </c>
      <c r="W77" s="309">
        <v>-31.740399999999994</v>
      </c>
      <c r="X77" s="312" t="s">
        <v>683</v>
      </c>
      <c r="Y77" s="309">
        <v>-0.45999999999999996</v>
      </c>
      <c r="Z77" s="309"/>
      <c r="AA77" s="309"/>
      <c r="AB77" s="306">
        <v>-25.720399999999955</v>
      </c>
      <c r="AC77" s="309">
        <v>-12.83999999999994</v>
      </c>
      <c r="AD77" s="306">
        <v>0</v>
      </c>
      <c r="AE77" s="309">
        <v>-12.880400000000016</v>
      </c>
      <c r="AF77" s="309"/>
      <c r="AG77" s="307"/>
    </row>
    <row r="78" spans="1:33" ht="22.5" customHeight="1">
      <c r="A78" s="384"/>
      <c r="B78" s="384"/>
      <c r="C78" s="232" t="s">
        <v>572</v>
      </c>
      <c r="D78" s="231" t="s">
        <v>669</v>
      </c>
      <c r="E78" s="305">
        <f>F78+G78</f>
        <v>69.13199999999989</v>
      </c>
      <c r="F78" s="310">
        <v>63.34999999999991</v>
      </c>
      <c r="G78" s="310">
        <v>5.781999999999982</v>
      </c>
      <c r="H78" s="309"/>
      <c r="I78" s="309">
        <f t="shared" si="6"/>
        <v>0</v>
      </c>
      <c r="J78" s="316">
        <f t="shared" si="7"/>
        <v>0</v>
      </c>
      <c r="K78" s="309">
        <v>0</v>
      </c>
      <c r="L78" s="309">
        <v>0</v>
      </c>
      <c r="M78" s="309">
        <v>0</v>
      </c>
      <c r="N78" s="309">
        <v>0</v>
      </c>
      <c r="O78" s="309">
        <v>0</v>
      </c>
      <c r="P78" s="309">
        <v>0</v>
      </c>
      <c r="Q78" s="309">
        <v>0</v>
      </c>
      <c r="R78" s="309">
        <v>0</v>
      </c>
      <c r="S78" s="309"/>
      <c r="T78" s="309">
        <v>0</v>
      </c>
      <c r="U78" s="309">
        <v>0</v>
      </c>
      <c r="V78" s="309">
        <v>0</v>
      </c>
      <c r="W78" s="309">
        <v>0</v>
      </c>
      <c r="X78" s="309"/>
      <c r="Y78" s="309">
        <v>0</v>
      </c>
      <c r="Z78" s="309"/>
      <c r="AA78" s="309"/>
      <c r="AB78" s="306">
        <v>69.13199999999989</v>
      </c>
      <c r="AC78" s="309">
        <v>5.781999999999982</v>
      </c>
      <c r="AD78" s="306">
        <v>63.34999999999991</v>
      </c>
      <c r="AE78" s="309">
        <v>0</v>
      </c>
      <c r="AF78" s="309"/>
      <c r="AG78" s="311"/>
    </row>
    <row r="79" spans="1:33" ht="33" customHeight="1">
      <c r="A79" s="384"/>
      <c r="B79" s="384"/>
      <c r="C79" s="322" t="s">
        <v>573</v>
      </c>
      <c r="D79" s="231" t="s">
        <v>671</v>
      </c>
      <c r="E79" s="305">
        <f>F79+G79</f>
        <v>113.68600000000002</v>
      </c>
      <c r="F79" s="310">
        <v>21.570000000000007</v>
      </c>
      <c r="G79" s="310">
        <v>92.11600000000001</v>
      </c>
      <c r="H79" s="309"/>
      <c r="I79" s="309">
        <f t="shared" si="6"/>
        <v>0</v>
      </c>
      <c r="J79" s="316">
        <f t="shared" si="7"/>
        <v>0</v>
      </c>
      <c r="K79" s="309">
        <v>0</v>
      </c>
      <c r="L79" s="309">
        <v>0</v>
      </c>
      <c r="M79" s="309">
        <v>0</v>
      </c>
      <c r="N79" s="309">
        <v>0</v>
      </c>
      <c r="O79" s="309">
        <v>0</v>
      </c>
      <c r="P79" s="309">
        <v>0</v>
      </c>
      <c r="Q79" s="309">
        <v>0</v>
      </c>
      <c r="R79" s="309">
        <v>0</v>
      </c>
      <c r="S79" s="309"/>
      <c r="T79" s="309">
        <v>0</v>
      </c>
      <c r="U79" s="309">
        <v>0</v>
      </c>
      <c r="V79" s="309">
        <v>0</v>
      </c>
      <c r="W79" s="309">
        <v>0</v>
      </c>
      <c r="X79" s="309"/>
      <c r="Y79" s="309">
        <v>0</v>
      </c>
      <c r="Z79" s="309"/>
      <c r="AA79" s="309"/>
      <c r="AB79" s="306">
        <v>113.68600000000002</v>
      </c>
      <c r="AC79" s="309">
        <v>92.11600000000001</v>
      </c>
      <c r="AD79" s="306">
        <v>21.570000000000007</v>
      </c>
      <c r="AE79" s="309">
        <v>0</v>
      </c>
      <c r="AF79" s="309"/>
      <c r="AG79" s="313"/>
    </row>
    <row r="80" spans="1:33" ht="29.25" customHeight="1">
      <c r="A80" s="384"/>
      <c r="B80" s="384"/>
      <c r="C80" s="322" t="s">
        <v>43</v>
      </c>
      <c r="D80" s="231"/>
      <c r="E80" s="305"/>
      <c r="F80" s="320"/>
      <c r="G80" s="308"/>
      <c r="H80" s="277" t="s">
        <v>668</v>
      </c>
      <c r="I80" s="309">
        <f t="shared" si="6"/>
        <v>0</v>
      </c>
      <c r="J80" s="316">
        <f t="shared" si="7"/>
        <v>0</v>
      </c>
      <c r="K80" s="309">
        <v>0</v>
      </c>
      <c r="L80" s="309">
        <v>0</v>
      </c>
      <c r="M80" s="309">
        <v>0</v>
      </c>
      <c r="N80" s="309">
        <v>0</v>
      </c>
      <c r="O80" s="309">
        <v>0</v>
      </c>
      <c r="P80" s="309">
        <v>0</v>
      </c>
      <c r="Q80" s="309">
        <v>0</v>
      </c>
      <c r="R80" s="309">
        <v>0</v>
      </c>
      <c r="S80" s="277" t="s">
        <v>670</v>
      </c>
      <c r="T80" s="309">
        <v>-0.9399999999999988</v>
      </c>
      <c r="U80" s="309">
        <v>0.5799999999999998</v>
      </c>
      <c r="V80" s="309">
        <v>0.07000000000000206</v>
      </c>
      <c r="W80" s="309">
        <v>-1.5900000000000007</v>
      </c>
      <c r="X80" s="312" t="s">
        <v>683</v>
      </c>
      <c r="Y80" s="309">
        <v>0.6799999999999926</v>
      </c>
      <c r="Z80" s="309"/>
      <c r="AA80" s="309"/>
      <c r="AB80" s="306">
        <v>-0.2600000000000062</v>
      </c>
      <c r="AC80" s="309">
        <v>0.7499999999999947</v>
      </c>
      <c r="AD80" s="306">
        <v>0</v>
      </c>
      <c r="AE80" s="309">
        <v>-1.010000000000001</v>
      </c>
      <c r="AF80" s="309"/>
      <c r="AG80" s="313"/>
    </row>
    <row r="81" spans="1:33" ht="27.75" customHeight="1">
      <c r="A81" s="384"/>
      <c r="B81" s="384"/>
      <c r="C81" s="322" t="s">
        <v>179</v>
      </c>
      <c r="D81" s="231"/>
      <c r="E81" s="305"/>
      <c r="F81" s="320"/>
      <c r="G81" s="308"/>
      <c r="H81" s="277" t="s">
        <v>668</v>
      </c>
      <c r="I81" s="309">
        <f t="shared" si="6"/>
        <v>0</v>
      </c>
      <c r="J81" s="316">
        <f t="shared" si="7"/>
        <v>0</v>
      </c>
      <c r="K81" s="309">
        <v>0</v>
      </c>
      <c r="L81" s="309">
        <v>0</v>
      </c>
      <c r="M81" s="309">
        <v>0</v>
      </c>
      <c r="N81" s="309">
        <v>0</v>
      </c>
      <c r="O81" s="309">
        <v>0</v>
      </c>
      <c r="P81" s="309">
        <v>0</v>
      </c>
      <c r="Q81" s="309">
        <v>0</v>
      </c>
      <c r="R81" s="309">
        <v>0</v>
      </c>
      <c r="S81" s="277" t="s">
        <v>670</v>
      </c>
      <c r="T81" s="309">
        <v>0</v>
      </c>
      <c r="U81" s="309">
        <v>0</v>
      </c>
      <c r="V81" s="309">
        <v>0</v>
      </c>
      <c r="W81" s="309">
        <v>0</v>
      </c>
      <c r="X81" s="312" t="s">
        <v>683</v>
      </c>
      <c r="Y81" s="309">
        <v>3.6799999999999997</v>
      </c>
      <c r="Z81" s="309"/>
      <c r="AA81" s="309"/>
      <c r="AB81" s="306">
        <v>3.6799999999999997</v>
      </c>
      <c r="AC81" s="309">
        <v>3.6799999999999997</v>
      </c>
      <c r="AD81" s="306">
        <v>0</v>
      </c>
      <c r="AE81" s="309">
        <v>0</v>
      </c>
      <c r="AF81" s="309"/>
      <c r="AG81" s="313"/>
    </row>
    <row r="82" spans="1:33" ht="26.25" customHeight="1">
      <c r="A82" s="384"/>
      <c r="B82" s="384"/>
      <c r="C82" s="322" t="s">
        <v>180</v>
      </c>
      <c r="D82" s="231"/>
      <c r="E82" s="305"/>
      <c r="F82" s="320"/>
      <c r="G82" s="308"/>
      <c r="H82" s="277" t="s">
        <v>668</v>
      </c>
      <c r="I82" s="309">
        <f t="shared" si="6"/>
        <v>0</v>
      </c>
      <c r="J82" s="316">
        <f t="shared" si="7"/>
        <v>0</v>
      </c>
      <c r="K82" s="309">
        <v>0</v>
      </c>
      <c r="L82" s="309">
        <v>0</v>
      </c>
      <c r="M82" s="309">
        <v>0</v>
      </c>
      <c r="N82" s="309">
        <v>0</v>
      </c>
      <c r="O82" s="309">
        <v>0</v>
      </c>
      <c r="P82" s="309">
        <v>0</v>
      </c>
      <c r="Q82" s="309">
        <v>0</v>
      </c>
      <c r="R82" s="309">
        <v>0</v>
      </c>
      <c r="S82" s="277" t="s">
        <v>670</v>
      </c>
      <c r="T82" s="309">
        <v>0</v>
      </c>
      <c r="U82" s="309">
        <v>0</v>
      </c>
      <c r="V82" s="309">
        <v>0</v>
      </c>
      <c r="W82" s="309">
        <v>0</v>
      </c>
      <c r="X82" s="312" t="s">
        <v>683</v>
      </c>
      <c r="Y82" s="309">
        <v>0.14999999999999858</v>
      </c>
      <c r="Z82" s="309"/>
      <c r="AA82" s="309"/>
      <c r="AB82" s="306">
        <v>0.14999999999999858</v>
      </c>
      <c r="AC82" s="309">
        <v>0.14999999999999858</v>
      </c>
      <c r="AD82" s="306">
        <v>0</v>
      </c>
      <c r="AE82" s="309">
        <v>0</v>
      </c>
      <c r="AF82" s="309"/>
      <c r="AG82" s="313"/>
    </row>
    <row r="83" spans="1:33" ht="24.75" customHeight="1">
      <c r="A83" s="384"/>
      <c r="B83" s="235"/>
      <c r="C83" s="322" t="s">
        <v>44</v>
      </c>
      <c r="D83" s="231"/>
      <c r="E83" s="305"/>
      <c r="F83" s="320"/>
      <c r="G83" s="308"/>
      <c r="H83" s="277" t="s">
        <v>668</v>
      </c>
      <c r="I83" s="309">
        <f t="shared" si="6"/>
        <v>44.35000000000002</v>
      </c>
      <c r="J83" s="316">
        <f t="shared" si="7"/>
        <v>6</v>
      </c>
      <c r="K83" s="309">
        <v>6</v>
      </c>
      <c r="L83" s="309">
        <v>0</v>
      </c>
      <c r="M83" s="309">
        <v>-22.370000000000005</v>
      </c>
      <c r="N83" s="309">
        <v>-22.370000000000005</v>
      </c>
      <c r="O83" s="309">
        <v>0</v>
      </c>
      <c r="P83" s="309">
        <v>60.72000000000003</v>
      </c>
      <c r="Q83" s="309">
        <v>60.72000000000003</v>
      </c>
      <c r="R83" s="309">
        <v>0</v>
      </c>
      <c r="S83" s="277" t="s">
        <v>670</v>
      </c>
      <c r="T83" s="309">
        <v>12.994799999999955</v>
      </c>
      <c r="U83" s="309">
        <v>16.510000000000005</v>
      </c>
      <c r="V83" s="309">
        <v>0.40999999999996817</v>
      </c>
      <c r="W83" s="309">
        <v>-3.925200000000018</v>
      </c>
      <c r="X83" s="312" t="s">
        <v>683</v>
      </c>
      <c r="Y83" s="309">
        <v>3.380000000000024</v>
      </c>
      <c r="Z83" s="309"/>
      <c r="AA83" s="309"/>
      <c r="AB83" s="306">
        <v>60.7248</v>
      </c>
      <c r="AC83" s="309">
        <v>-18.580000000000013</v>
      </c>
      <c r="AD83" s="306">
        <v>6</v>
      </c>
      <c r="AE83" s="309">
        <v>73.30480000000001</v>
      </c>
      <c r="AF83" s="309"/>
      <c r="AG83" s="313"/>
    </row>
    <row r="84" spans="1:33" ht="26.25" customHeight="1">
      <c r="A84" s="384"/>
      <c r="B84" s="235"/>
      <c r="C84" s="322" t="s">
        <v>45</v>
      </c>
      <c r="D84" s="231"/>
      <c r="E84" s="305"/>
      <c r="F84" s="320"/>
      <c r="G84" s="308"/>
      <c r="H84" s="277" t="s">
        <v>668</v>
      </c>
      <c r="I84" s="309">
        <f t="shared" si="6"/>
        <v>77.12000000000003</v>
      </c>
      <c r="J84" s="316">
        <f t="shared" si="7"/>
        <v>2.4</v>
      </c>
      <c r="K84" s="309">
        <v>2.4</v>
      </c>
      <c r="L84" s="309">
        <v>0</v>
      </c>
      <c r="M84" s="309">
        <v>4.539999999999964</v>
      </c>
      <c r="N84" s="309">
        <v>4.539999999999964</v>
      </c>
      <c r="O84" s="309">
        <v>0</v>
      </c>
      <c r="P84" s="309">
        <v>70.18000000000006</v>
      </c>
      <c r="Q84" s="309">
        <v>70.18000000000006</v>
      </c>
      <c r="R84" s="309">
        <v>0</v>
      </c>
      <c r="S84" s="277" t="s">
        <v>670</v>
      </c>
      <c r="T84" s="309">
        <v>77.48560000000003</v>
      </c>
      <c r="U84" s="309">
        <v>4.2900000000000205</v>
      </c>
      <c r="V84" s="309">
        <v>42.39999999999998</v>
      </c>
      <c r="W84" s="309">
        <v>30.795600000000036</v>
      </c>
      <c r="X84" s="312" t="s">
        <v>683</v>
      </c>
      <c r="Y84" s="309">
        <v>3.9199999999999875</v>
      </c>
      <c r="Z84" s="309"/>
      <c r="AA84" s="309"/>
      <c r="AB84" s="306">
        <v>158.52560000000005</v>
      </c>
      <c r="AC84" s="309">
        <v>50.85999999999993</v>
      </c>
      <c r="AD84" s="306">
        <v>2.4</v>
      </c>
      <c r="AE84" s="309">
        <v>105.26560000000012</v>
      </c>
      <c r="AF84" s="309"/>
      <c r="AG84" s="313"/>
    </row>
    <row r="85" spans="1:33" ht="24" customHeight="1">
      <c r="A85" s="384"/>
      <c r="B85" s="235"/>
      <c r="C85" s="322" t="s">
        <v>46</v>
      </c>
      <c r="D85" s="231"/>
      <c r="E85" s="305"/>
      <c r="F85" s="320"/>
      <c r="G85" s="308"/>
      <c r="H85" s="277" t="s">
        <v>668</v>
      </c>
      <c r="I85" s="309">
        <f t="shared" si="6"/>
        <v>116.80999999999979</v>
      </c>
      <c r="J85" s="316">
        <f t="shared" si="7"/>
        <v>7.199999999999999</v>
      </c>
      <c r="K85" s="309">
        <v>7.199999999999999</v>
      </c>
      <c r="L85" s="309">
        <v>0</v>
      </c>
      <c r="M85" s="309">
        <v>-21.909999999999968</v>
      </c>
      <c r="N85" s="309">
        <v>-21.909999999999968</v>
      </c>
      <c r="O85" s="309">
        <v>0</v>
      </c>
      <c r="P85" s="309">
        <v>131.51999999999975</v>
      </c>
      <c r="Q85" s="309">
        <v>131.51999999999975</v>
      </c>
      <c r="R85" s="309">
        <v>0</v>
      </c>
      <c r="S85" s="277" t="s">
        <v>670</v>
      </c>
      <c r="T85" s="309">
        <v>121.99080000000001</v>
      </c>
      <c r="U85" s="309">
        <v>9.090000000000003</v>
      </c>
      <c r="V85" s="309">
        <v>74.70000000000005</v>
      </c>
      <c r="W85" s="309">
        <v>38.20079999999996</v>
      </c>
      <c r="X85" s="312" t="s">
        <v>683</v>
      </c>
      <c r="Y85" s="309">
        <v>-7.259999999999991</v>
      </c>
      <c r="Z85" s="309"/>
      <c r="AA85" s="309"/>
      <c r="AB85" s="306">
        <v>231.54079999999982</v>
      </c>
      <c r="AC85" s="309">
        <v>45.530000000000086</v>
      </c>
      <c r="AD85" s="306">
        <v>7.199999999999999</v>
      </c>
      <c r="AE85" s="309">
        <v>178.81079999999972</v>
      </c>
      <c r="AF85" s="309"/>
      <c r="AG85" s="313"/>
    </row>
    <row r="86" spans="1:33" ht="22.5" customHeight="1">
      <c r="A86" s="384"/>
      <c r="B86" s="235"/>
      <c r="C86" s="322" t="s">
        <v>47</v>
      </c>
      <c r="D86" s="231"/>
      <c r="E86" s="305"/>
      <c r="F86" s="320"/>
      <c r="G86" s="308"/>
      <c r="H86" s="277" t="s">
        <v>668</v>
      </c>
      <c r="I86" s="309">
        <f t="shared" si="6"/>
        <v>161.11000000000007</v>
      </c>
      <c r="J86" s="316">
        <f t="shared" si="7"/>
        <v>10.2</v>
      </c>
      <c r="K86" s="309">
        <v>9</v>
      </c>
      <c r="L86" s="309">
        <v>1.2</v>
      </c>
      <c r="M86" s="309">
        <v>-57.2699999999999</v>
      </c>
      <c r="N86" s="309">
        <v>-79.3599999999999</v>
      </c>
      <c r="O86" s="309">
        <v>22.090000000000003</v>
      </c>
      <c r="P86" s="309">
        <v>208.17999999999995</v>
      </c>
      <c r="Q86" s="309">
        <v>26.819999999999936</v>
      </c>
      <c r="R86" s="309">
        <v>181.36</v>
      </c>
      <c r="S86" s="277" t="s">
        <v>670</v>
      </c>
      <c r="T86" s="309">
        <v>30.56879999999991</v>
      </c>
      <c r="U86" s="309">
        <v>6.269999999999996</v>
      </c>
      <c r="V86" s="309">
        <v>10.319999999999936</v>
      </c>
      <c r="W86" s="309">
        <v>13.978799999999978</v>
      </c>
      <c r="X86" s="312" t="s">
        <v>683</v>
      </c>
      <c r="Y86" s="309">
        <v>-12.390000000000043</v>
      </c>
      <c r="Z86" s="309"/>
      <c r="AA86" s="309"/>
      <c r="AB86" s="306">
        <v>179.28879999999992</v>
      </c>
      <c r="AC86" s="309">
        <v>-59.34</v>
      </c>
      <c r="AD86" s="306">
        <v>10.2</v>
      </c>
      <c r="AE86" s="309">
        <v>228.4287999999999</v>
      </c>
      <c r="AF86" s="309"/>
      <c r="AG86" s="313"/>
    </row>
    <row r="87" spans="1:33" ht="24" customHeight="1">
      <c r="A87" s="384"/>
      <c r="B87" s="235"/>
      <c r="C87" s="322" t="s">
        <v>48</v>
      </c>
      <c r="D87" s="231"/>
      <c r="E87" s="305"/>
      <c r="F87" s="320"/>
      <c r="G87" s="308"/>
      <c r="H87" s="277" t="s">
        <v>668</v>
      </c>
      <c r="I87" s="309">
        <f t="shared" si="6"/>
        <v>83.00999999999996</v>
      </c>
      <c r="J87" s="316">
        <f t="shared" si="7"/>
        <v>6.6</v>
      </c>
      <c r="K87" s="309">
        <v>6.6</v>
      </c>
      <c r="L87" s="309">
        <v>0</v>
      </c>
      <c r="M87" s="309">
        <v>-43.06000000000006</v>
      </c>
      <c r="N87" s="309">
        <v>-43.06000000000006</v>
      </c>
      <c r="O87" s="309">
        <v>0</v>
      </c>
      <c r="P87" s="309">
        <v>119.47000000000003</v>
      </c>
      <c r="Q87" s="309">
        <v>119.47000000000003</v>
      </c>
      <c r="R87" s="309">
        <v>0</v>
      </c>
      <c r="S87" s="277" t="s">
        <v>670</v>
      </c>
      <c r="T87" s="309">
        <v>42.61439999999996</v>
      </c>
      <c r="U87" s="309">
        <v>14.590000000000003</v>
      </c>
      <c r="V87" s="309">
        <v>15.829999999999927</v>
      </c>
      <c r="W87" s="309">
        <v>12.19440000000003</v>
      </c>
      <c r="X87" s="312" t="s">
        <v>683</v>
      </c>
      <c r="Y87" s="309">
        <v>24.339999999999975</v>
      </c>
      <c r="Z87" s="309"/>
      <c r="AA87" s="309"/>
      <c r="AB87" s="306">
        <v>149.9643999999999</v>
      </c>
      <c r="AC87" s="309">
        <v>-2.890000000000157</v>
      </c>
      <c r="AD87" s="306">
        <v>6.6</v>
      </c>
      <c r="AE87" s="309">
        <v>146.25440000000006</v>
      </c>
      <c r="AF87" s="309"/>
      <c r="AG87" s="313"/>
    </row>
    <row r="88" spans="1:33" ht="29.25" customHeight="1">
      <c r="A88" s="384"/>
      <c r="B88" s="235"/>
      <c r="C88" s="322" t="s">
        <v>49</v>
      </c>
      <c r="D88" s="231"/>
      <c r="E88" s="305"/>
      <c r="F88" s="320"/>
      <c r="G88" s="308"/>
      <c r="H88" s="277" t="s">
        <v>668</v>
      </c>
      <c r="I88" s="309">
        <f t="shared" si="6"/>
        <v>23.07999999999995</v>
      </c>
      <c r="J88" s="316">
        <f t="shared" si="7"/>
        <v>2.4</v>
      </c>
      <c r="K88" s="309">
        <v>2.4</v>
      </c>
      <c r="L88" s="309">
        <v>0</v>
      </c>
      <c r="M88" s="309">
        <v>-19.840000000000032</v>
      </c>
      <c r="N88" s="309">
        <v>-19.840000000000032</v>
      </c>
      <c r="O88" s="309">
        <v>0</v>
      </c>
      <c r="P88" s="309">
        <v>40.51999999999998</v>
      </c>
      <c r="Q88" s="309">
        <v>40.51999999999998</v>
      </c>
      <c r="R88" s="309">
        <v>0</v>
      </c>
      <c r="S88" s="277" t="s">
        <v>670</v>
      </c>
      <c r="T88" s="309">
        <v>54.391999999999996</v>
      </c>
      <c r="U88" s="309">
        <v>5.439999999999998</v>
      </c>
      <c r="V88" s="309">
        <v>35.47000000000003</v>
      </c>
      <c r="W88" s="309">
        <v>13.481999999999971</v>
      </c>
      <c r="X88" s="312" t="s">
        <v>683</v>
      </c>
      <c r="Y88" s="309">
        <v>0.9300000000000068</v>
      </c>
      <c r="Z88" s="309"/>
      <c r="AA88" s="309"/>
      <c r="AB88" s="306">
        <v>78.40199999999996</v>
      </c>
      <c r="AC88" s="309">
        <v>16.560000000000002</v>
      </c>
      <c r="AD88" s="306">
        <v>2.4</v>
      </c>
      <c r="AE88" s="309">
        <v>59.44199999999995</v>
      </c>
      <c r="AF88" s="309"/>
      <c r="AG88" s="313"/>
    </row>
    <row r="89" spans="1:33" ht="25.5" customHeight="1">
      <c r="A89" s="384"/>
      <c r="B89" s="235"/>
      <c r="C89" s="322" t="s">
        <v>50</v>
      </c>
      <c r="D89" s="231"/>
      <c r="E89" s="305"/>
      <c r="F89" s="320"/>
      <c r="G89" s="308"/>
      <c r="H89" s="277" t="s">
        <v>668</v>
      </c>
      <c r="I89" s="309">
        <f t="shared" si="6"/>
        <v>54.210000000000115</v>
      </c>
      <c r="J89" s="316">
        <f t="shared" si="7"/>
        <v>2.4</v>
      </c>
      <c r="K89" s="309">
        <v>2.4</v>
      </c>
      <c r="L89" s="309">
        <v>0</v>
      </c>
      <c r="M89" s="309">
        <v>-14.930000000000007</v>
      </c>
      <c r="N89" s="309">
        <v>-14.930000000000007</v>
      </c>
      <c r="O89" s="309">
        <v>0</v>
      </c>
      <c r="P89" s="309">
        <v>66.74000000000012</v>
      </c>
      <c r="Q89" s="309">
        <v>66.74000000000012</v>
      </c>
      <c r="R89" s="309">
        <v>0</v>
      </c>
      <c r="S89" s="277" t="s">
        <v>670</v>
      </c>
      <c r="T89" s="309">
        <v>11.395599999999916</v>
      </c>
      <c r="U89" s="309">
        <v>-36.79999999999998</v>
      </c>
      <c r="V89" s="309">
        <v>6.469999999999914</v>
      </c>
      <c r="W89" s="309">
        <v>41.725599999999986</v>
      </c>
      <c r="X89" s="312" t="s">
        <v>683</v>
      </c>
      <c r="Y89" s="309">
        <v>13.72999999999999</v>
      </c>
      <c r="Z89" s="309"/>
      <c r="AA89" s="309"/>
      <c r="AB89" s="306">
        <v>79.33560000000003</v>
      </c>
      <c r="AC89" s="309">
        <v>5.2699999999998965</v>
      </c>
      <c r="AD89" s="306">
        <v>2.4</v>
      </c>
      <c r="AE89" s="309">
        <v>71.66560000000013</v>
      </c>
      <c r="AF89" s="309"/>
      <c r="AG89" s="313"/>
    </row>
    <row r="90" spans="1:33" ht="23.25" customHeight="1">
      <c r="A90" s="384"/>
      <c r="B90" s="235"/>
      <c r="C90" s="322" t="s">
        <v>51</v>
      </c>
      <c r="D90" s="231"/>
      <c r="E90" s="305"/>
      <c r="F90" s="320"/>
      <c r="G90" s="308"/>
      <c r="H90" s="277" t="s">
        <v>668</v>
      </c>
      <c r="I90" s="309">
        <f t="shared" si="6"/>
        <v>14.419999999999993</v>
      </c>
      <c r="J90" s="316">
        <f t="shared" si="7"/>
        <v>0.6</v>
      </c>
      <c r="K90" s="309">
        <v>0.6</v>
      </c>
      <c r="L90" s="309">
        <v>0</v>
      </c>
      <c r="M90" s="309">
        <v>-0.9199999999999875</v>
      </c>
      <c r="N90" s="309">
        <v>-0.9199999999999875</v>
      </c>
      <c r="O90" s="309">
        <v>0</v>
      </c>
      <c r="P90" s="309">
        <v>14.73999999999998</v>
      </c>
      <c r="Q90" s="309">
        <v>14.73999999999998</v>
      </c>
      <c r="R90" s="309">
        <v>0</v>
      </c>
      <c r="S90" s="277" t="s">
        <v>670</v>
      </c>
      <c r="T90" s="309">
        <v>16.55000000000001</v>
      </c>
      <c r="U90" s="309">
        <v>3.260000000000005</v>
      </c>
      <c r="V90" s="309">
        <v>14.289999999999992</v>
      </c>
      <c r="W90" s="309">
        <v>-0.9999999999999858</v>
      </c>
      <c r="X90" s="312" t="s">
        <v>683</v>
      </c>
      <c r="Y90" s="309">
        <v>-2.6099999999999994</v>
      </c>
      <c r="Z90" s="309"/>
      <c r="AA90" s="309"/>
      <c r="AB90" s="306">
        <v>28.360000000000007</v>
      </c>
      <c r="AC90" s="309">
        <v>10.760000000000005</v>
      </c>
      <c r="AD90" s="306">
        <v>0.6</v>
      </c>
      <c r="AE90" s="309">
        <v>17</v>
      </c>
      <c r="AF90" s="309"/>
      <c r="AG90" s="313"/>
    </row>
    <row r="91" spans="1:33" ht="23.25" customHeight="1">
      <c r="A91" s="384"/>
      <c r="B91" s="235"/>
      <c r="C91" s="322" t="s">
        <v>52</v>
      </c>
      <c r="D91" s="231"/>
      <c r="E91" s="305"/>
      <c r="F91" s="320"/>
      <c r="G91" s="308"/>
      <c r="H91" s="277" t="s">
        <v>668</v>
      </c>
      <c r="I91" s="309">
        <f t="shared" si="6"/>
        <v>16.389999999999997</v>
      </c>
      <c r="J91" s="316">
        <f t="shared" si="7"/>
        <v>1.2</v>
      </c>
      <c r="K91" s="309">
        <v>1.2</v>
      </c>
      <c r="L91" s="309">
        <v>0</v>
      </c>
      <c r="M91" s="309">
        <v>7.909999999999997</v>
      </c>
      <c r="N91" s="309">
        <v>7.909999999999997</v>
      </c>
      <c r="O91" s="309">
        <v>0</v>
      </c>
      <c r="P91" s="309">
        <v>7.280000000000001</v>
      </c>
      <c r="Q91" s="309">
        <v>7.280000000000001</v>
      </c>
      <c r="R91" s="309">
        <v>0</v>
      </c>
      <c r="S91" s="277" t="s">
        <v>670</v>
      </c>
      <c r="T91" s="309">
        <v>14.749999999999957</v>
      </c>
      <c r="U91" s="309">
        <v>2.489999999999995</v>
      </c>
      <c r="V91" s="309">
        <v>16.029999999999973</v>
      </c>
      <c r="W91" s="309">
        <v>-3.7700000000000102</v>
      </c>
      <c r="X91" s="312" t="s">
        <v>683</v>
      </c>
      <c r="Y91" s="309">
        <v>-8.579999999999998</v>
      </c>
      <c r="Z91" s="309"/>
      <c r="AA91" s="309"/>
      <c r="AB91" s="306">
        <v>22.559999999999956</v>
      </c>
      <c r="AC91" s="309">
        <v>15.359999999999971</v>
      </c>
      <c r="AD91" s="306">
        <v>1.2</v>
      </c>
      <c r="AE91" s="309">
        <v>5.999999999999986</v>
      </c>
      <c r="AF91" s="309"/>
      <c r="AG91" s="313"/>
    </row>
    <row r="92" spans="1:33" s="233" customFormat="1" ht="22.5" customHeight="1">
      <c r="A92" s="384" t="s">
        <v>190</v>
      </c>
      <c r="B92" s="235"/>
      <c r="C92" s="235" t="s">
        <v>4</v>
      </c>
      <c r="D92" s="235"/>
      <c r="E92" s="305">
        <f>F92+G92</f>
        <v>303.38599999999997</v>
      </c>
      <c r="F92" s="308">
        <v>276.09000000000003</v>
      </c>
      <c r="G92" s="308">
        <v>27.295999999999935</v>
      </c>
      <c r="H92" s="309"/>
      <c r="I92" s="309">
        <f t="shared" si="6"/>
        <v>644.54</v>
      </c>
      <c r="J92" s="316">
        <f t="shared" si="7"/>
        <v>32.400000000000006</v>
      </c>
      <c r="K92" s="309">
        <v>31.200000000000003</v>
      </c>
      <c r="L92" s="309">
        <v>1.2</v>
      </c>
      <c r="M92" s="309">
        <v>24.04999999999998</v>
      </c>
      <c r="N92" s="309">
        <v>22.83999999999998</v>
      </c>
      <c r="O92" s="309">
        <v>1.2100000000000009</v>
      </c>
      <c r="P92" s="309">
        <v>588.09</v>
      </c>
      <c r="Q92" s="309">
        <v>582.27</v>
      </c>
      <c r="R92" s="309">
        <v>5.819999999999993</v>
      </c>
      <c r="S92" s="309"/>
      <c r="T92" s="309">
        <v>98.10439999999997</v>
      </c>
      <c r="U92" s="309">
        <v>35.779999999999994</v>
      </c>
      <c r="V92" s="309">
        <v>69.32000000000005</v>
      </c>
      <c r="W92" s="309">
        <v>-6.995600000000069</v>
      </c>
      <c r="X92" s="309"/>
      <c r="Y92" s="309">
        <v>60.43000000000001</v>
      </c>
      <c r="Z92" s="309"/>
      <c r="AA92" s="309"/>
      <c r="AB92" s="306">
        <v>1106.4604</v>
      </c>
      <c r="AC92" s="309">
        <v>181.09599999999998</v>
      </c>
      <c r="AD92" s="306">
        <v>308.49</v>
      </c>
      <c r="AE92" s="309">
        <v>616.8743999999999</v>
      </c>
      <c r="AF92" s="309"/>
      <c r="AG92" s="307"/>
    </row>
    <row r="93" spans="1:33" s="233" customFormat="1" ht="22.5" customHeight="1">
      <c r="A93" s="384"/>
      <c r="B93" s="384" t="s">
        <v>684</v>
      </c>
      <c r="C93" s="235" t="s">
        <v>685</v>
      </c>
      <c r="D93" s="235"/>
      <c r="E93" s="305">
        <f>F93+G93</f>
        <v>303.38599999999997</v>
      </c>
      <c r="F93" s="308">
        <v>276.09000000000003</v>
      </c>
      <c r="G93" s="308">
        <v>27.295999999999935</v>
      </c>
      <c r="H93" s="309"/>
      <c r="I93" s="309">
        <f t="shared" si="6"/>
        <v>55.21999999999998</v>
      </c>
      <c r="J93" s="316">
        <f t="shared" si="7"/>
        <v>12.6</v>
      </c>
      <c r="K93" s="309">
        <v>11.4</v>
      </c>
      <c r="L93" s="309">
        <v>1.2</v>
      </c>
      <c r="M93" s="309">
        <v>0.379999999999999</v>
      </c>
      <c r="N93" s="309">
        <v>-0.8300000000000018</v>
      </c>
      <c r="O93" s="309">
        <v>1.2100000000000009</v>
      </c>
      <c r="P93" s="309">
        <v>42.23999999999998</v>
      </c>
      <c r="Q93" s="309">
        <v>36.41999999999999</v>
      </c>
      <c r="R93" s="309">
        <v>5.819999999999993</v>
      </c>
      <c r="S93" s="309"/>
      <c r="T93" s="309">
        <v>1.0132000000000154</v>
      </c>
      <c r="U93" s="309">
        <v>5.819999999999999</v>
      </c>
      <c r="V93" s="309">
        <v>-3.4499999999999886</v>
      </c>
      <c r="W93" s="309">
        <v>-1.3567999999999945</v>
      </c>
      <c r="X93" s="309"/>
      <c r="Y93" s="309">
        <v>8.17999999999999</v>
      </c>
      <c r="Z93" s="309"/>
      <c r="AA93" s="309"/>
      <c r="AB93" s="306">
        <v>367.7992</v>
      </c>
      <c r="AC93" s="309">
        <v>32.405999999999935</v>
      </c>
      <c r="AD93" s="306">
        <v>288.69000000000005</v>
      </c>
      <c r="AE93" s="309">
        <v>46.70319999999998</v>
      </c>
      <c r="AF93" s="309"/>
      <c r="AG93" s="307"/>
    </row>
    <row r="94" spans="1:33" s="233" customFormat="1" ht="22.5" customHeight="1">
      <c r="A94" s="384"/>
      <c r="B94" s="384"/>
      <c r="C94" s="235" t="s">
        <v>688</v>
      </c>
      <c r="D94" s="235"/>
      <c r="E94" s="305"/>
      <c r="F94" s="318"/>
      <c r="G94" s="308"/>
      <c r="H94" s="277" t="s">
        <v>668</v>
      </c>
      <c r="I94" s="309">
        <f t="shared" si="6"/>
        <v>7.029999999999994</v>
      </c>
      <c r="J94" s="316">
        <f t="shared" si="7"/>
        <v>0</v>
      </c>
      <c r="K94" s="309">
        <v>0</v>
      </c>
      <c r="L94" s="309">
        <v>0</v>
      </c>
      <c r="M94" s="309">
        <v>1.2100000000000009</v>
      </c>
      <c r="N94" s="309">
        <v>0</v>
      </c>
      <c r="O94" s="309">
        <v>1.2100000000000009</v>
      </c>
      <c r="P94" s="309">
        <v>5.819999999999993</v>
      </c>
      <c r="Q94" s="309">
        <v>0</v>
      </c>
      <c r="R94" s="309">
        <v>5.819999999999993</v>
      </c>
      <c r="S94" s="277" t="s">
        <v>670</v>
      </c>
      <c r="T94" s="309">
        <v>-22.719999999999985</v>
      </c>
      <c r="U94" s="309">
        <v>4.219999999999999</v>
      </c>
      <c r="V94" s="309">
        <v>-22.389999999999986</v>
      </c>
      <c r="W94" s="309">
        <v>-4.549999999999997</v>
      </c>
      <c r="X94" s="312" t="s">
        <v>683</v>
      </c>
      <c r="Y94" s="309">
        <v>6.849999999999994</v>
      </c>
      <c r="Z94" s="309"/>
      <c r="AA94" s="309"/>
      <c r="AB94" s="306">
        <v>-8.839999999999996</v>
      </c>
      <c r="AC94" s="309">
        <v>-14.329999999999991</v>
      </c>
      <c r="AD94" s="306">
        <v>0</v>
      </c>
      <c r="AE94" s="309">
        <v>5.489999999999995</v>
      </c>
      <c r="AF94" s="309"/>
      <c r="AG94" s="307"/>
    </row>
    <row r="95" spans="1:33" ht="22.5" customHeight="1">
      <c r="A95" s="384"/>
      <c r="B95" s="384"/>
      <c r="C95" s="232" t="s">
        <v>574</v>
      </c>
      <c r="D95" s="231" t="s">
        <v>669</v>
      </c>
      <c r="E95" s="305">
        <f>F95+G95</f>
        <v>162.61400000000003</v>
      </c>
      <c r="F95" s="310">
        <v>148.21000000000004</v>
      </c>
      <c r="G95" s="310">
        <v>14.403999999999996</v>
      </c>
      <c r="H95" s="309"/>
      <c r="I95" s="309">
        <f t="shared" si="6"/>
        <v>0</v>
      </c>
      <c r="J95" s="316">
        <f t="shared" si="7"/>
        <v>0</v>
      </c>
      <c r="K95" s="309">
        <v>0</v>
      </c>
      <c r="L95" s="309">
        <v>0</v>
      </c>
      <c r="M95" s="309">
        <v>0</v>
      </c>
      <c r="N95" s="309">
        <v>0</v>
      </c>
      <c r="O95" s="309">
        <v>0</v>
      </c>
      <c r="P95" s="309">
        <v>0</v>
      </c>
      <c r="Q95" s="309">
        <v>0</v>
      </c>
      <c r="R95" s="309">
        <v>0</v>
      </c>
      <c r="S95" s="309"/>
      <c r="T95" s="309">
        <v>0</v>
      </c>
      <c r="U95" s="309">
        <v>0</v>
      </c>
      <c r="V95" s="309">
        <v>0</v>
      </c>
      <c r="W95" s="309">
        <v>0</v>
      </c>
      <c r="X95" s="309"/>
      <c r="Y95" s="309">
        <v>0</v>
      </c>
      <c r="Z95" s="309"/>
      <c r="AA95" s="309"/>
      <c r="AB95" s="306">
        <v>162.61400000000003</v>
      </c>
      <c r="AC95" s="309">
        <v>14.403999999999996</v>
      </c>
      <c r="AD95" s="306">
        <v>148.21000000000004</v>
      </c>
      <c r="AE95" s="309">
        <v>0</v>
      </c>
      <c r="AF95" s="309"/>
      <c r="AG95" s="311"/>
    </row>
    <row r="96" spans="1:33" ht="22.5" customHeight="1">
      <c r="A96" s="384"/>
      <c r="B96" s="384"/>
      <c r="C96" s="232" t="s">
        <v>575</v>
      </c>
      <c r="D96" s="231" t="s">
        <v>669</v>
      </c>
      <c r="E96" s="305">
        <f>F96+G96</f>
        <v>140.77199999999993</v>
      </c>
      <c r="F96" s="310">
        <v>127.88</v>
      </c>
      <c r="G96" s="310">
        <v>12.891999999999939</v>
      </c>
      <c r="H96" s="309"/>
      <c r="I96" s="309">
        <f t="shared" si="6"/>
        <v>0</v>
      </c>
      <c r="J96" s="316">
        <f t="shared" si="7"/>
        <v>0</v>
      </c>
      <c r="K96" s="309">
        <v>0</v>
      </c>
      <c r="L96" s="309">
        <v>0</v>
      </c>
      <c r="M96" s="309">
        <v>0</v>
      </c>
      <c r="N96" s="309">
        <v>0</v>
      </c>
      <c r="O96" s="309">
        <v>0</v>
      </c>
      <c r="P96" s="309">
        <v>0</v>
      </c>
      <c r="Q96" s="309">
        <v>0</v>
      </c>
      <c r="R96" s="309">
        <v>0</v>
      </c>
      <c r="S96" s="309"/>
      <c r="T96" s="309">
        <v>0</v>
      </c>
      <c r="U96" s="309">
        <v>0</v>
      </c>
      <c r="V96" s="309">
        <v>0</v>
      </c>
      <c r="W96" s="309">
        <v>0</v>
      </c>
      <c r="X96" s="309"/>
      <c r="Y96" s="309">
        <v>0</v>
      </c>
      <c r="Z96" s="309"/>
      <c r="AA96" s="309"/>
      <c r="AB96" s="306">
        <v>140.77199999999993</v>
      </c>
      <c r="AC96" s="309">
        <v>12.891999999999939</v>
      </c>
      <c r="AD96" s="306">
        <v>127.88</v>
      </c>
      <c r="AE96" s="309">
        <v>0</v>
      </c>
      <c r="AF96" s="309"/>
      <c r="AG96" s="311"/>
    </row>
    <row r="97" spans="1:33" ht="22.5" customHeight="1">
      <c r="A97" s="384"/>
      <c r="B97" s="384"/>
      <c r="C97" s="232" t="s">
        <v>55</v>
      </c>
      <c r="D97" s="231"/>
      <c r="E97" s="305"/>
      <c r="F97" s="320"/>
      <c r="G97" s="308"/>
      <c r="H97" s="277" t="s">
        <v>668</v>
      </c>
      <c r="I97" s="309">
        <f t="shared" si="6"/>
        <v>23.489999999999988</v>
      </c>
      <c r="J97" s="316">
        <f t="shared" si="7"/>
        <v>0</v>
      </c>
      <c r="K97" s="309">
        <v>0</v>
      </c>
      <c r="L97" s="309">
        <v>0</v>
      </c>
      <c r="M97" s="309">
        <v>0.509999999999998</v>
      </c>
      <c r="N97" s="309">
        <v>0.509999999999998</v>
      </c>
      <c r="O97" s="309">
        <v>0</v>
      </c>
      <c r="P97" s="309">
        <v>22.97999999999999</v>
      </c>
      <c r="Q97" s="309">
        <v>22.97999999999999</v>
      </c>
      <c r="R97" s="309">
        <v>0</v>
      </c>
      <c r="S97" s="277" t="s">
        <v>670</v>
      </c>
      <c r="T97" s="309">
        <v>8.117599999999998</v>
      </c>
      <c r="U97" s="309">
        <v>0.8300000000000001</v>
      </c>
      <c r="V97" s="309">
        <v>6.169999999999995</v>
      </c>
      <c r="W97" s="309">
        <v>1.117600000000003</v>
      </c>
      <c r="X97" s="312" t="s">
        <v>683</v>
      </c>
      <c r="Y97" s="309">
        <v>-0.9700000000000024</v>
      </c>
      <c r="Z97" s="309"/>
      <c r="AA97" s="309"/>
      <c r="AB97" s="306">
        <v>30.63759999999998</v>
      </c>
      <c r="AC97" s="309">
        <v>5.70999999999999</v>
      </c>
      <c r="AD97" s="306">
        <v>0</v>
      </c>
      <c r="AE97" s="309">
        <v>24.92759999999999</v>
      </c>
      <c r="AF97" s="309"/>
      <c r="AG97" s="311"/>
    </row>
    <row r="98" spans="1:33" ht="22.5" customHeight="1">
      <c r="A98" s="384"/>
      <c r="B98" s="384"/>
      <c r="C98" s="232" t="s">
        <v>56</v>
      </c>
      <c r="D98" s="231"/>
      <c r="E98" s="305"/>
      <c r="F98" s="320"/>
      <c r="G98" s="308"/>
      <c r="H98" s="277" t="s">
        <v>668</v>
      </c>
      <c r="I98" s="309">
        <f t="shared" si="6"/>
        <v>12.099999999999998</v>
      </c>
      <c r="J98" s="316">
        <f t="shared" si="7"/>
        <v>0</v>
      </c>
      <c r="K98" s="309">
        <v>0</v>
      </c>
      <c r="L98" s="309">
        <v>0</v>
      </c>
      <c r="M98" s="309">
        <v>-1.3399999999999999</v>
      </c>
      <c r="N98" s="309">
        <v>-1.3399999999999999</v>
      </c>
      <c r="O98" s="309">
        <v>0</v>
      </c>
      <c r="P98" s="309">
        <v>13.439999999999998</v>
      </c>
      <c r="Q98" s="309">
        <v>13.439999999999998</v>
      </c>
      <c r="R98" s="309">
        <v>0</v>
      </c>
      <c r="S98" s="277" t="s">
        <v>670</v>
      </c>
      <c r="T98" s="309">
        <v>8.548000000000002</v>
      </c>
      <c r="U98" s="309">
        <v>-0.05999999999999961</v>
      </c>
      <c r="V98" s="309">
        <v>7.480000000000004</v>
      </c>
      <c r="W98" s="309">
        <v>1.1279999999999983</v>
      </c>
      <c r="X98" s="312" t="s">
        <v>683</v>
      </c>
      <c r="Y98" s="309">
        <v>-1.8699999999999992</v>
      </c>
      <c r="Z98" s="309"/>
      <c r="AA98" s="309"/>
      <c r="AB98" s="306">
        <v>18.778000000000002</v>
      </c>
      <c r="AC98" s="309">
        <v>4.270000000000005</v>
      </c>
      <c r="AD98" s="306">
        <v>0</v>
      </c>
      <c r="AE98" s="309">
        <v>14.507999999999997</v>
      </c>
      <c r="AF98" s="309"/>
      <c r="AG98" s="311"/>
    </row>
    <row r="99" spans="1:33" ht="22.5" customHeight="1">
      <c r="A99" s="384"/>
      <c r="B99" s="384"/>
      <c r="C99" s="232" t="s">
        <v>57</v>
      </c>
      <c r="D99" s="231"/>
      <c r="E99" s="305"/>
      <c r="F99" s="320"/>
      <c r="G99" s="308"/>
      <c r="H99" s="277" t="s">
        <v>668</v>
      </c>
      <c r="I99" s="309">
        <f t="shared" si="6"/>
        <v>0</v>
      </c>
      <c r="J99" s="316">
        <f t="shared" si="7"/>
        <v>0</v>
      </c>
      <c r="K99" s="309">
        <v>0</v>
      </c>
      <c r="L99" s="309">
        <v>0</v>
      </c>
      <c r="M99" s="309">
        <v>0</v>
      </c>
      <c r="N99" s="309">
        <v>0</v>
      </c>
      <c r="O99" s="309">
        <v>0</v>
      </c>
      <c r="P99" s="309">
        <v>0</v>
      </c>
      <c r="Q99" s="309">
        <v>0</v>
      </c>
      <c r="R99" s="309">
        <v>0</v>
      </c>
      <c r="S99" s="277" t="s">
        <v>670</v>
      </c>
      <c r="T99" s="309">
        <v>7.0676000000000005</v>
      </c>
      <c r="U99" s="309">
        <v>0.8300000000000001</v>
      </c>
      <c r="V99" s="309">
        <v>5.289999999999999</v>
      </c>
      <c r="W99" s="309">
        <v>0.9476000000000013</v>
      </c>
      <c r="X99" s="312" t="s">
        <v>683</v>
      </c>
      <c r="Y99" s="309">
        <v>-0.16000000000000014</v>
      </c>
      <c r="Z99" s="309"/>
      <c r="AA99" s="309"/>
      <c r="AB99" s="306">
        <v>6.9076</v>
      </c>
      <c r="AC99" s="309">
        <v>5.129999999999999</v>
      </c>
      <c r="AD99" s="306">
        <v>0</v>
      </c>
      <c r="AE99" s="309">
        <v>1.7776000000000014</v>
      </c>
      <c r="AF99" s="309"/>
      <c r="AG99" s="311"/>
    </row>
    <row r="100" spans="1:33" ht="22.5" customHeight="1">
      <c r="A100" s="384"/>
      <c r="B100" s="384"/>
      <c r="C100" s="232" t="s">
        <v>593</v>
      </c>
      <c r="D100" s="231"/>
      <c r="E100" s="305"/>
      <c r="F100" s="320"/>
      <c r="G100" s="308"/>
      <c r="H100" s="277" t="s">
        <v>668</v>
      </c>
      <c r="I100" s="309">
        <f t="shared" si="6"/>
        <v>0</v>
      </c>
      <c r="J100" s="316">
        <f t="shared" si="7"/>
        <v>0</v>
      </c>
      <c r="K100" s="309">
        <v>0</v>
      </c>
      <c r="L100" s="309">
        <v>0</v>
      </c>
      <c r="M100" s="309">
        <v>0</v>
      </c>
      <c r="N100" s="309">
        <v>0</v>
      </c>
      <c r="O100" s="309">
        <v>0</v>
      </c>
      <c r="P100" s="309">
        <v>0</v>
      </c>
      <c r="Q100" s="309">
        <v>0</v>
      </c>
      <c r="R100" s="309">
        <v>0</v>
      </c>
      <c r="S100" s="277" t="s">
        <v>670</v>
      </c>
      <c r="T100" s="309">
        <v>0</v>
      </c>
      <c r="U100" s="309">
        <v>0</v>
      </c>
      <c r="V100" s="309">
        <v>0</v>
      </c>
      <c r="W100" s="309">
        <v>0</v>
      </c>
      <c r="X100" s="312" t="s">
        <v>683</v>
      </c>
      <c r="Y100" s="309">
        <v>4.329999999999998</v>
      </c>
      <c r="Z100" s="309"/>
      <c r="AA100" s="309"/>
      <c r="AB100" s="306">
        <v>4.329999999999998</v>
      </c>
      <c r="AC100" s="309">
        <v>4.329999999999998</v>
      </c>
      <c r="AD100" s="306">
        <v>0</v>
      </c>
      <c r="AE100" s="309">
        <v>0</v>
      </c>
      <c r="AF100" s="309"/>
      <c r="AG100" s="311"/>
    </row>
    <row r="101" spans="1:33" ht="22.5" customHeight="1">
      <c r="A101" s="384"/>
      <c r="B101" s="235"/>
      <c r="C101" s="232" t="s">
        <v>58</v>
      </c>
      <c r="D101" s="231"/>
      <c r="E101" s="305"/>
      <c r="F101" s="320"/>
      <c r="G101" s="308"/>
      <c r="H101" s="277" t="s">
        <v>668</v>
      </c>
      <c r="I101" s="309">
        <f t="shared" si="6"/>
        <v>236.2899999999999</v>
      </c>
      <c r="J101" s="316">
        <f t="shared" si="7"/>
        <v>4.2</v>
      </c>
      <c r="K101" s="309">
        <v>4.2</v>
      </c>
      <c r="L101" s="309">
        <v>0</v>
      </c>
      <c r="M101" s="309">
        <v>-2.25</v>
      </c>
      <c r="N101" s="309">
        <v>-2.25</v>
      </c>
      <c r="O101" s="309">
        <v>0</v>
      </c>
      <c r="P101" s="309">
        <v>234.33999999999992</v>
      </c>
      <c r="Q101" s="309">
        <v>234.33999999999992</v>
      </c>
      <c r="R101" s="309">
        <v>0</v>
      </c>
      <c r="S101" s="277" t="s">
        <v>670</v>
      </c>
      <c r="T101" s="309">
        <v>13.803999999999991</v>
      </c>
      <c r="U101" s="309">
        <v>2.629999999999999</v>
      </c>
      <c r="V101" s="309">
        <v>12.759999999999991</v>
      </c>
      <c r="W101" s="309">
        <v>-1.5859999999999985</v>
      </c>
      <c r="X101" s="312" t="s">
        <v>683</v>
      </c>
      <c r="Y101" s="309">
        <v>0.5999999999999943</v>
      </c>
      <c r="Z101" s="309"/>
      <c r="AA101" s="309"/>
      <c r="AB101" s="306">
        <v>250.69399999999987</v>
      </c>
      <c r="AC101" s="309">
        <v>11.109999999999985</v>
      </c>
      <c r="AD101" s="306">
        <v>4.2</v>
      </c>
      <c r="AE101" s="309">
        <v>235.3839999999999</v>
      </c>
      <c r="AF101" s="309"/>
      <c r="AG101" s="311"/>
    </row>
    <row r="102" spans="1:33" ht="22.5" customHeight="1">
      <c r="A102" s="384"/>
      <c r="B102" s="235"/>
      <c r="C102" s="232" t="s">
        <v>59</v>
      </c>
      <c r="D102" s="231"/>
      <c r="E102" s="305"/>
      <c r="F102" s="320"/>
      <c r="G102" s="308"/>
      <c r="H102" s="277" t="s">
        <v>668</v>
      </c>
      <c r="I102" s="309">
        <f t="shared" si="6"/>
        <v>59.26000000000004</v>
      </c>
      <c r="J102" s="316">
        <f t="shared" si="7"/>
        <v>3.5999999999999996</v>
      </c>
      <c r="K102" s="309">
        <v>3.5999999999999996</v>
      </c>
      <c r="L102" s="309">
        <v>0</v>
      </c>
      <c r="M102" s="309">
        <v>2.2199999999999847</v>
      </c>
      <c r="N102" s="309">
        <v>2.2199999999999847</v>
      </c>
      <c r="O102" s="309">
        <v>0</v>
      </c>
      <c r="P102" s="309">
        <v>53.440000000000055</v>
      </c>
      <c r="Q102" s="309">
        <v>53.440000000000055</v>
      </c>
      <c r="R102" s="309">
        <v>0</v>
      </c>
      <c r="S102" s="277" t="s">
        <v>670</v>
      </c>
      <c r="T102" s="309">
        <v>83.55199999999995</v>
      </c>
      <c r="U102" s="309">
        <v>10.489999999999995</v>
      </c>
      <c r="V102" s="309">
        <v>55.83000000000004</v>
      </c>
      <c r="W102" s="309">
        <v>17.231999999999914</v>
      </c>
      <c r="X102" s="312" t="s">
        <v>683</v>
      </c>
      <c r="Y102" s="309">
        <v>32.69</v>
      </c>
      <c r="Z102" s="309"/>
      <c r="AA102" s="309"/>
      <c r="AB102" s="306">
        <v>175.50199999999998</v>
      </c>
      <c r="AC102" s="309">
        <v>90.74000000000002</v>
      </c>
      <c r="AD102" s="306">
        <v>3.5999999999999996</v>
      </c>
      <c r="AE102" s="309">
        <v>81.16199999999996</v>
      </c>
      <c r="AF102" s="309"/>
      <c r="AG102" s="311"/>
    </row>
    <row r="103" spans="1:33" ht="22.5" customHeight="1">
      <c r="A103" s="384"/>
      <c r="B103" s="235"/>
      <c r="C103" s="232" t="s">
        <v>60</v>
      </c>
      <c r="D103" s="231"/>
      <c r="E103" s="305"/>
      <c r="F103" s="320"/>
      <c r="G103" s="308"/>
      <c r="H103" s="277" t="s">
        <v>668</v>
      </c>
      <c r="I103" s="309">
        <f t="shared" si="6"/>
        <v>125.27000000000001</v>
      </c>
      <c r="J103" s="316">
        <f t="shared" si="7"/>
        <v>3.5999999999999996</v>
      </c>
      <c r="K103" s="309">
        <v>3.5999999999999996</v>
      </c>
      <c r="L103" s="309">
        <v>0</v>
      </c>
      <c r="M103" s="309">
        <v>4.309999999999995</v>
      </c>
      <c r="N103" s="309">
        <v>4.309999999999995</v>
      </c>
      <c r="O103" s="309">
        <v>0</v>
      </c>
      <c r="P103" s="309">
        <v>117.36000000000001</v>
      </c>
      <c r="Q103" s="309">
        <v>117.36000000000001</v>
      </c>
      <c r="R103" s="309">
        <v>0</v>
      </c>
      <c r="S103" s="277" t="s">
        <v>670</v>
      </c>
      <c r="T103" s="309">
        <v>9.08880000000002</v>
      </c>
      <c r="U103" s="309">
        <v>17.03</v>
      </c>
      <c r="V103" s="309">
        <v>8.480000000000018</v>
      </c>
      <c r="W103" s="309">
        <v>-16.4212</v>
      </c>
      <c r="X103" s="312" t="s">
        <v>683</v>
      </c>
      <c r="Y103" s="309">
        <v>4.180000000000007</v>
      </c>
      <c r="Z103" s="309"/>
      <c r="AA103" s="309"/>
      <c r="AB103" s="306">
        <v>138.53880000000004</v>
      </c>
      <c r="AC103" s="309">
        <v>16.97000000000002</v>
      </c>
      <c r="AD103" s="306">
        <v>3.5999999999999996</v>
      </c>
      <c r="AE103" s="309">
        <v>117.96880000000002</v>
      </c>
      <c r="AF103" s="309"/>
      <c r="AG103" s="311"/>
    </row>
    <row r="104" spans="1:33" ht="22.5" customHeight="1">
      <c r="A104" s="384"/>
      <c r="B104" s="235"/>
      <c r="C104" s="232" t="s">
        <v>61</v>
      </c>
      <c r="D104" s="231"/>
      <c r="E104" s="305"/>
      <c r="F104" s="320"/>
      <c r="G104" s="308"/>
      <c r="H104" s="277" t="s">
        <v>668</v>
      </c>
      <c r="I104" s="309">
        <f t="shared" si="6"/>
        <v>33.449999999999996</v>
      </c>
      <c r="J104" s="316">
        <f t="shared" si="7"/>
        <v>3</v>
      </c>
      <c r="K104" s="309">
        <v>3</v>
      </c>
      <c r="L104" s="309">
        <v>0</v>
      </c>
      <c r="M104" s="309">
        <v>5.32</v>
      </c>
      <c r="N104" s="309">
        <v>5.32</v>
      </c>
      <c r="O104" s="309">
        <v>0</v>
      </c>
      <c r="P104" s="309">
        <v>25.129999999999995</v>
      </c>
      <c r="Q104" s="309">
        <v>25.129999999999995</v>
      </c>
      <c r="R104" s="309">
        <v>0</v>
      </c>
      <c r="S104" s="277" t="s">
        <v>670</v>
      </c>
      <c r="T104" s="309">
        <v>-8.337599999999998</v>
      </c>
      <c r="U104" s="309">
        <v>1.9899999999999984</v>
      </c>
      <c r="V104" s="309">
        <v>-8.030000000000001</v>
      </c>
      <c r="W104" s="309">
        <v>-2.2975999999999956</v>
      </c>
      <c r="X104" s="312" t="s">
        <v>683</v>
      </c>
      <c r="Y104" s="309">
        <v>9.340000000000003</v>
      </c>
      <c r="Z104" s="309"/>
      <c r="AA104" s="309"/>
      <c r="AB104" s="306">
        <v>34.4524</v>
      </c>
      <c r="AC104" s="309">
        <v>6.630000000000003</v>
      </c>
      <c r="AD104" s="306">
        <v>3</v>
      </c>
      <c r="AE104" s="309">
        <v>24.8224</v>
      </c>
      <c r="AF104" s="309"/>
      <c r="AG104" s="311"/>
    </row>
    <row r="105" spans="1:33" ht="22.5" customHeight="1">
      <c r="A105" s="384"/>
      <c r="B105" s="235"/>
      <c r="C105" s="232" t="s">
        <v>62</v>
      </c>
      <c r="D105" s="231"/>
      <c r="E105" s="305"/>
      <c r="F105" s="320"/>
      <c r="G105" s="308"/>
      <c r="H105" s="277" t="s">
        <v>668</v>
      </c>
      <c r="I105" s="309">
        <f t="shared" si="6"/>
        <v>87.78000000000004</v>
      </c>
      <c r="J105" s="316">
        <f t="shared" si="7"/>
        <v>2.4</v>
      </c>
      <c r="K105" s="309">
        <v>2.4</v>
      </c>
      <c r="L105" s="309">
        <v>0</v>
      </c>
      <c r="M105" s="309">
        <v>1.5599999999999952</v>
      </c>
      <c r="N105" s="309">
        <v>1.5599999999999952</v>
      </c>
      <c r="O105" s="309">
        <v>0</v>
      </c>
      <c r="P105" s="309">
        <v>83.82000000000005</v>
      </c>
      <c r="Q105" s="309">
        <v>83.82000000000005</v>
      </c>
      <c r="R105" s="309">
        <v>0</v>
      </c>
      <c r="S105" s="277" t="s">
        <v>670</v>
      </c>
      <c r="T105" s="309">
        <v>-4.428400000000018</v>
      </c>
      <c r="U105" s="309">
        <v>-2.049999999999997</v>
      </c>
      <c r="V105" s="309">
        <v>0.8599999999999852</v>
      </c>
      <c r="W105" s="309">
        <v>-3.2384000000000057</v>
      </c>
      <c r="X105" s="312" t="s">
        <v>683</v>
      </c>
      <c r="Y105" s="309">
        <v>2.740000000000009</v>
      </c>
      <c r="Z105" s="309"/>
      <c r="AA105" s="309"/>
      <c r="AB105" s="306">
        <v>86.09160000000004</v>
      </c>
      <c r="AC105" s="309">
        <v>5.1599999999999895</v>
      </c>
      <c r="AD105" s="306">
        <v>2.4</v>
      </c>
      <c r="AE105" s="309">
        <v>78.53160000000005</v>
      </c>
      <c r="AF105" s="309"/>
      <c r="AG105" s="311"/>
    </row>
    <row r="106" spans="1:33" ht="22.5" customHeight="1">
      <c r="A106" s="384"/>
      <c r="B106" s="235"/>
      <c r="C106" s="232" t="s">
        <v>63</v>
      </c>
      <c r="D106" s="231"/>
      <c r="E106" s="305"/>
      <c r="F106" s="320"/>
      <c r="G106" s="308"/>
      <c r="H106" s="277" t="s">
        <v>668</v>
      </c>
      <c r="I106" s="309">
        <f t="shared" si="6"/>
        <v>47.269999999999996</v>
      </c>
      <c r="J106" s="316">
        <f t="shared" si="7"/>
        <v>3</v>
      </c>
      <c r="K106" s="309">
        <v>3</v>
      </c>
      <c r="L106" s="309">
        <v>0</v>
      </c>
      <c r="M106" s="309">
        <v>12.510000000000005</v>
      </c>
      <c r="N106" s="309">
        <v>12.510000000000005</v>
      </c>
      <c r="O106" s="309">
        <v>0</v>
      </c>
      <c r="P106" s="309">
        <v>31.75999999999999</v>
      </c>
      <c r="Q106" s="309">
        <v>31.75999999999999</v>
      </c>
      <c r="R106" s="309">
        <v>0</v>
      </c>
      <c r="S106" s="277" t="s">
        <v>670</v>
      </c>
      <c r="T106" s="309">
        <v>3.4124000000000123</v>
      </c>
      <c r="U106" s="309">
        <v>-0.13000000000000256</v>
      </c>
      <c r="V106" s="309">
        <v>2.8700000000000045</v>
      </c>
      <c r="W106" s="309">
        <v>0.6724000000000103</v>
      </c>
      <c r="X106" s="312" t="s">
        <v>683</v>
      </c>
      <c r="Y106" s="309">
        <v>2.700000000000003</v>
      </c>
      <c r="Z106" s="309"/>
      <c r="AA106" s="309"/>
      <c r="AB106" s="306">
        <v>53.38240000000001</v>
      </c>
      <c r="AC106" s="309">
        <v>18.080000000000013</v>
      </c>
      <c r="AD106" s="306">
        <v>3</v>
      </c>
      <c r="AE106" s="309">
        <v>32.3024</v>
      </c>
      <c r="AF106" s="309"/>
      <c r="AG106" s="311"/>
    </row>
    <row r="107" spans="1:33" s="233" customFormat="1" ht="22.5" customHeight="1">
      <c r="A107" s="384" t="s">
        <v>191</v>
      </c>
      <c r="B107" s="235"/>
      <c r="C107" s="235" t="s">
        <v>4</v>
      </c>
      <c r="D107" s="235"/>
      <c r="E107" s="305">
        <f>F107+G107</f>
        <v>358.4340000000001</v>
      </c>
      <c r="F107" s="308">
        <v>326.36000000000007</v>
      </c>
      <c r="G107" s="308">
        <v>32.07400000000001</v>
      </c>
      <c r="H107" s="309"/>
      <c r="I107" s="309">
        <f t="shared" si="6"/>
        <v>796.5400000000001</v>
      </c>
      <c r="J107" s="316">
        <f t="shared" si="7"/>
        <v>39</v>
      </c>
      <c r="K107" s="309">
        <v>34.8</v>
      </c>
      <c r="L107" s="309">
        <v>4.199999999999999</v>
      </c>
      <c r="M107" s="309">
        <v>21.620000000000076</v>
      </c>
      <c r="N107" s="309">
        <v>17.150000000000087</v>
      </c>
      <c r="O107" s="309">
        <v>4.469999999999995</v>
      </c>
      <c r="P107" s="309">
        <v>735.92</v>
      </c>
      <c r="Q107" s="309">
        <v>579.5</v>
      </c>
      <c r="R107" s="309">
        <v>156.41999999999993</v>
      </c>
      <c r="S107" s="309"/>
      <c r="T107" s="309">
        <v>44.818399999999954</v>
      </c>
      <c r="U107" s="309">
        <v>-6.200000000000008</v>
      </c>
      <c r="V107" s="309">
        <v>35.65999999999997</v>
      </c>
      <c r="W107" s="309">
        <v>15.358399999999989</v>
      </c>
      <c r="X107" s="309"/>
      <c r="Y107" s="309">
        <v>32.61999999999999</v>
      </c>
      <c r="Z107" s="309"/>
      <c r="AA107" s="309"/>
      <c r="AB107" s="306">
        <v>1232.4124000000002</v>
      </c>
      <c r="AC107" s="309">
        <v>121.97400000000005</v>
      </c>
      <c r="AD107" s="306">
        <v>365.36000000000007</v>
      </c>
      <c r="AE107" s="309">
        <v>745.0784</v>
      </c>
      <c r="AF107" s="309"/>
      <c r="AG107" s="307"/>
    </row>
    <row r="108" spans="1:33" s="233" customFormat="1" ht="22.5" customHeight="1">
      <c r="A108" s="384"/>
      <c r="B108" s="384" t="s">
        <v>684</v>
      </c>
      <c r="C108" s="235" t="s">
        <v>685</v>
      </c>
      <c r="D108" s="235"/>
      <c r="E108" s="305">
        <f>F108+G108</f>
        <v>358.4340000000001</v>
      </c>
      <c r="F108" s="308">
        <v>326.36000000000007</v>
      </c>
      <c r="G108" s="308">
        <v>32.07400000000001</v>
      </c>
      <c r="H108" s="309"/>
      <c r="I108" s="309">
        <f t="shared" si="6"/>
        <v>-98.36999999999999</v>
      </c>
      <c r="J108" s="316">
        <f t="shared" si="7"/>
        <v>17.4</v>
      </c>
      <c r="K108" s="309">
        <v>15</v>
      </c>
      <c r="L108" s="309">
        <v>2.4</v>
      </c>
      <c r="M108" s="309">
        <v>-47.06999999999994</v>
      </c>
      <c r="N108" s="309">
        <v>-63.569999999999936</v>
      </c>
      <c r="O108" s="309">
        <v>16.499999999999993</v>
      </c>
      <c r="P108" s="309">
        <v>-68.70000000000005</v>
      </c>
      <c r="Q108" s="309">
        <v>-95.46000000000004</v>
      </c>
      <c r="R108" s="309">
        <v>26.75999999999999</v>
      </c>
      <c r="S108" s="309"/>
      <c r="T108" s="309">
        <v>12.416</v>
      </c>
      <c r="U108" s="309">
        <v>-1.4099999999999966</v>
      </c>
      <c r="V108" s="309">
        <v>7.749999999999995</v>
      </c>
      <c r="W108" s="309">
        <v>6.076000000000002</v>
      </c>
      <c r="X108" s="309"/>
      <c r="Y108" s="309">
        <v>8.050000000000011</v>
      </c>
      <c r="Z108" s="309"/>
      <c r="AA108" s="309"/>
      <c r="AB108" s="306">
        <v>280.5300000000001</v>
      </c>
      <c r="AC108" s="309">
        <v>0.8040000000000731</v>
      </c>
      <c r="AD108" s="306">
        <v>343.76000000000005</v>
      </c>
      <c r="AE108" s="309">
        <v>-64.03400000000002</v>
      </c>
      <c r="AF108" s="309"/>
      <c r="AG108" s="307"/>
    </row>
    <row r="109" spans="1:33" s="233" customFormat="1" ht="22.5" customHeight="1">
      <c r="A109" s="384"/>
      <c r="B109" s="384"/>
      <c r="C109" s="235" t="s">
        <v>689</v>
      </c>
      <c r="D109" s="235"/>
      <c r="E109" s="305"/>
      <c r="F109" s="318"/>
      <c r="G109" s="308"/>
      <c r="H109" s="277" t="s">
        <v>668</v>
      </c>
      <c r="I109" s="309">
        <f t="shared" si="6"/>
        <v>-115.76999999999998</v>
      </c>
      <c r="J109" s="316">
        <f t="shared" si="7"/>
        <v>0</v>
      </c>
      <c r="K109" s="309">
        <v>0</v>
      </c>
      <c r="L109" s="309">
        <v>0</v>
      </c>
      <c r="M109" s="309">
        <v>-47.06999999999994</v>
      </c>
      <c r="N109" s="309">
        <v>-63.569999999999936</v>
      </c>
      <c r="O109" s="309">
        <v>16.499999999999993</v>
      </c>
      <c r="P109" s="309">
        <v>-68.70000000000005</v>
      </c>
      <c r="Q109" s="309">
        <v>-95.46000000000004</v>
      </c>
      <c r="R109" s="309">
        <v>26.75999999999999</v>
      </c>
      <c r="S109" s="277" t="s">
        <v>670</v>
      </c>
      <c r="T109" s="309">
        <v>-13.711999999999994</v>
      </c>
      <c r="U109" s="309">
        <v>0.9000000000000004</v>
      </c>
      <c r="V109" s="309">
        <v>-13.849999999999994</v>
      </c>
      <c r="W109" s="309">
        <v>-0.7620000000000005</v>
      </c>
      <c r="X109" s="312" t="s">
        <v>683</v>
      </c>
      <c r="Y109" s="309">
        <v>0.75</v>
      </c>
      <c r="Z109" s="309"/>
      <c r="AA109" s="309"/>
      <c r="AB109" s="306">
        <v>-128.73199999999997</v>
      </c>
      <c r="AC109" s="309">
        <v>-60.16999999999994</v>
      </c>
      <c r="AD109" s="306">
        <v>0</v>
      </c>
      <c r="AE109" s="309">
        <v>-68.56200000000004</v>
      </c>
      <c r="AF109" s="309"/>
      <c r="AG109" s="307"/>
    </row>
    <row r="110" spans="1:33" s="218" customFormat="1" ht="22.5" customHeight="1">
      <c r="A110" s="384"/>
      <c r="B110" s="384"/>
      <c r="C110" s="232" t="s">
        <v>576</v>
      </c>
      <c r="D110" s="231" t="s">
        <v>669</v>
      </c>
      <c r="E110" s="305">
        <f>F110+G110</f>
        <v>119.87</v>
      </c>
      <c r="F110" s="310">
        <v>108.48000000000002</v>
      </c>
      <c r="G110" s="310">
        <v>11.389999999999986</v>
      </c>
      <c r="H110" s="309"/>
      <c r="I110" s="309">
        <f t="shared" si="6"/>
        <v>0</v>
      </c>
      <c r="J110" s="316">
        <f t="shared" si="7"/>
        <v>0</v>
      </c>
      <c r="K110" s="309">
        <v>0</v>
      </c>
      <c r="L110" s="309">
        <v>0</v>
      </c>
      <c r="M110" s="309">
        <v>0</v>
      </c>
      <c r="N110" s="309">
        <v>0</v>
      </c>
      <c r="O110" s="309">
        <v>0</v>
      </c>
      <c r="P110" s="309">
        <v>0</v>
      </c>
      <c r="Q110" s="309">
        <v>0</v>
      </c>
      <c r="R110" s="309">
        <v>0</v>
      </c>
      <c r="S110" s="309"/>
      <c r="T110" s="309">
        <v>0</v>
      </c>
      <c r="U110" s="309">
        <v>0</v>
      </c>
      <c r="V110" s="309">
        <v>0</v>
      </c>
      <c r="W110" s="309">
        <v>0</v>
      </c>
      <c r="X110" s="309"/>
      <c r="Y110" s="309">
        <v>0</v>
      </c>
      <c r="Z110" s="309"/>
      <c r="AA110" s="309"/>
      <c r="AB110" s="306">
        <v>119.87</v>
      </c>
      <c r="AC110" s="309">
        <v>11.389999999999986</v>
      </c>
      <c r="AD110" s="306">
        <v>108.48000000000002</v>
      </c>
      <c r="AE110" s="309">
        <v>0</v>
      </c>
      <c r="AF110" s="309"/>
      <c r="AG110" s="323"/>
    </row>
    <row r="111" spans="1:33" s="218" customFormat="1" ht="22.5" customHeight="1">
      <c r="A111" s="384"/>
      <c r="B111" s="384"/>
      <c r="C111" s="232" t="s">
        <v>577</v>
      </c>
      <c r="D111" s="231" t="s">
        <v>671</v>
      </c>
      <c r="E111" s="305">
        <f>F111+G111</f>
        <v>124.6640000000001</v>
      </c>
      <c r="F111" s="310">
        <v>113.80000000000007</v>
      </c>
      <c r="G111" s="310">
        <v>10.864000000000033</v>
      </c>
      <c r="H111" s="309"/>
      <c r="I111" s="309">
        <f t="shared" si="6"/>
        <v>0</v>
      </c>
      <c r="J111" s="316">
        <f t="shared" si="7"/>
        <v>0</v>
      </c>
      <c r="K111" s="309">
        <v>0</v>
      </c>
      <c r="L111" s="309">
        <v>0</v>
      </c>
      <c r="M111" s="309">
        <v>0</v>
      </c>
      <c r="N111" s="309">
        <v>0</v>
      </c>
      <c r="O111" s="309">
        <v>0</v>
      </c>
      <c r="P111" s="309">
        <v>0</v>
      </c>
      <c r="Q111" s="309">
        <v>0</v>
      </c>
      <c r="R111" s="309">
        <v>0</v>
      </c>
      <c r="S111" s="309"/>
      <c r="T111" s="309">
        <v>0</v>
      </c>
      <c r="U111" s="309">
        <v>0</v>
      </c>
      <c r="V111" s="309">
        <v>0</v>
      </c>
      <c r="W111" s="309">
        <v>0</v>
      </c>
      <c r="X111" s="309"/>
      <c r="Y111" s="309">
        <v>0</v>
      </c>
      <c r="Z111" s="309"/>
      <c r="AA111" s="309"/>
      <c r="AB111" s="306">
        <v>124.6640000000001</v>
      </c>
      <c r="AC111" s="309">
        <v>10.864000000000033</v>
      </c>
      <c r="AD111" s="306">
        <v>113.80000000000007</v>
      </c>
      <c r="AE111" s="309">
        <v>0</v>
      </c>
      <c r="AF111" s="309"/>
      <c r="AG111" s="323"/>
    </row>
    <row r="112" spans="1:33" ht="22.5" customHeight="1">
      <c r="A112" s="384"/>
      <c r="B112" s="384"/>
      <c r="C112" s="239" t="s">
        <v>578</v>
      </c>
      <c r="D112" s="231" t="s">
        <v>669</v>
      </c>
      <c r="E112" s="305">
        <f>F112+G112</f>
        <v>62.44800000000001</v>
      </c>
      <c r="F112" s="310">
        <v>57.52000000000001</v>
      </c>
      <c r="G112" s="310">
        <v>4.927999999999997</v>
      </c>
      <c r="H112" s="309"/>
      <c r="I112" s="309">
        <f t="shared" si="6"/>
        <v>0</v>
      </c>
      <c r="J112" s="316">
        <f t="shared" si="7"/>
        <v>0</v>
      </c>
      <c r="K112" s="309">
        <v>0</v>
      </c>
      <c r="L112" s="309">
        <v>0</v>
      </c>
      <c r="M112" s="309">
        <v>0</v>
      </c>
      <c r="N112" s="309">
        <v>0</v>
      </c>
      <c r="O112" s="309">
        <v>0</v>
      </c>
      <c r="P112" s="309">
        <v>0</v>
      </c>
      <c r="Q112" s="309">
        <v>0</v>
      </c>
      <c r="R112" s="309">
        <v>0</v>
      </c>
      <c r="S112" s="309"/>
      <c r="T112" s="309">
        <v>0</v>
      </c>
      <c r="U112" s="309">
        <v>0</v>
      </c>
      <c r="V112" s="309">
        <v>0</v>
      </c>
      <c r="W112" s="309">
        <v>0</v>
      </c>
      <c r="X112" s="309"/>
      <c r="Y112" s="309">
        <v>0</v>
      </c>
      <c r="Z112" s="309"/>
      <c r="AA112" s="309"/>
      <c r="AB112" s="306">
        <v>62.44800000000001</v>
      </c>
      <c r="AC112" s="309">
        <v>4.927999999999997</v>
      </c>
      <c r="AD112" s="306">
        <v>57.52000000000001</v>
      </c>
      <c r="AE112" s="309">
        <v>0</v>
      </c>
      <c r="AF112" s="309"/>
      <c r="AG112" s="311"/>
    </row>
    <row r="113" spans="1:33" ht="22.5" customHeight="1">
      <c r="A113" s="384"/>
      <c r="B113" s="384"/>
      <c r="C113" s="239" t="s">
        <v>579</v>
      </c>
      <c r="D113" s="231" t="s">
        <v>671</v>
      </c>
      <c r="E113" s="305">
        <f>F113+G113</f>
        <v>51.452</v>
      </c>
      <c r="F113" s="310">
        <v>46.56</v>
      </c>
      <c r="G113" s="310">
        <v>4.891999999999996</v>
      </c>
      <c r="H113" s="309"/>
      <c r="I113" s="309">
        <f t="shared" si="6"/>
        <v>0</v>
      </c>
      <c r="J113" s="316">
        <f t="shared" si="7"/>
        <v>0</v>
      </c>
      <c r="K113" s="309">
        <v>0</v>
      </c>
      <c r="L113" s="309">
        <v>0</v>
      </c>
      <c r="M113" s="309">
        <v>0</v>
      </c>
      <c r="N113" s="309">
        <v>0</v>
      </c>
      <c r="O113" s="309">
        <v>0</v>
      </c>
      <c r="P113" s="309">
        <v>0</v>
      </c>
      <c r="Q113" s="309">
        <v>0</v>
      </c>
      <c r="R113" s="309">
        <v>0</v>
      </c>
      <c r="S113" s="309"/>
      <c r="T113" s="309">
        <v>0</v>
      </c>
      <c r="U113" s="309">
        <v>0</v>
      </c>
      <c r="V113" s="309">
        <v>0</v>
      </c>
      <c r="W113" s="309">
        <v>0</v>
      </c>
      <c r="X113" s="309"/>
      <c r="Y113" s="309">
        <v>0</v>
      </c>
      <c r="Z113" s="309"/>
      <c r="AA113" s="309"/>
      <c r="AB113" s="306">
        <v>51.452</v>
      </c>
      <c r="AC113" s="309">
        <v>4.891999999999996</v>
      </c>
      <c r="AD113" s="306">
        <v>46.56</v>
      </c>
      <c r="AE113" s="309">
        <v>0</v>
      </c>
      <c r="AF113" s="309"/>
      <c r="AG113" s="311"/>
    </row>
    <row r="114" spans="1:33" ht="22.5" customHeight="1">
      <c r="A114" s="384"/>
      <c r="B114" s="384"/>
      <c r="C114" s="239" t="s">
        <v>181</v>
      </c>
      <c r="D114" s="231"/>
      <c r="E114" s="305"/>
      <c r="F114" s="320"/>
      <c r="G114" s="308"/>
      <c r="H114" s="277" t="s">
        <v>668</v>
      </c>
      <c r="I114" s="309">
        <f t="shared" si="6"/>
        <v>0</v>
      </c>
      <c r="J114" s="316">
        <f t="shared" si="7"/>
        <v>0</v>
      </c>
      <c r="K114" s="309">
        <v>0</v>
      </c>
      <c r="L114" s="309">
        <v>0</v>
      </c>
      <c r="M114" s="309">
        <v>0</v>
      </c>
      <c r="N114" s="309">
        <v>0</v>
      </c>
      <c r="O114" s="309">
        <v>0</v>
      </c>
      <c r="P114" s="309">
        <v>0</v>
      </c>
      <c r="Q114" s="309">
        <v>0</v>
      </c>
      <c r="R114" s="309">
        <v>0</v>
      </c>
      <c r="S114" s="277" t="s">
        <v>670</v>
      </c>
      <c r="T114" s="309">
        <v>0</v>
      </c>
      <c r="U114" s="309">
        <v>0</v>
      </c>
      <c r="V114" s="309">
        <v>0</v>
      </c>
      <c r="W114" s="309">
        <v>0</v>
      </c>
      <c r="X114" s="312" t="s">
        <v>683</v>
      </c>
      <c r="Y114" s="309">
        <v>4.060000000000002</v>
      </c>
      <c r="Z114" s="309"/>
      <c r="AA114" s="309"/>
      <c r="AB114" s="306">
        <v>4.060000000000002</v>
      </c>
      <c r="AC114" s="309">
        <v>4.060000000000002</v>
      </c>
      <c r="AD114" s="306">
        <v>0</v>
      </c>
      <c r="AE114" s="309">
        <v>0</v>
      </c>
      <c r="AF114" s="309"/>
      <c r="AG114" s="311"/>
    </row>
    <row r="115" spans="1:33" ht="22.5" customHeight="1">
      <c r="A115" s="384"/>
      <c r="B115" s="384"/>
      <c r="C115" s="239" t="s">
        <v>68</v>
      </c>
      <c r="D115" s="231"/>
      <c r="E115" s="305"/>
      <c r="F115" s="320"/>
      <c r="G115" s="308"/>
      <c r="H115" s="277" t="s">
        <v>668</v>
      </c>
      <c r="I115" s="309">
        <f t="shared" si="6"/>
        <v>0</v>
      </c>
      <c r="J115" s="316">
        <f t="shared" si="7"/>
        <v>0</v>
      </c>
      <c r="K115" s="309">
        <v>0</v>
      </c>
      <c r="L115" s="309">
        <v>0</v>
      </c>
      <c r="M115" s="309">
        <v>0</v>
      </c>
      <c r="N115" s="309">
        <v>0</v>
      </c>
      <c r="O115" s="309">
        <v>0</v>
      </c>
      <c r="P115" s="309">
        <v>0</v>
      </c>
      <c r="Q115" s="309">
        <v>0</v>
      </c>
      <c r="R115" s="309">
        <v>0</v>
      </c>
      <c r="S115" s="277" t="s">
        <v>670</v>
      </c>
      <c r="T115" s="309">
        <v>-0.9612000000000007</v>
      </c>
      <c r="U115" s="309">
        <v>0.1299999999999999</v>
      </c>
      <c r="V115" s="309">
        <v>1.459999999999999</v>
      </c>
      <c r="W115" s="309">
        <v>-2.5511999999999997</v>
      </c>
      <c r="X115" s="312" t="s">
        <v>683</v>
      </c>
      <c r="Y115" s="309">
        <v>-0.010000000000000675</v>
      </c>
      <c r="Z115" s="309"/>
      <c r="AA115" s="309"/>
      <c r="AB115" s="306">
        <v>-0.9712000000000014</v>
      </c>
      <c r="AC115" s="309">
        <v>1.4499999999999984</v>
      </c>
      <c r="AD115" s="306">
        <v>0</v>
      </c>
      <c r="AE115" s="309">
        <v>-2.4212</v>
      </c>
      <c r="AF115" s="309"/>
      <c r="AG115" s="311"/>
    </row>
    <row r="116" spans="1:33" ht="22.5" customHeight="1">
      <c r="A116" s="384"/>
      <c r="B116" s="384"/>
      <c r="C116" s="239" t="s">
        <v>67</v>
      </c>
      <c r="D116" s="231"/>
      <c r="E116" s="305"/>
      <c r="F116" s="320"/>
      <c r="G116" s="308"/>
      <c r="H116" s="277" t="s">
        <v>668</v>
      </c>
      <c r="I116" s="309">
        <f t="shared" si="6"/>
        <v>0</v>
      </c>
      <c r="J116" s="316">
        <f t="shared" si="7"/>
        <v>0</v>
      </c>
      <c r="K116" s="309">
        <v>0</v>
      </c>
      <c r="L116" s="309">
        <v>0</v>
      </c>
      <c r="M116" s="309">
        <v>0</v>
      </c>
      <c r="N116" s="309">
        <v>0</v>
      </c>
      <c r="O116" s="309">
        <v>0</v>
      </c>
      <c r="P116" s="309">
        <v>0</v>
      </c>
      <c r="Q116" s="309">
        <v>0</v>
      </c>
      <c r="R116" s="309">
        <v>0</v>
      </c>
      <c r="S116" s="277" t="s">
        <v>670</v>
      </c>
      <c r="T116" s="309">
        <v>3.3339999999999996</v>
      </c>
      <c r="U116" s="309">
        <v>-0.8300000000000001</v>
      </c>
      <c r="V116" s="309">
        <v>2.629999999999999</v>
      </c>
      <c r="W116" s="309">
        <v>1.5340000000000007</v>
      </c>
      <c r="X116" s="312" t="s">
        <v>683</v>
      </c>
      <c r="Y116" s="309">
        <v>0.5099999999999998</v>
      </c>
      <c r="Z116" s="309"/>
      <c r="AA116" s="309"/>
      <c r="AB116" s="306">
        <v>3.8439999999999994</v>
      </c>
      <c r="AC116" s="309">
        <v>3.139999999999999</v>
      </c>
      <c r="AD116" s="306">
        <v>0</v>
      </c>
      <c r="AE116" s="309">
        <v>0.7040000000000006</v>
      </c>
      <c r="AF116" s="309"/>
      <c r="AG116" s="311"/>
    </row>
    <row r="117" spans="1:33" ht="22.5" customHeight="1">
      <c r="A117" s="384"/>
      <c r="B117" s="384"/>
      <c r="C117" s="239" t="s">
        <v>69</v>
      </c>
      <c r="D117" s="231"/>
      <c r="E117" s="305"/>
      <c r="F117" s="320"/>
      <c r="G117" s="308"/>
      <c r="H117" s="277" t="s">
        <v>668</v>
      </c>
      <c r="I117" s="309">
        <f t="shared" si="6"/>
        <v>0</v>
      </c>
      <c r="J117" s="316">
        <f t="shared" si="7"/>
        <v>0</v>
      </c>
      <c r="K117" s="309">
        <v>0</v>
      </c>
      <c r="L117" s="309">
        <v>0</v>
      </c>
      <c r="M117" s="309">
        <v>0</v>
      </c>
      <c r="N117" s="309">
        <v>0</v>
      </c>
      <c r="O117" s="309">
        <v>0</v>
      </c>
      <c r="P117" s="309">
        <v>0</v>
      </c>
      <c r="Q117" s="309">
        <v>0</v>
      </c>
      <c r="R117" s="309">
        <v>0</v>
      </c>
      <c r="S117" s="277" t="s">
        <v>670</v>
      </c>
      <c r="T117" s="309">
        <v>7.968799999999999</v>
      </c>
      <c r="U117" s="309">
        <v>1.21</v>
      </c>
      <c r="V117" s="309">
        <v>3</v>
      </c>
      <c r="W117" s="309">
        <v>3.758799999999999</v>
      </c>
      <c r="X117" s="312" t="s">
        <v>683</v>
      </c>
      <c r="Y117" s="309">
        <v>0</v>
      </c>
      <c r="Z117" s="309"/>
      <c r="AA117" s="309"/>
      <c r="AB117" s="306">
        <v>7.968799999999999</v>
      </c>
      <c r="AC117" s="309">
        <v>3</v>
      </c>
      <c r="AD117" s="306">
        <v>0</v>
      </c>
      <c r="AE117" s="309">
        <v>4.968799999999999</v>
      </c>
      <c r="AF117" s="309"/>
      <c r="AG117" s="311"/>
    </row>
    <row r="118" spans="1:33" ht="22.5" customHeight="1">
      <c r="A118" s="384"/>
      <c r="B118" s="384"/>
      <c r="C118" s="239" t="s">
        <v>66</v>
      </c>
      <c r="D118" s="231"/>
      <c r="E118" s="305"/>
      <c r="F118" s="320"/>
      <c r="G118" s="308"/>
      <c r="H118" s="277" t="s">
        <v>668</v>
      </c>
      <c r="I118" s="309">
        <f t="shared" si="6"/>
        <v>0</v>
      </c>
      <c r="J118" s="316">
        <f t="shared" si="7"/>
        <v>0</v>
      </c>
      <c r="K118" s="309">
        <v>0</v>
      </c>
      <c r="L118" s="309">
        <v>0</v>
      </c>
      <c r="M118" s="309">
        <v>0</v>
      </c>
      <c r="N118" s="309">
        <v>0</v>
      </c>
      <c r="O118" s="309">
        <v>0</v>
      </c>
      <c r="P118" s="309">
        <v>0</v>
      </c>
      <c r="Q118" s="309">
        <v>0</v>
      </c>
      <c r="R118" s="309">
        <v>0</v>
      </c>
      <c r="S118" s="277" t="s">
        <v>670</v>
      </c>
      <c r="T118" s="309">
        <v>15.786399999999997</v>
      </c>
      <c r="U118" s="309">
        <v>-2.8199999999999967</v>
      </c>
      <c r="V118" s="309">
        <v>14.509999999999991</v>
      </c>
      <c r="W118" s="309">
        <v>4.096400000000003</v>
      </c>
      <c r="X118" s="312" t="s">
        <v>683</v>
      </c>
      <c r="Y118" s="309">
        <v>2.740000000000009</v>
      </c>
      <c r="Z118" s="309"/>
      <c r="AA118" s="309"/>
      <c r="AB118" s="306">
        <v>18.526400000000006</v>
      </c>
      <c r="AC118" s="309">
        <v>17.25</v>
      </c>
      <c r="AD118" s="306">
        <v>0</v>
      </c>
      <c r="AE118" s="309">
        <v>1.276400000000006</v>
      </c>
      <c r="AF118" s="309"/>
      <c r="AG118" s="311"/>
    </row>
    <row r="119" spans="1:33" ht="22.5" customHeight="1">
      <c r="A119" s="384"/>
      <c r="B119" s="235"/>
      <c r="C119" s="239" t="s">
        <v>70</v>
      </c>
      <c r="D119" s="231"/>
      <c r="E119" s="305"/>
      <c r="F119" s="320"/>
      <c r="G119" s="308"/>
      <c r="H119" s="277" t="s">
        <v>668</v>
      </c>
      <c r="I119" s="309">
        <f t="shared" si="6"/>
        <v>39.46</v>
      </c>
      <c r="J119" s="316">
        <f t="shared" si="7"/>
        <v>1.2</v>
      </c>
      <c r="K119" s="309">
        <v>1.2</v>
      </c>
      <c r="L119" s="309">
        <v>0</v>
      </c>
      <c r="M119" s="309">
        <v>2.6899999999999995</v>
      </c>
      <c r="N119" s="309">
        <v>1.7599999999999998</v>
      </c>
      <c r="O119" s="309">
        <v>0.9299999999999997</v>
      </c>
      <c r="P119" s="309">
        <v>35.57</v>
      </c>
      <c r="Q119" s="309">
        <v>24.47</v>
      </c>
      <c r="R119" s="309">
        <v>11.100000000000001</v>
      </c>
      <c r="S119" s="277" t="s">
        <v>670</v>
      </c>
      <c r="T119" s="309">
        <v>5.992800000000001</v>
      </c>
      <c r="U119" s="309">
        <v>-1.1500000000000004</v>
      </c>
      <c r="V119" s="309">
        <v>3.8500000000000014</v>
      </c>
      <c r="W119" s="309">
        <v>3.2927999999999997</v>
      </c>
      <c r="X119" s="312" t="s">
        <v>683</v>
      </c>
      <c r="Y119" s="309">
        <v>0.379999999999999</v>
      </c>
      <c r="Z119" s="309"/>
      <c r="AA119" s="309"/>
      <c r="AB119" s="306">
        <v>45.8328</v>
      </c>
      <c r="AC119" s="309">
        <v>6.92</v>
      </c>
      <c r="AD119" s="306">
        <v>1.2</v>
      </c>
      <c r="AE119" s="309">
        <v>37.7128</v>
      </c>
      <c r="AF119" s="309"/>
      <c r="AG119" s="311"/>
    </row>
    <row r="120" spans="1:33" ht="22.5" customHeight="1">
      <c r="A120" s="384"/>
      <c r="B120" s="235"/>
      <c r="C120" s="239" t="s">
        <v>71</v>
      </c>
      <c r="D120" s="231"/>
      <c r="E120" s="305"/>
      <c r="F120" s="320"/>
      <c r="G120" s="308"/>
      <c r="H120" s="277" t="s">
        <v>668</v>
      </c>
      <c r="I120" s="309">
        <f t="shared" si="6"/>
        <v>60.6</v>
      </c>
      <c r="J120" s="316">
        <f t="shared" si="7"/>
        <v>2.4</v>
      </c>
      <c r="K120" s="309">
        <v>2.4</v>
      </c>
      <c r="L120" s="309">
        <v>0</v>
      </c>
      <c r="M120" s="309">
        <v>-2.730000000000004</v>
      </c>
      <c r="N120" s="309">
        <v>-2.730000000000004</v>
      </c>
      <c r="O120" s="309">
        <v>0</v>
      </c>
      <c r="P120" s="309">
        <v>60.93000000000001</v>
      </c>
      <c r="Q120" s="309">
        <v>60.93000000000001</v>
      </c>
      <c r="R120" s="309">
        <v>0</v>
      </c>
      <c r="S120" s="277" t="s">
        <v>670</v>
      </c>
      <c r="T120" s="309">
        <v>5.42240000000001</v>
      </c>
      <c r="U120" s="309">
        <v>1.5399999999999991</v>
      </c>
      <c r="V120" s="309">
        <v>1.6800000000000068</v>
      </c>
      <c r="W120" s="309">
        <v>2.2024000000000044</v>
      </c>
      <c r="X120" s="312" t="s">
        <v>683</v>
      </c>
      <c r="Y120" s="309">
        <v>-1.2399999999999949</v>
      </c>
      <c r="Z120" s="309"/>
      <c r="AA120" s="309"/>
      <c r="AB120" s="306">
        <v>64.78240000000002</v>
      </c>
      <c r="AC120" s="309">
        <v>-2.289999999999992</v>
      </c>
      <c r="AD120" s="306">
        <v>2.4</v>
      </c>
      <c r="AE120" s="309">
        <v>64.67240000000001</v>
      </c>
      <c r="AF120" s="309"/>
      <c r="AG120" s="311"/>
    </row>
    <row r="121" spans="1:33" ht="22.5" customHeight="1">
      <c r="A121" s="384"/>
      <c r="B121" s="235"/>
      <c r="C121" s="239" t="s">
        <v>72</v>
      </c>
      <c r="D121" s="231"/>
      <c r="E121" s="305"/>
      <c r="F121" s="320"/>
      <c r="G121" s="308"/>
      <c r="H121" s="277" t="s">
        <v>668</v>
      </c>
      <c r="I121" s="309">
        <f t="shared" si="6"/>
        <v>95.94999999999996</v>
      </c>
      <c r="J121" s="316">
        <f t="shared" si="7"/>
        <v>2.4</v>
      </c>
      <c r="K121" s="309">
        <v>2.4</v>
      </c>
      <c r="L121" s="309">
        <v>0</v>
      </c>
      <c r="M121" s="309">
        <v>6.75</v>
      </c>
      <c r="N121" s="309">
        <v>6.75</v>
      </c>
      <c r="O121" s="309">
        <v>0</v>
      </c>
      <c r="P121" s="309">
        <v>86.79999999999995</v>
      </c>
      <c r="Q121" s="309">
        <v>86.79999999999995</v>
      </c>
      <c r="R121" s="309">
        <v>0</v>
      </c>
      <c r="S121" s="277" t="s">
        <v>670</v>
      </c>
      <c r="T121" s="309">
        <v>-2.39519999999996</v>
      </c>
      <c r="U121" s="309">
        <v>-6.530000000000001</v>
      </c>
      <c r="V121" s="309">
        <v>0.4600000000000364</v>
      </c>
      <c r="W121" s="309">
        <v>3.6748000000000047</v>
      </c>
      <c r="X121" s="312" t="s">
        <v>683</v>
      </c>
      <c r="Y121" s="309">
        <v>5.260000000000005</v>
      </c>
      <c r="Z121" s="309"/>
      <c r="AA121" s="309"/>
      <c r="AB121" s="306">
        <v>98.8148</v>
      </c>
      <c r="AC121" s="309">
        <v>12.470000000000041</v>
      </c>
      <c r="AD121" s="306">
        <v>2.4</v>
      </c>
      <c r="AE121" s="309">
        <v>83.94479999999996</v>
      </c>
      <c r="AF121" s="309"/>
      <c r="AG121" s="311"/>
    </row>
    <row r="122" spans="1:33" ht="22.5" customHeight="1">
      <c r="A122" s="384"/>
      <c r="B122" s="235"/>
      <c r="C122" s="239" t="s">
        <v>73</v>
      </c>
      <c r="D122" s="231"/>
      <c r="E122" s="305"/>
      <c r="F122" s="320"/>
      <c r="G122" s="308"/>
      <c r="H122" s="277" t="s">
        <v>668</v>
      </c>
      <c r="I122" s="309">
        <f t="shared" si="6"/>
        <v>246.18999999999988</v>
      </c>
      <c r="J122" s="316">
        <f t="shared" si="7"/>
        <v>4.199999999999999</v>
      </c>
      <c r="K122" s="309">
        <v>3.5999999999999996</v>
      </c>
      <c r="L122" s="309">
        <v>0.6</v>
      </c>
      <c r="M122" s="309">
        <v>10.479999999999997</v>
      </c>
      <c r="N122" s="309">
        <v>26.159999999999997</v>
      </c>
      <c r="O122" s="309">
        <v>-15.68</v>
      </c>
      <c r="P122" s="309">
        <v>231.50999999999988</v>
      </c>
      <c r="Q122" s="309">
        <v>178.39999999999986</v>
      </c>
      <c r="R122" s="309">
        <v>53.110000000000014</v>
      </c>
      <c r="S122" s="277" t="s">
        <v>670</v>
      </c>
      <c r="T122" s="309">
        <v>31.552799999999976</v>
      </c>
      <c r="U122" s="309">
        <v>1.6700000000000017</v>
      </c>
      <c r="V122" s="309">
        <v>19.769999999999982</v>
      </c>
      <c r="W122" s="309">
        <v>10.112799999999993</v>
      </c>
      <c r="X122" s="312" t="s">
        <v>683</v>
      </c>
      <c r="Y122" s="309">
        <v>1.789999999999992</v>
      </c>
      <c r="Z122" s="309"/>
      <c r="AA122" s="309"/>
      <c r="AB122" s="306">
        <v>279.53279999999984</v>
      </c>
      <c r="AC122" s="309">
        <v>32.03999999999997</v>
      </c>
      <c r="AD122" s="306">
        <v>4.199999999999999</v>
      </c>
      <c r="AE122" s="309">
        <v>243.2927999999999</v>
      </c>
      <c r="AF122" s="309"/>
      <c r="AG122" s="311"/>
    </row>
    <row r="123" spans="1:33" ht="22.5" customHeight="1">
      <c r="A123" s="384"/>
      <c r="B123" s="235"/>
      <c r="C123" s="239" t="s">
        <v>74</v>
      </c>
      <c r="D123" s="231"/>
      <c r="E123" s="305"/>
      <c r="F123" s="320"/>
      <c r="G123" s="308"/>
      <c r="H123" s="277" t="s">
        <v>668</v>
      </c>
      <c r="I123" s="309">
        <f t="shared" si="6"/>
        <v>54.42</v>
      </c>
      <c r="J123" s="316">
        <f t="shared" si="7"/>
        <v>1.7999999999999998</v>
      </c>
      <c r="K123" s="309">
        <v>1.7999999999999998</v>
      </c>
      <c r="L123" s="309">
        <v>0</v>
      </c>
      <c r="M123" s="309">
        <v>2.620000000000001</v>
      </c>
      <c r="N123" s="309">
        <v>2.620000000000001</v>
      </c>
      <c r="O123" s="309">
        <v>0</v>
      </c>
      <c r="P123" s="309">
        <v>50</v>
      </c>
      <c r="Q123" s="309">
        <v>50</v>
      </c>
      <c r="R123" s="309">
        <v>0</v>
      </c>
      <c r="S123" s="277" t="s">
        <v>670</v>
      </c>
      <c r="T123" s="309">
        <v>-1.231200000000019</v>
      </c>
      <c r="U123" s="309">
        <v>-1.860000000000003</v>
      </c>
      <c r="V123" s="309">
        <v>-0.0800000000000125</v>
      </c>
      <c r="W123" s="309">
        <v>0.7087999999999965</v>
      </c>
      <c r="X123" s="312" t="s">
        <v>683</v>
      </c>
      <c r="Y123" s="309">
        <v>-0.12000000000000455</v>
      </c>
      <c r="Z123" s="309"/>
      <c r="AA123" s="309"/>
      <c r="AB123" s="306">
        <v>53.06879999999998</v>
      </c>
      <c r="AC123" s="309">
        <v>2.419999999999984</v>
      </c>
      <c r="AD123" s="306">
        <v>1.7999999999999998</v>
      </c>
      <c r="AE123" s="309">
        <v>48.8488</v>
      </c>
      <c r="AF123" s="309"/>
      <c r="AG123" s="311"/>
    </row>
    <row r="124" spans="1:33" ht="22.5" customHeight="1">
      <c r="A124" s="384"/>
      <c r="B124" s="235"/>
      <c r="C124" s="239" t="s">
        <v>75</v>
      </c>
      <c r="D124" s="231"/>
      <c r="E124" s="305"/>
      <c r="F124" s="320"/>
      <c r="G124" s="308"/>
      <c r="H124" s="277" t="s">
        <v>668</v>
      </c>
      <c r="I124" s="309">
        <f t="shared" si="6"/>
        <v>243.62000000000003</v>
      </c>
      <c r="J124" s="316">
        <f t="shared" si="7"/>
        <v>6</v>
      </c>
      <c r="K124" s="309">
        <v>4.8</v>
      </c>
      <c r="L124" s="309">
        <v>1.2</v>
      </c>
      <c r="M124" s="309">
        <v>3.66</v>
      </c>
      <c r="N124" s="309">
        <v>0.9399999999999977</v>
      </c>
      <c r="O124" s="309">
        <v>2.7200000000000024</v>
      </c>
      <c r="P124" s="309">
        <v>233.96000000000004</v>
      </c>
      <c r="Q124" s="309">
        <v>168.5100000000001</v>
      </c>
      <c r="R124" s="309">
        <v>65.44999999999993</v>
      </c>
      <c r="S124" s="277" t="s">
        <v>670</v>
      </c>
      <c r="T124" s="309">
        <v>7.610800000000019</v>
      </c>
      <c r="U124" s="309">
        <v>4.229999999999997</v>
      </c>
      <c r="V124" s="309">
        <v>1.0400000000000205</v>
      </c>
      <c r="W124" s="309">
        <v>2.3408000000000015</v>
      </c>
      <c r="X124" s="312" t="s">
        <v>683</v>
      </c>
      <c r="Y124" s="309">
        <v>9.739999999999995</v>
      </c>
      <c r="Z124" s="309"/>
      <c r="AA124" s="309"/>
      <c r="AB124" s="306">
        <v>260.97080000000005</v>
      </c>
      <c r="AC124" s="309">
        <v>14.440000000000015</v>
      </c>
      <c r="AD124" s="306">
        <v>6</v>
      </c>
      <c r="AE124" s="309">
        <v>240.53080000000003</v>
      </c>
      <c r="AF124" s="309"/>
      <c r="AG124" s="311"/>
    </row>
    <row r="125" spans="1:33" ht="22.5" customHeight="1">
      <c r="A125" s="384"/>
      <c r="B125" s="235"/>
      <c r="C125" s="239" t="s">
        <v>76</v>
      </c>
      <c r="D125" s="231"/>
      <c r="E125" s="305"/>
      <c r="F125" s="320"/>
      <c r="G125" s="308"/>
      <c r="H125" s="277" t="s">
        <v>668</v>
      </c>
      <c r="I125" s="309">
        <f t="shared" si="6"/>
        <v>154.67000000000016</v>
      </c>
      <c r="J125" s="316">
        <f t="shared" si="7"/>
        <v>3.5999999999999996</v>
      </c>
      <c r="K125" s="309">
        <v>3.5999999999999996</v>
      </c>
      <c r="L125" s="309">
        <v>0</v>
      </c>
      <c r="M125" s="309">
        <v>45.22000000000003</v>
      </c>
      <c r="N125" s="309">
        <v>45.22000000000003</v>
      </c>
      <c r="O125" s="309">
        <v>0</v>
      </c>
      <c r="P125" s="309">
        <v>105.85000000000014</v>
      </c>
      <c r="Q125" s="309">
        <v>105.85000000000014</v>
      </c>
      <c r="R125" s="309">
        <v>0</v>
      </c>
      <c r="S125" s="277" t="s">
        <v>670</v>
      </c>
      <c r="T125" s="309">
        <v>-14.550000000000075</v>
      </c>
      <c r="U125" s="309">
        <v>-2.690000000000005</v>
      </c>
      <c r="V125" s="309">
        <v>1.1899999999999409</v>
      </c>
      <c r="W125" s="309">
        <v>-13.050000000000011</v>
      </c>
      <c r="X125" s="312" t="s">
        <v>683</v>
      </c>
      <c r="Y125" s="309">
        <v>8.759999999999991</v>
      </c>
      <c r="Z125" s="309"/>
      <c r="AA125" s="309"/>
      <c r="AB125" s="306">
        <v>148.88000000000008</v>
      </c>
      <c r="AC125" s="309">
        <v>55.16999999999996</v>
      </c>
      <c r="AD125" s="306">
        <v>3.5999999999999996</v>
      </c>
      <c r="AE125" s="309">
        <v>90.11000000000013</v>
      </c>
      <c r="AF125" s="309"/>
      <c r="AG125" s="311"/>
    </row>
    <row r="126" spans="1:33" ht="22.5" customHeight="1">
      <c r="A126" s="384" t="s">
        <v>690</v>
      </c>
      <c r="B126" s="235"/>
      <c r="C126" s="324" t="s">
        <v>691</v>
      </c>
      <c r="D126" s="231"/>
      <c r="E126" s="305"/>
      <c r="F126" s="308">
        <v>0</v>
      </c>
      <c r="G126" s="308">
        <v>0</v>
      </c>
      <c r="H126" s="309"/>
      <c r="I126" s="309">
        <f t="shared" si="6"/>
        <v>125.08000000000018</v>
      </c>
      <c r="J126" s="316">
        <f t="shared" si="7"/>
        <v>10.799999999999999</v>
      </c>
      <c r="K126" s="309">
        <v>8.399999999999999</v>
      </c>
      <c r="L126" s="309">
        <v>2.4</v>
      </c>
      <c r="M126" s="309">
        <v>-35.88000000000001</v>
      </c>
      <c r="N126" s="309">
        <v>-35.209999999999994</v>
      </c>
      <c r="O126" s="309">
        <v>-0.6700000000000159</v>
      </c>
      <c r="P126" s="309">
        <v>150.1600000000002</v>
      </c>
      <c r="Q126" s="309">
        <v>135.89000000000016</v>
      </c>
      <c r="R126" s="309">
        <v>14.270000000000039</v>
      </c>
      <c r="S126" s="309"/>
      <c r="T126" s="309">
        <v>-19.22000000000004</v>
      </c>
      <c r="U126" s="309">
        <v>2.6300000000000026</v>
      </c>
      <c r="V126" s="309">
        <v>48.22999999999993</v>
      </c>
      <c r="W126" s="309">
        <v>-70.07999999999997</v>
      </c>
      <c r="X126" s="309"/>
      <c r="Y126" s="309">
        <v>-2.100000000000012</v>
      </c>
      <c r="Z126" s="309"/>
      <c r="AA126" s="309"/>
      <c r="AB126" s="306">
        <v>103.76000000000015</v>
      </c>
      <c r="AC126" s="309">
        <v>10.249999999999915</v>
      </c>
      <c r="AD126" s="306">
        <v>10.799999999999999</v>
      </c>
      <c r="AE126" s="309">
        <v>82.71000000000024</v>
      </c>
      <c r="AF126" s="309">
        <v>0</v>
      </c>
      <c r="AG126" s="311"/>
    </row>
    <row r="127" spans="1:33" ht="22.5" customHeight="1">
      <c r="A127" s="384"/>
      <c r="B127" s="384" t="s">
        <v>684</v>
      </c>
      <c r="C127" s="235" t="s">
        <v>685</v>
      </c>
      <c r="D127" s="231"/>
      <c r="E127" s="305"/>
      <c r="F127" s="308">
        <v>0</v>
      </c>
      <c r="G127" s="308">
        <v>0</v>
      </c>
      <c r="H127" s="309"/>
      <c r="I127" s="309">
        <f aca="true" t="shared" si="8" ref="I127:I190">J127+M127+P127</f>
        <v>-17.739999999999988</v>
      </c>
      <c r="J127" s="316">
        <f t="shared" si="7"/>
        <v>5.4</v>
      </c>
      <c r="K127" s="309">
        <v>3</v>
      </c>
      <c r="L127" s="309">
        <v>2.4</v>
      </c>
      <c r="M127" s="309">
        <v>-32.62000000000002</v>
      </c>
      <c r="N127" s="309">
        <v>-31.950000000000003</v>
      </c>
      <c r="O127" s="309">
        <v>-0.6700000000000159</v>
      </c>
      <c r="P127" s="309">
        <v>9.480000000000032</v>
      </c>
      <c r="Q127" s="309">
        <v>-4.790000000000006</v>
      </c>
      <c r="R127" s="309">
        <v>14.270000000000039</v>
      </c>
      <c r="S127" s="309"/>
      <c r="T127" s="309">
        <v>-83.44000000000001</v>
      </c>
      <c r="U127" s="309">
        <v>-11.71</v>
      </c>
      <c r="V127" s="309">
        <v>-29.460000000000008</v>
      </c>
      <c r="W127" s="309">
        <v>-42.269999999999996</v>
      </c>
      <c r="X127" s="309"/>
      <c r="Y127" s="309">
        <v>-5.839999999999993</v>
      </c>
      <c r="Z127" s="309"/>
      <c r="AA127" s="309"/>
      <c r="AB127" s="306">
        <v>-107.01999999999998</v>
      </c>
      <c r="AC127" s="309">
        <v>-67.92000000000002</v>
      </c>
      <c r="AD127" s="306">
        <v>5.4</v>
      </c>
      <c r="AE127" s="309">
        <v>-44.49999999999997</v>
      </c>
      <c r="AF127" s="309">
        <v>0</v>
      </c>
      <c r="AG127" s="311"/>
    </row>
    <row r="128" spans="1:33" ht="22.5" customHeight="1">
      <c r="A128" s="384"/>
      <c r="B128" s="384"/>
      <c r="C128" s="239" t="s">
        <v>78</v>
      </c>
      <c r="D128" s="231"/>
      <c r="E128" s="305"/>
      <c r="F128" s="320"/>
      <c r="G128" s="308"/>
      <c r="H128" s="277" t="s">
        <v>668</v>
      </c>
      <c r="I128" s="309">
        <f t="shared" si="8"/>
        <v>23.36000000000003</v>
      </c>
      <c r="J128" s="316">
        <f t="shared" si="7"/>
        <v>1.8</v>
      </c>
      <c r="K128" s="309">
        <v>0</v>
      </c>
      <c r="L128" s="309">
        <v>1.8</v>
      </c>
      <c r="M128" s="309">
        <v>-0.05000000000001137</v>
      </c>
      <c r="N128" s="309">
        <v>0</v>
      </c>
      <c r="O128" s="309">
        <v>-0.05000000000001137</v>
      </c>
      <c r="P128" s="309">
        <v>21.610000000000042</v>
      </c>
      <c r="Q128" s="309">
        <v>0</v>
      </c>
      <c r="R128" s="309">
        <v>21.610000000000042</v>
      </c>
      <c r="S128" s="277" t="s">
        <v>670</v>
      </c>
      <c r="T128" s="309">
        <v>-14.370000000000001</v>
      </c>
      <c r="U128" s="309">
        <v>-0.07000000000000028</v>
      </c>
      <c r="V128" s="309">
        <v>-4.170000000000002</v>
      </c>
      <c r="W128" s="309">
        <v>-10.129999999999999</v>
      </c>
      <c r="X128" s="312" t="s">
        <v>683</v>
      </c>
      <c r="Y128" s="309">
        <v>0</v>
      </c>
      <c r="Z128" s="309"/>
      <c r="AA128" s="309"/>
      <c r="AB128" s="306">
        <v>8.99000000000003</v>
      </c>
      <c r="AC128" s="309">
        <v>-4.220000000000013</v>
      </c>
      <c r="AD128" s="306">
        <v>1.8</v>
      </c>
      <c r="AE128" s="309">
        <v>11.410000000000043</v>
      </c>
      <c r="AF128" s="309"/>
      <c r="AG128" s="311"/>
    </row>
    <row r="129" spans="1:33" ht="22.5" customHeight="1">
      <c r="A129" s="384"/>
      <c r="B129" s="384"/>
      <c r="C129" s="239" t="s">
        <v>79</v>
      </c>
      <c r="D129" s="231"/>
      <c r="E129" s="305"/>
      <c r="F129" s="320"/>
      <c r="G129" s="308"/>
      <c r="H129" s="277" t="s">
        <v>668</v>
      </c>
      <c r="I129" s="309">
        <f t="shared" si="8"/>
        <v>-32.97000000000002</v>
      </c>
      <c r="J129" s="316">
        <f t="shared" si="7"/>
        <v>0.6</v>
      </c>
      <c r="K129" s="309">
        <v>0</v>
      </c>
      <c r="L129" s="309">
        <v>0.6</v>
      </c>
      <c r="M129" s="309">
        <v>-25.620000000000005</v>
      </c>
      <c r="N129" s="309">
        <v>-25</v>
      </c>
      <c r="O129" s="309">
        <v>-0.6200000000000045</v>
      </c>
      <c r="P129" s="309">
        <v>-7.950000000000017</v>
      </c>
      <c r="Q129" s="309">
        <v>-0.6100000000000136</v>
      </c>
      <c r="R129" s="309">
        <v>-7.340000000000003</v>
      </c>
      <c r="S129" s="277" t="s">
        <v>670</v>
      </c>
      <c r="T129" s="309">
        <v>-63.43000000000001</v>
      </c>
      <c r="U129" s="309">
        <v>-11.52</v>
      </c>
      <c r="V129" s="309">
        <v>-21.680000000000007</v>
      </c>
      <c r="W129" s="309">
        <v>-30.230000000000004</v>
      </c>
      <c r="X129" s="312" t="s">
        <v>683</v>
      </c>
      <c r="Y129" s="309">
        <v>-7.349999999999994</v>
      </c>
      <c r="Z129" s="309"/>
      <c r="AA129" s="309"/>
      <c r="AB129" s="306">
        <v>-103.75000000000003</v>
      </c>
      <c r="AC129" s="309">
        <v>-54.650000000000006</v>
      </c>
      <c r="AD129" s="306">
        <v>0.6</v>
      </c>
      <c r="AE129" s="309">
        <v>-49.70000000000002</v>
      </c>
      <c r="AF129" s="309"/>
      <c r="AG129" s="311"/>
    </row>
    <row r="130" spans="1:33" ht="22.5" customHeight="1">
      <c r="A130" s="384"/>
      <c r="B130" s="384"/>
      <c r="C130" s="239" t="s">
        <v>80</v>
      </c>
      <c r="D130" s="231"/>
      <c r="E130" s="305"/>
      <c r="F130" s="320"/>
      <c r="G130" s="308"/>
      <c r="H130" s="277" t="s">
        <v>668</v>
      </c>
      <c r="I130" s="309">
        <f t="shared" si="8"/>
        <v>-11.129999999999995</v>
      </c>
      <c r="J130" s="316">
        <f t="shared" si="7"/>
        <v>0</v>
      </c>
      <c r="K130" s="309">
        <v>0</v>
      </c>
      <c r="L130" s="309">
        <v>0</v>
      </c>
      <c r="M130" s="309">
        <v>-6.950000000000003</v>
      </c>
      <c r="N130" s="309">
        <v>-6.950000000000003</v>
      </c>
      <c r="O130" s="309">
        <v>0</v>
      </c>
      <c r="P130" s="309">
        <v>-4.179999999999993</v>
      </c>
      <c r="Q130" s="309">
        <v>-4.179999999999993</v>
      </c>
      <c r="R130" s="309">
        <v>0</v>
      </c>
      <c r="S130" s="277" t="s">
        <v>670</v>
      </c>
      <c r="T130" s="309">
        <v>-5.639999999999998</v>
      </c>
      <c r="U130" s="309">
        <v>-0.1200000000000001</v>
      </c>
      <c r="V130" s="309">
        <v>-3.6099999999999994</v>
      </c>
      <c r="W130" s="309">
        <v>-1.9099999999999984</v>
      </c>
      <c r="X130" s="312" t="s">
        <v>683</v>
      </c>
      <c r="Y130" s="309">
        <v>1.5100000000000016</v>
      </c>
      <c r="Z130" s="309"/>
      <c r="AA130" s="309"/>
      <c r="AB130" s="306">
        <v>-15.259999999999991</v>
      </c>
      <c r="AC130" s="309">
        <v>-9.05</v>
      </c>
      <c r="AD130" s="306">
        <v>0</v>
      </c>
      <c r="AE130" s="309">
        <v>-6.209999999999991</v>
      </c>
      <c r="AF130" s="309"/>
      <c r="AG130" s="311"/>
    </row>
    <row r="131" spans="1:33" ht="22.5" customHeight="1">
      <c r="A131" s="384"/>
      <c r="B131" s="235"/>
      <c r="C131" s="239" t="s">
        <v>81</v>
      </c>
      <c r="D131" s="231"/>
      <c r="E131" s="305"/>
      <c r="F131" s="320"/>
      <c r="G131" s="308"/>
      <c r="H131" s="277" t="s">
        <v>668</v>
      </c>
      <c r="I131" s="309">
        <f t="shared" si="8"/>
        <v>60.15000000000007</v>
      </c>
      <c r="J131" s="316">
        <f t="shared" si="7"/>
        <v>3.5999999999999996</v>
      </c>
      <c r="K131" s="309">
        <v>3.5999999999999996</v>
      </c>
      <c r="L131" s="309">
        <v>0</v>
      </c>
      <c r="M131" s="309">
        <v>-16.690000000000055</v>
      </c>
      <c r="N131" s="309">
        <v>-16.690000000000055</v>
      </c>
      <c r="O131" s="309">
        <v>0</v>
      </c>
      <c r="P131" s="309">
        <v>73.24000000000012</v>
      </c>
      <c r="Q131" s="309">
        <v>73.24000000000012</v>
      </c>
      <c r="R131" s="309">
        <v>0</v>
      </c>
      <c r="S131" s="277" t="s">
        <v>670</v>
      </c>
      <c r="T131" s="309">
        <v>13.25</v>
      </c>
      <c r="U131" s="309">
        <v>-4.219999999999999</v>
      </c>
      <c r="V131" s="309">
        <v>28.25</v>
      </c>
      <c r="W131" s="309">
        <v>-10.780000000000001</v>
      </c>
      <c r="X131" s="312" t="s">
        <v>683</v>
      </c>
      <c r="Y131" s="309">
        <v>0.7299999999999898</v>
      </c>
      <c r="Z131" s="309"/>
      <c r="AA131" s="309"/>
      <c r="AB131" s="306">
        <v>74.13000000000005</v>
      </c>
      <c r="AC131" s="309">
        <v>12.289999999999935</v>
      </c>
      <c r="AD131" s="306">
        <v>3.5999999999999996</v>
      </c>
      <c r="AE131" s="309">
        <v>58.24000000000012</v>
      </c>
      <c r="AF131" s="309"/>
      <c r="AG131" s="311"/>
    </row>
    <row r="132" spans="1:33" ht="22.5" customHeight="1">
      <c r="A132" s="384"/>
      <c r="B132" s="235"/>
      <c r="C132" s="239" t="s">
        <v>82</v>
      </c>
      <c r="D132" s="231"/>
      <c r="E132" s="305"/>
      <c r="F132" s="320"/>
      <c r="G132" s="308"/>
      <c r="H132" s="277" t="s">
        <v>668</v>
      </c>
      <c r="I132" s="309">
        <f t="shared" si="8"/>
        <v>82.67000000000012</v>
      </c>
      <c r="J132" s="316">
        <f t="shared" si="7"/>
        <v>1.7999999999999998</v>
      </c>
      <c r="K132" s="309">
        <v>1.7999999999999998</v>
      </c>
      <c r="L132" s="309">
        <v>0</v>
      </c>
      <c r="M132" s="309">
        <v>13.430000000000064</v>
      </c>
      <c r="N132" s="309">
        <v>13.430000000000064</v>
      </c>
      <c r="O132" s="309">
        <v>0</v>
      </c>
      <c r="P132" s="309">
        <v>67.44000000000005</v>
      </c>
      <c r="Q132" s="309">
        <v>67.44000000000005</v>
      </c>
      <c r="R132" s="309">
        <v>0</v>
      </c>
      <c r="S132" s="277" t="s">
        <v>670</v>
      </c>
      <c r="T132" s="309">
        <v>50.96999999999997</v>
      </c>
      <c r="U132" s="309">
        <v>18.560000000000002</v>
      </c>
      <c r="V132" s="309">
        <v>49.43999999999994</v>
      </c>
      <c r="W132" s="309">
        <v>-17.029999999999973</v>
      </c>
      <c r="X132" s="312" t="s">
        <v>683</v>
      </c>
      <c r="Y132" s="309">
        <v>3.009999999999991</v>
      </c>
      <c r="Z132" s="309"/>
      <c r="AA132" s="309"/>
      <c r="AB132" s="306">
        <v>136.6500000000001</v>
      </c>
      <c r="AC132" s="309">
        <v>65.88</v>
      </c>
      <c r="AD132" s="306">
        <v>1.7999999999999998</v>
      </c>
      <c r="AE132" s="309">
        <v>68.97000000000008</v>
      </c>
      <c r="AF132" s="309"/>
      <c r="AG132" s="311"/>
    </row>
    <row r="133" spans="1:33" s="233" customFormat="1" ht="22.5" customHeight="1">
      <c r="A133" s="384" t="s">
        <v>193</v>
      </c>
      <c r="B133" s="235"/>
      <c r="C133" s="235" t="s">
        <v>4</v>
      </c>
      <c r="D133" s="235"/>
      <c r="E133" s="305">
        <f>F133+G133</f>
        <v>205.8900000000001</v>
      </c>
      <c r="F133" s="308">
        <v>189.48000000000008</v>
      </c>
      <c r="G133" s="308">
        <v>16.410000000000025</v>
      </c>
      <c r="H133" s="309"/>
      <c r="I133" s="309">
        <f t="shared" si="8"/>
        <v>719.98</v>
      </c>
      <c r="J133" s="316">
        <f t="shared" si="7"/>
        <v>24</v>
      </c>
      <c r="K133" s="309">
        <v>21</v>
      </c>
      <c r="L133" s="309">
        <v>3</v>
      </c>
      <c r="M133" s="309">
        <v>73.91000000000003</v>
      </c>
      <c r="N133" s="309">
        <v>64.11000000000004</v>
      </c>
      <c r="O133" s="309">
        <v>9.799999999999986</v>
      </c>
      <c r="P133" s="309">
        <v>622.0699999999999</v>
      </c>
      <c r="Q133" s="309">
        <v>405.85</v>
      </c>
      <c r="R133" s="309">
        <v>216.22</v>
      </c>
      <c r="S133" s="309"/>
      <c r="T133" s="309">
        <v>148.02719999999994</v>
      </c>
      <c r="U133" s="309">
        <v>25.230000000000004</v>
      </c>
      <c r="V133" s="309">
        <v>103.79999999999994</v>
      </c>
      <c r="W133" s="309">
        <v>18.997200000000024</v>
      </c>
      <c r="X133" s="309"/>
      <c r="Y133" s="309">
        <v>21.839999999999964</v>
      </c>
      <c r="Z133" s="309"/>
      <c r="AA133" s="309"/>
      <c r="AB133" s="306">
        <v>1095.7372</v>
      </c>
      <c r="AC133" s="309">
        <v>215.95999999999998</v>
      </c>
      <c r="AD133" s="306">
        <v>213.48000000000008</v>
      </c>
      <c r="AE133" s="309">
        <v>666.2972</v>
      </c>
      <c r="AF133" s="309"/>
      <c r="AG133" s="307"/>
    </row>
    <row r="134" spans="1:33" s="233" customFormat="1" ht="22.5" customHeight="1">
      <c r="A134" s="384"/>
      <c r="B134" s="384" t="s">
        <v>684</v>
      </c>
      <c r="C134" s="235" t="s">
        <v>685</v>
      </c>
      <c r="D134" s="235"/>
      <c r="E134" s="305">
        <f>F134+G134</f>
        <v>205.8900000000001</v>
      </c>
      <c r="F134" s="308">
        <v>189.48000000000008</v>
      </c>
      <c r="G134" s="308">
        <v>16.410000000000025</v>
      </c>
      <c r="H134" s="309"/>
      <c r="I134" s="309">
        <f t="shared" si="8"/>
        <v>191.53000000000011</v>
      </c>
      <c r="J134" s="316">
        <f t="shared" si="7"/>
        <v>12</v>
      </c>
      <c r="K134" s="309">
        <v>9.6</v>
      </c>
      <c r="L134" s="309">
        <v>2.4</v>
      </c>
      <c r="M134" s="309">
        <v>2.170000000000016</v>
      </c>
      <c r="N134" s="309">
        <v>-8.819999999999979</v>
      </c>
      <c r="O134" s="309">
        <v>10.989999999999995</v>
      </c>
      <c r="P134" s="309">
        <v>177.3600000000001</v>
      </c>
      <c r="Q134" s="309">
        <v>163.08000000000013</v>
      </c>
      <c r="R134" s="309">
        <v>14.279999999999973</v>
      </c>
      <c r="S134" s="309"/>
      <c r="T134" s="309">
        <v>66.88999999999996</v>
      </c>
      <c r="U134" s="309">
        <v>16.319999999999997</v>
      </c>
      <c r="V134" s="309">
        <v>47.12999999999998</v>
      </c>
      <c r="W134" s="309">
        <v>3.439999999999987</v>
      </c>
      <c r="X134" s="309"/>
      <c r="Y134" s="309">
        <v>4.679999999999967</v>
      </c>
      <c r="Z134" s="309"/>
      <c r="AA134" s="309"/>
      <c r="AB134" s="306">
        <v>468.9900000000001</v>
      </c>
      <c r="AC134" s="309">
        <v>70.38999999999999</v>
      </c>
      <c r="AD134" s="306">
        <v>201.48000000000008</v>
      </c>
      <c r="AE134" s="309">
        <v>197.12000000000006</v>
      </c>
      <c r="AF134" s="309"/>
      <c r="AG134" s="307"/>
    </row>
    <row r="135" spans="1:33" s="233" customFormat="1" ht="22.5" customHeight="1">
      <c r="A135" s="384"/>
      <c r="B135" s="384"/>
      <c r="C135" s="235" t="s">
        <v>692</v>
      </c>
      <c r="D135" s="235"/>
      <c r="E135" s="305"/>
      <c r="F135" s="318"/>
      <c r="G135" s="308"/>
      <c r="H135" s="277" t="s">
        <v>668</v>
      </c>
      <c r="I135" s="309">
        <f t="shared" si="8"/>
        <v>-9.019999999999996</v>
      </c>
      <c r="J135" s="316">
        <f t="shared" si="7"/>
        <v>0</v>
      </c>
      <c r="K135" s="309">
        <v>0</v>
      </c>
      <c r="L135" s="309">
        <v>0</v>
      </c>
      <c r="M135" s="309">
        <v>10.989999999999995</v>
      </c>
      <c r="N135" s="309">
        <v>0</v>
      </c>
      <c r="O135" s="309">
        <v>10.989999999999995</v>
      </c>
      <c r="P135" s="309">
        <v>-20.00999999999999</v>
      </c>
      <c r="Q135" s="309">
        <v>-34.289999999999964</v>
      </c>
      <c r="R135" s="309">
        <v>14.279999999999973</v>
      </c>
      <c r="S135" s="277" t="s">
        <v>670</v>
      </c>
      <c r="T135" s="309">
        <v>-5.22</v>
      </c>
      <c r="U135" s="309">
        <v>0.96</v>
      </c>
      <c r="V135" s="309">
        <v>-4.390000000000001</v>
      </c>
      <c r="W135" s="309">
        <v>-1.7899999999999991</v>
      </c>
      <c r="X135" s="312" t="s">
        <v>683</v>
      </c>
      <c r="Y135" s="309">
        <v>0.54</v>
      </c>
      <c r="Z135" s="309"/>
      <c r="AA135" s="309"/>
      <c r="AB135" s="306">
        <v>-13.699999999999996</v>
      </c>
      <c r="AC135" s="309">
        <v>7.139999999999994</v>
      </c>
      <c r="AD135" s="306">
        <v>0</v>
      </c>
      <c r="AE135" s="309">
        <v>-20.83999999999999</v>
      </c>
      <c r="AF135" s="309"/>
      <c r="AG135" s="307"/>
    </row>
    <row r="136" spans="1:33" ht="22.5" customHeight="1">
      <c r="A136" s="384"/>
      <c r="B136" s="384"/>
      <c r="C136" s="232" t="s">
        <v>580</v>
      </c>
      <c r="D136" s="231" t="s">
        <v>671</v>
      </c>
      <c r="E136" s="305">
        <f>F136+G136</f>
        <v>88.36400000000015</v>
      </c>
      <c r="F136" s="310">
        <v>80.04000000000008</v>
      </c>
      <c r="G136" s="310">
        <v>8.32400000000007</v>
      </c>
      <c r="H136" s="309"/>
      <c r="I136" s="309">
        <f t="shared" si="8"/>
        <v>0</v>
      </c>
      <c r="J136" s="316">
        <f aca="true" t="shared" si="9" ref="J136:J199">K136+L136</f>
        <v>0</v>
      </c>
      <c r="K136" s="309">
        <v>0</v>
      </c>
      <c r="L136" s="309">
        <v>0</v>
      </c>
      <c r="M136" s="309">
        <v>0</v>
      </c>
      <c r="N136" s="309">
        <v>0</v>
      </c>
      <c r="O136" s="309">
        <v>0</v>
      </c>
      <c r="P136" s="309">
        <v>0</v>
      </c>
      <c r="Q136" s="309">
        <v>0</v>
      </c>
      <c r="R136" s="309">
        <v>0</v>
      </c>
      <c r="S136" s="309"/>
      <c r="T136" s="309">
        <v>0</v>
      </c>
      <c r="U136" s="309">
        <v>0</v>
      </c>
      <c r="V136" s="309">
        <v>0</v>
      </c>
      <c r="W136" s="309">
        <v>0</v>
      </c>
      <c r="X136" s="309"/>
      <c r="Y136" s="309">
        <v>0</v>
      </c>
      <c r="Z136" s="309"/>
      <c r="AA136" s="309"/>
      <c r="AB136" s="306">
        <v>88.36400000000015</v>
      </c>
      <c r="AC136" s="309">
        <v>8.32400000000007</v>
      </c>
      <c r="AD136" s="306">
        <v>80.04000000000008</v>
      </c>
      <c r="AE136" s="309">
        <v>0</v>
      </c>
      <c r="AF136" s="309"/>
      <c r="AG136" s="311"/>
    </row>
    <row r="137" spans="1:33" ht="22.5" customHeight="1">
      <c r="A137" s="384"/>
      <c r="B137" s="384"/>
      <c r="C137" s="232" t="s">
        <v>581</v>
      </c>
      <c r="D137" s="231" t="s">
        <v>669</v>
      </c>
      <c r="E137" s="305">
        <f>F137+G137</f>
        <v>117.52599999999995</v>
      </c>
      <c r="F137" s="310">
        <v>109.44</v>
      </c>
      <c r="G137" s="310">
        <v>8.085999999999956</v>
      </c>
      <c r="H137" s="309"/>
      <c r="I137" s="309">
        <f t="shared" si="8"/>
        <v>0</v>
      </c>
      <c r="J137" s="316">
        <f t="shared" si="9"/>
        <v>0</v>
      </c>
      <c r="K137" s="309">
        <v>0</v>
      </c>
      <c r="L137" s="309">
        <v>0</v>
      </c>
      <c r="M137" s="309">
        <v>0</v>
      </c>
      <c r="N137" s="309">
        <v>0</v>
      </c>
      <c r="O137" s="309">
        <v>0</v>
      </c>
      <c r="P137" s="309">
        <v>0</v>
      </c>
      <c r="Q137" s="309">
        <v>0</v>
      </c>
      <c r="R137" s="309">
        <v>0</v>
      </c>
      <c r="S137" s="309"/>
      <c r="T137" s="309">
        <v>0</v>
      </c>
      <c r="U137" s="309">
        <v>0</v>
      </c>
      <c r="V137" s="309">
        <v>0</v>
      </c>
      <c r="W137" s="309">
        <v>0</v>
      </c>
      <c r="X137" s="309"/>
      <c r="Y137" s="309">
        <v>0</v>
      </c>
      <c r="Z137" s="309"/>
      <c r="AA137" s="309"/>
      <c r="AB137" s="306">
        <v>117.52599999999995</v>
      </c>
      <c r="AC137" s="309">
        <v>8.085999999999956</v>
      </c>
      <c r="AD137" s="306">
        <v>109.44</v>
      </c>
      <c r="AE137" s="309">
        <v>0</v>
      </c>
      <c r="AF137" s="309"/>
      <c r="AG137" s="311"/>
    </row>
    <row r="138" spans="1:33" ht="22.5" customHeight="1">
      <c r="A138" s="384"/>
      <c r="B138" s="384"/>
      <c r="C138" s="232" t="s">
        <v>85</v>
      </c>
      <c r="D138" s="277"/>
      <c r="E138" s="305"/>
      <c r="F138" s="310"/>
      <c r="G138" s="308"/>
      <c r="H138" s="277" t="s">
        <v>668</v>
      </c>
      <c r="I138" s="309">
        <f t="shared" si="8"/>
        <v>73.72000000000001</v>
      </c>
      <c r="J138" s="316">
        <f t="shared" si="9"/>
        <v>0</v>
      </c>
      <c r="K138" s="309">
        <v>0</v>
      </c>
      <c r="L138" s="309">
        <v>0</v>
      </c>
      <c r="M138" s="309">
        <v>-0.35999999999999943</v>
      </c>
      <c r="N138" s="309">
        <v>-0.35999999999999943</v>
      </c>
      <c r="O138" s="309">
        <v>0</v>
      </c>
      <c r="P138" s="309">
        <v>74.08000000000001</v>
      </c>
      <c r="Q138" s="309">
        <v>74.08000000000001</v>
      </c>
      <c r="R138" s="309">
        <v>0</v>
      </c>
      <c r="S138" s="277" t="s">
        <v>670</v>
      </c>
      <c r="T138" s="309">
        <v>25.46440000000001</v>
      </c>
      <c r="U138" s="309">
        <v>4.029999999999999</v>
      </c>
      <c r="V138" s="309">
        <v>19.980000000000004</v>
      </c>
      <c r="W138" s="309">
        <v>1.4544000000000032</v>
      </c>
      <c r="X138" s="312" t="s">
        <v>683</v>
      </c>
      <c r="Y138" s="309">
        <v>-1.3400000000000034</v>
      </c>
      <c r="Z138" s="309"/>
      <c r="AA138" s="309"/>
      <c r="AB138" s="306">
        <v>97.84440000000002</v>
      </c>
      <c r="AC138" s="309">
        <v>18.28</v>
      </c>
      <c r="AD138" s="306">
        <v>0</v>
      </c>
      <c r="AE138" s="309">
        <v>79.56440000000002</v>
      </c>
      <c r="AF138" s="309"/>
      <c r="AG138" s="311"/>
    </row>
    <row r="139" spans="1:33" ht="22.5" customHeight="1">
      <c r="A139" s="384"/>
      <c r="B139" s="384"/>
      <c r="C139" s="232" t="s">
        <v>87</v>
      </c>
      <c r="D139" s="277"/>
      <c r="E139" s="305"/>
      <c r="F139" s="310"/>
      <c r="G139" s="308"/>
      <c r="H139" s="277" t="s">
        <v>668</v>
      </c>
      <c r="I139" s="309">
        <f t="shared" si="8"/>
        <v>0</v>
      </c>
      <c r="J139" s="316">
        <f t="shared" si="9"/>
        <v>0</v>
      </c>
      <c r="K139" s="309">
        <v>0</v>
      </c>
      <c r="L139" s="309">
        <v>0</v>
      </c>
      <c r="M139" s="309">
        <v>0</v>
      </c>
      <c r="N139" s="309">
        <v>0</v>
      </c>
      <c r="O139" s="309">
        <v>0</v>
      </c>
      <c r="P139" s="309">
        <v>0</v>
      </c>
      <c r="Q139" s="309">
        <v>0</v>
      </c>
      <c r="R139" s="309">
        <v>0</v>
      </c>
      <c r="S139" s="277" t="s">
        <v>670</v>
      </c>
      <c r="T139" s="309">
        <v>17.115200000000005</v>
      </c>
      <c r="U139" s="309">
        <v>4.289999999999999</v>
      </c>
      <c r="V139" s="309">
        <v>10.070000000000004</v>
      </c>
      <c r="W139" s="309">
        <v>2.755200000000002</v>
      </c>
      <c r="X139" s="312" t="s">
        <v>683</v>
      </c>
      <c r="Y139" s="309">
        <v>-0.02000000000000135</v>
      </c>
      <c r="Z139" s="309"/>
      <c r="AA139" s="309"/>
      <c r="AB139" s="306">
        <v>17.095200000000006</v>
      </c>
      <c r="AC139" s="309">
        <v>10.050000000000002</v>
      </c>
      <c r="AD139" s="306">
        <v>0</v>
      </c>
      <c r="AE139" s="309">
        <v>7.045200000000001</v>
      </c>
      <c r="AF139" s="309"/>
      <c r="AG139" s="311"/>
    </row>
    <row r="140" spans="1:33" ht="22.5" customHeight="1">
      <c r="A140" s="384"/>
      <c r="B140" s="384"/>
      <c r="C140" s="232" t="s">
        <v>86</v>
      </c>
      <c r="D140" s="277"/>
      <c r="E140" s="305"/>
      <c r="F140" s="310"/>
      <c r="G140" s="308"/>
      <c r="H140" s="277" t="s">
        <v>668</v>
      </c>
      <c r="I140" s="309">
        <f t="shared" si="8"/>
        <v>114.8300000000001</v>
      </c>
      <c r="J140" s="316">
        <f t="shared" si="9"/>
        <v>0</v>
      </c>
      <c r="K140" s="309">
        <v>0</v>
      </c>
      <c r="L140" s="309">
        <v>0</v>
      </c>
      <c r="M140" s="309">
        <v>-8.45999999999998</v>
      </c>
      <c r="N140" s="309">
        <v>-8.45999999999998</v>
      </c>
      <c r="O140" s="309">
        <v>0</v>
      </c>
      <c r="P140" s="309">
        <v>123.29000000000008</v>
      </c>
      <c r="Q140" s="309">
        <v>123.29000000000008</v>
      </c>
      <c r="R140" s="309">
        <v>0</v>
      </c>
      <c r="S140" s="277" t="s">
        <v>670</v>
      </c>
      <c r="T140" s="309">
        <v>29.53039999999995</v>
      </c>
      <c r="U140" s="309">
        <v>7.039999999999999</v>
      </c>
      <c r="V140" s="309">
        <v>21.46999999999997</v>
      </c>
      <c r="W140" s="309">
        <v>1.0203999999999809</v>
      </c>
      <c r="X140" s="312" t="s">
        <v>683</v>
      </c>
      <c r="Y140" s="309">
        <v>5.499999999999972</v>
      </c>
      <c r="Z140" s="309"/>
      <c r="AA140" s="309"/>
      <c r="AB140" s="306">
        <v>149.8604</v>
      </c>
      <c r="AC140" s="309">
        <v>18.509999999999962</v>
      </c>
      <c r="AD140" s="306">
        <v>0</v>
      </c>
      <c r="AE140" s="309">
        <v>131.35040000000004</v>
      </c>
      <c r="AF140" s="309"/>
      <c r="AG140" s="311"/>
    </row>
    <row r="141" spans="1:33" ht="22.5" customHeight="1">
      <c r="A141" s="384"/>
      <c r="B141" s="235"/>
      <c r="C141" s="232" t="s">
        <v>88</v>
      </c>
      <c r="D141" s="277"/>
      <c r="E141" s="305"/>
      <c r="F141" s="310"/>
      <c r="G141" s="308"/>
      <c r="H141" s="277" t="s">
        <v>668</v>
      </c>
      <c r="I141" s="309">
        <f t="shared" si="8"/>
        <v>188.69000000000005</v>
      </c>
      <c r="J141" s="316">
        <f t="shared" si="9"/>
        <v>3</v>
      </c>
      <c r="K141" s="309">
        <v>2.4</v>
      </c>
      <c r="L141" s="309">
        <v>0.6</v>
      </c>
      <c r="M141" s="309">
        <v>18.17</v>
      </c>
      <c r="N141" s="309">
        <v>14.040000000000006</v>
      </c>
      <c r="O141" s="309">
        <v>4.1299999999999955</v>
      </c>
      <c r="P141" s="309">
        <v>167.52000000000007</v>
      </c>
      <c r="Q141" s="309">
        <v>22.510000000000048</v>
      </c>
      <c r="R141" s="309">
        <v>145.01000000000002</v>
      </c>
      <c r="S141" s="277" t="s">
        <v>670</v>
      </c>
      <c r="T141" s="309">
        <v>17.57679999999997</v>
      </c>
      <c r="U141" s="309">
        <v>0.07000000000000028</v>
      </c>
      <c r="V141" s="309">
        <v>14.43999999999997</v>
      </c>
      <c r="W141" s="309">
        <v>3.0668000000000006</v>
      </c>
      <c r="X141" s="312" t="s">
        <v>683</v>
      </c>
      <c r="Y141" s="309">
        <v>2.8000000000000114</v>
      </c>
      <c r="Z141" s="309"/>
      <c r="AA141" s="309"/>
      <c r="AB141" s="306">
        <v>209.06680000000006</v>
      </c>
      <c r="AC141" s="309">
        <v>35.40999999999998</v>
      </c>
      <c r="AD141" s="306">
        <v>3</v>
      </c>
      <c r="AE141" s="309">
        <v>170.65680000000006</v>
      </c>
      <c r="AF141" s="309"/>
      <c r="AG141" s="311"/>
    </row>
    <row r="142" spans="1:33" ht="22.5" customHeight="1">
      <c r="A142" s="384"/>
      <c r="B142" s="235"/>
      <c r="C142" s="232" t="s">
        <v>89</v>
      </c>
      <c r="D142" s="277"/>
      <c r="E142" s="305"/>
      <c r="F142" s="310"/>
      <c r="G142" s="308"/>
      <c r="H142" s="277" t="s">
        <v>668</v>
      </c>
      <c r="I142" s="309">
        <f t="shared" si="8"/>
        <v>110.70999999999994</v>
      </c>
      <c r="J142" s="316">
        <f t="shared" si="9"/>
        <v>2.4</v>
      </c>
      <c r="K142" s="309">
        <v>2.4</v>
      </c>
      <c r="L142" s="309">
        <v>0</v>
      </c>
      <c r="M142" s="309">
        <v>6.179999999999993</v>
      </c>
      <c r="N142" s="309">
        <v>6.179999999999993</v>
      </c>
      <c r="O142" s="309">
        <v>0</v>
      </c>
      <c r="P142" s="309">
        <v>102.12999999999994</v>
      </c>
      <c r="Q142" s="309">
        <v>102.12999999999994</v>
      </c>
      <c r="R142" s="309">
        <v>0</v>
      </c>
      <c r="S142" s="277" t="s">
        <v>670</v>
      </c>
      <c r="T142" s="309">
        <v>9.760000000000002</v>
      </c>
      <c r="U142" s="309">
        <v>-4.800000000000001</v>
      </c>
      <c r="V142" s="309">
        <v>10.840000000000003</v>
      </c>
      <c r="W142" s="309">
        <v>3.719999999999999</v>
      </c>
      <c r="X142" s="312" t="s">
        <v>683</v>
      </c>
      <c r="Y142" s="309">
        <v>5.180000000000007</v>
      </c>
      <c r="Z142" s="309"/>
      <c r="AA142" s="309"/>
      <c r="AB142" s="306">
        <v>125.64999999999995</v>
      </c>
      <c r="AC142" s="309">
        <v>22.200000000000003</v>
      </c>
      <c r="AD142" s="306">
        <v>2.4</v>
      </c>
      <c r="AE142" s="309">
        <v>101.04999999999994</v>
      </c>
      <c r="AF142" s="309"/>
      <c r="AG142" s="311"/>
    </row>
    <row r="143" spans="1:33" ht="22.5" customHeight="1">
      <c r="A143" s="384"/>
      <c r="B143" s="235"/>
      <c r="C143" s="232" t="s">
        <v>90</v>
      </c>
      <c r="D143" s="277"/>
      <c r="E143" s="305"/>
      <c r="F143" s="310"/>
      <c r="G143" s="308"/>
      <c r="H143" s="277" t="s">
        <v>668</v>
      </c>
      <c r="I143" s="309">
        <f t="shared" si="8"/>
        <v>88.49999999999999</v>
      </c>
      <c r="J143" s="316">
        <f t="shared" si="9"/>
        <v>3</v>
      </c>
      <c r="K143" s="309">
        <v>3</v>
      </c>
      <c r="L143" s="309">
        <v>0</v>
      </c>
      <c r="M143" s="309">
        <v>17.86</v>
      </c>
      <c r="N143" s="309">
        <v>17.86</v>
      </c>
      <c r="O143" s="309">
        <v>0</v>
      </c>
      <c r="P143" s="309">
        <v>67.63999999999999</v>
      </c>
      <c r="Q143" s="309">
        <v>67.63999999999999</v>
      </c>
      <c r="R143" s="309">
        <v>0</v>
      </c>
      <c r="S143" s="277" t="s">
        <v>670</v>
      </c>
      <c r="T143" s="309">
        <v>-12.296800000000026</v>
      </c>
      <c r="U143" s="309">
        <v>7.940000000000005</v>
      </c>
      <c r="V143" s="309">
        <v>-7.590000000000032</v>
      </c>
      <c r="W143" s="309">
        <v>-12.646799999999999</v>
      </c>
      <c r="X143" s="312" t="s">
        <v>683</v>
      </c>
      <c r="Y143" s="309">
        <v>-6.289999999999992</v>
      </c>
      <c r="Z143" s="309"/>
      <c r="AA143" s="309"/>
      <c r="AB143" s="306">
        <v>69.91319999999996</v>
      </c>
      <c r="AC143" s="309">
        <v>3.9799999999999756</v>
      </c>
      <c r="AD143" s="306">
        <v>3</v>
      </c>
      <c r="AE143" s="309">
        <v>62.933199999999985</v>
      </c>
      <c r="AF143" s="309"/>
      <c r="AG143" s="311"/>
    </row>
    <row r="144" spans="1:33" ht="22.5" customHeight="1">
      <c r="A144" s="384"/>
      <c r="B144" s="235"/>
      <c r="C144" s="232" t="s">
        <v>91</v>
      </c>
      <c r="D144" s="277"/>
      <c r="E144" s="305"/>
      <c r="F144" s="310"/>
      <c r="G144" s="308"/>
      <c r="H144" s="277" t="s">
        <v>668</v>
      </c>
      <c r="I144" s="309">
        <f t="shared" si="8"/>
        <v>140.54999999999993</v>
      </c>
      <c r="J144" s="316">
        <f t="shared" si="9"/>
        <v>3.5999999999999996</v>
      </c>
      <c r="K144" s="309">
        <v>3.5999999999999996</v>
      </c>
      <c r="L144" s="309">
        <v>0</v>
      </c>
      <c r="M144" s="309">
        <v>29.53000000000002</v>
      </c>
      <c r="N144" s="309">
        <v>34.85000000000002</v>
      </c>
      <c r="O144" s="309">
        <v>-5.320000000000004</v>
      </c>
      <c r="P144" s="309">
        <v>107.4199999999999</v>
      </c>
      <c r="Q144" s="309">
        <v>50.489999999999895</v>
      </c>
      <c r="R144" s="309">
        <v>56.93000000000001</v>
      </c>
      <c r="S144" s="277" t="s">
        <v>670</v>
      </c>
      <c r="T144" s="309">
        <v>66.09720000000006</v>
      </c>
      <c r="U144" s="309">
        <v>5.700000000000003</v>
      </c>
      <c r="V144" s="309">
        <v>38.98000000000002</v>
      </c>
      <c r="W144" s="309">
        <v>21.417200000000037</v>
      </c>
      <c r="X144" s="312" t="s">
        <v>683</v>
      </c>
      <c r="Y144" s="309">
        <v>15.46999999999997</v>
      </c>
      <c r="Z144" s="309"/>
      <c r="AA144" s="309"/>
      <c r="AB144" s="306">
        <v>222.1171999999999</v>
      </c>
      <c r="AC144" s="309">
        <v>83.98</v>
      </c>
      <c r="AD144" s="306">
        <v>3.5999999999999996</v>
      </c>
      <c r="AE144" s="309">
        <v>134.53719999999993</v>
      </c>
      <c r="AF144" s="309"/>
      <c r="AG144" s="311"/>
    </row>
    <row r="145" spans="1:33" s="233" customFormat="1" ht="22.5" customHeight="1">
      <c r="A145" s="384" t="s">
        <v>194</v>
      </c>
      <c r="B145" s="235"/>
      <c r="C145" s="235" t="s">
        <v>4</v>
      </c>
      <c r="D145" s="234"/>
      <c r="E145" s="305">
        <f>F145+G145</f>
        <v>210.99800000000005</v>
      </c>
      <c r="F145" s="308">
        <v>194.56000000000012</v>
      </c>
      <c r="G145" s="308">
        <v>16.437999999999946</v>
      </c>
      <c r="H145" s="309"/>
      <c r="I145" s="309">
        <f t="shared" si="8"/>
        <v>1452.4</v>
      </c>
      <c r="J145" s="316">
        <f t="shared" si="9"/>
        <v>56.4</v>
      </c>
      <c r="K145" s="309">
        <v>52.8</v>
      </c>
      <c r="L145" s="309">
        <v>3.6</v>
      </c>
      <c r="M145" s="309">
        <v>73.76999999999997</v>
      </c>
      <c r="N145" s="309">
        <v>55.76999999999996</v>
      </c>
      <c r="O145" s="309">
        <v>18.000000000000004</v>
      </c>
      <c r="P145" s="309">
        <v>1322.2300000000002</v>
      </c>
      <c r="Q145" s="309">
        <v>1199.3000000000002</v>
      </c>
      <c r="R145" s="309">
        <v>122.93000000000005</v>
      </c>
      <c r="S145" s="309"/>
      <c r="T145" s="309">
        <v>298.2703999999999</v>
      </c>
      <c r="U145" s="309">
        <v>43.14</v>
      </c>
      <c r="V145" s="309">
        <v>207.43000000000004</v>
      </c>
      <c r="W145" s="309">
        <v>47.70039999999991</v>
      </c>
      <c r="X145" s="309"/>
      <c r="Y145" s="309">
        <v>31.510000000000097</v>
      </c>
      <c r="Z145" s="309"/>
      <c r="AA145" s="309"/>
      <c r="AB145" s="306">
        <v>1993.1784000000005</v>
      </c>
      <c r="AC145" s="309">
        <v>329.148</v>
      </c>
      <c r="AD145" s="306">
        <v>250.96000000000012</v>
      </c>
      <c r="AE145" s="309">
        <v>1413.0704000000003</v>
      </c>
      <c r="AF145" s="309"/>
      <c r="AG145" s="307"/>
    </row>
    <row r="146" spans="1:33" s="233" customFormat="1" ht="22.5" customHeight="1">
      <c r="A146" s="384"/>
      <c r="B146" s="384" t="s">
        <v>684</v>
      </c>
      <c r="C146" s="235" t="s">
        <v>685</v>
      </c>
      <c r="D146" s="234"/>
      <c r="E146" s="305">
        <f>F146+G146</f>
        <v>210.99800000000005</v>
      </c>
      <c r="F146" s="308">
        <v>194.56000000000012</v>
      </c>
      <c r="G146" s="308">
        <v>16.437999999999946</v>
      </c>
      <c r="H146" s="309"/>
      <c r="I146" s="309">
        <f t="shared" si="8"/>
        <v>525.1999999999998</v>
      </c>
      <c r="J146" s="316">
        <f t="shared" si="9"/>
        <v>22.8</v>
      </c>
      <c r="K146" s="309">
        <v>19.8</v>
      </c>
      <c r="L146" s="309">
        <v>3</v>
      </c>
      <c r="M146" s="309">
        <v>18.989999999999966</v>
      </c>
      <c r="N146" s="309">
        <v>13.599999999999966</v>
      </c>
      <c r="O146" s="309">
        <v>5.390000000000001</v>
      </c>
      <c r="P146" s="309">
        <v>483.4099999999999</v>
      </c>
      <c r="Q146" s="309">
        <v>451.52999999999986</v>
      </c>
      <c r="R146" s="309">
        <v>31.880000000000052</v>
      </c>
      <c r="S146" s="309"/>
      <c r="T146" s="309">
        <v>22.757199999999997</v>
      </c>
      <c r="U146" s="309">
        <v>5.109999999999999</v>
      </c>
      <c r="V146" s="309">
        <v>17.519999999999996</v>
      </c>
      <c r="W146" s="309">
        <v>0.12720000000000198</v>
      </c>
      <c r="X146" s="309"/>
      <c r="Y146" s="309">
        <v>-2.529999999999982</v>
      </c>
      <c r="Z146" s="309"/>
      <c r="AA146" s="309"/>
      <c r="AB146" s="306">
        <v>756.4251999999999</v>
      </c>
      <c r="AC146" s="309">
        <v>50.41799999999993</v>
      </c>
      <c r="AD146" s="306">
        <v>217.36000000000013</v>
      </c>
      <c r="AE146" s="309">
        <v>488.6471999999999</v>
      </c>
      <c r="AF146" s="309"/>
      <c r="AG146" s="307"/>
    </row>
    <row r="147" spans="1:33" s="233" customFormat="1" ht="22.5" customHeight="1">
      <c r="A147" s="384"/>
      <c r="B147" s="384"/>
      <c r="C147" s="235" t="s">
        <v>693</v>
      </c>
      <c r="D147" s="234"/>
      <c r="E147" s="305"/>
      <c r="F147" s="325"/>
      <c r="G147" s="308"/>
      <c r="H147" s="277" t="s">
        <v>668</v>
      </c>
      <c r="I147" s="309">
        <f t="shared" si="8"/>
        <v>37.27000000000005</v>
      </c>
      <c r="J147" s="316">
        <f t="shared" si="9"/>
        <v>0</v>
      </c>
      <c r="K147" s="309">
        <v>0</v>
      </c>
      <c r="L147" s="309">
        <v>0</v>
      </c>
      <c r="M147" s="309">
        <v>5.390000000000001</v>
      </c>
      <c r="N147" s="309">
        <v>0</v>
      </c>
      <c r="O147" s="309">
        <v>5.390000000000001</v>
      </c>
      <c r="P147" s="309">
        <v>31.880000000000052</v>
      </c>
      <c r="Q147" s="309">
        <v>0</v>
      </c>
      <c r="R147" s="309">
        <v>31.880000000000052</v>
      </c>
      <c r="S147" s="277" t="s">
        <v>670</v>
      </c>
      <c r="T147" s="309">
        <v>-18.339999999999993</v>
      </c>
      <c r="U147" s="309">
        <v>-1.4100000000000001</v>
      </c>
      <c r="V147" s="309">
        <v>-12.409999999999997</v>
      </c>
      <c r="W147" s="309">
        <v>-4.519999999999996</v>
      </c>
      <c r="X147" s="312" t="s">
        <v>683</v>
      </c>
      <c r="Y147" s="309">
        <v>2.72</v>
      </c>
      <c r="Z147" s="309"/>
      <c r="AA147" s="309"/>
      <c r="AB147" s="306">
        <v>21.650000000000063</v>
      </c>
      <c r="AC147" s="309">
        <v>-4.299999999999995</v>
      </c>
      <c r="AD147" s="306">
        <v>0</v>
      </c>
      <c r="AE147" s="309">
        <v>25.950000000000056</v>
      </c>
      <c r="AF147" s="309"/>
      <c r="AG147" s="307"/>
    </row>
    <row r="148" spans="1:33" ht="22.5" customHeight="1">
      <c r="A148" s="384"/>
      <c r="B148" s="384"/>
      <c r="C148" s="232" t="s">
        <v>582</v>
      </c>
      <c r="D148" s="231" t="s">
        <v>669</v>
      </c>
      <c r="E148" s="305">
        <f>F148+G148</f>
        <v>188.53600000000006</v>
      </c>
      <c r="F148" s="310">
        <v>173.7600000000001</v>
      </c>
      <c r="G148" s="310">
        <v>14.775999999999954</v>
      </c>
      <c r="H148" s="309"/>
      <c r="I148" s="309">
        <f t="shared" si="8"/>
        <v>0</v>
      </c>
      <c r="J148" s="316">
        <f t="shared" si="9"/>
        <v>0</v>
      </c>
      <c r="K148" s="309">
        <v>0</v>
      </c>
      <c r="L148" s="309">
        <v>0</v>
      </c>
      <c r="M148" s="309">
        <v>0</v>
      </c>
      <c r="N148" s="309">
        <v>0</v>
      </c>
      <c r="O148" s="309">
        <v>0</v>
      </c>
      <c r="P148" s="309">
        <v>0</v>
      </c>
      <c r="Q148" s="309">
        <v>0</v>
      </c>
      <c r="R148" s="309">
        <v>0</v>
      </c>
      <c r="S148" s="309"/>
      <c r="T148" s="309">
        <v>0</v>
      </c>
      <c r="U148" s="309">
        <v>0</v>
      </c>
      <c r="V148" s="309">
        <v>0</v>
      </c>
      <c r="W148" s="309">
        <v>0</v>
      </c>
      <c r="X148" s="309"/>
      <c r="Y148" s="309">
        <v>0</v>
      </c>
      <c r="Z148" s="309"/>
      <c r="AA148" s="309"/>
      <c r="AB148" s="306">
        <v>188.53600000000006</v>
      </c>
      <c r="AC148" s="309">
        <v>14.775999999999954</v>
      </c>
      <c r="AD148" s="306">
        <v>173.7600000000001</v>
      </c>
      <c r="AE148" s="309">
        <v>0</v>
      </c>
      <c r="AF148" s="309"/>
      <c r="AG148" s="311"/>
    </row>
    <row r="149" spans="1:33" ht="22.5" customHeight="1">
      <c r="A149" s="384"/>
      <c r="B149" s="384"/>
      <c r="C149" s="232" t="s">
        <v>583</v>
      </c>
      <c r="D149" s="231" t="s">
        <v>669</v>
      </c>
      <c r="E149" s="305">
        <f>F149+G149</f>
        <v>22.46199999999999</v>
      </c>
      <c r="F149" s="310">
        <v>20.799999999999997</v>
      </c>
      <c r="G149" s="310">
        <v>1.661999999999992</v>
      </c>
      <c r="H149" s="309"/>
      <c r="I149" s="309">
        <f t="shared" si="8"/>
        <v>0</v>
      </c>
      <c r="J149" s="316">
        <f t="shared" si="9"/>
        <v>0</v>
      </c>
      <c r="K149" s="309">
        <v>0</v>
      </c>
      <c r="L149" s="309">
        <v>0</v>
      </c>
      <c r="M149" s="309">
        <v>0</v>
      </c>
      <c r="N149" s="309">
        <v>0</v>
      </c>
      <c r="O149" s="309">
        <v>0</v>
      </c>
      <c r="P149" s="309">
        <v>0</v>
      </c>
      <c r="Q149" s="309">
        <v>0</v>
      </c>
      <c r="R149" s="309">
        <v>0</v>
      </c>
      <c r="S149" s="309"/>
      <c r="T149" s="309">
        <v>0</v>
      </c>
      <c r="U149" s="309">
        <v>0</v>
      </c>
      <c r="V149" s="309">
        <v>0</v>
      </c>
      <c r="W149" s="309">
        <v>0</v>
      </c>
      <c r="X149" s="309"/>
      <c r="Y149" s="309">
        <v>0</v>
      </c>
      <c r="Z149" s="309"/>
      <c r="AA149" s="309"/>
      <c r="AB149" s="306">
        <v>22.46199999999999</v>
      </c>
      <c r="AC149" s="309">
        <v>1.661999999999992</v>
      </c>
      <c r="AD149" s="306">
        <v>20.799999999999997</v>
      </c>
      <c r="AE149" s="309">
        <v>0</v>
      </c>
      <c r="AF149" s="309"/>
      <c r="AG149" s="311"/>
    </row>
    <row r="150" spans="1:33" ht="22.5" customHeight="1">
      <c r="A150" s="384"/>
      <c r="B150" s="384"/>
      <c r="C150" s="232" t="s">
        <v>94</v>
      </c>
      <c r="D150" s="277"/>
      <c r="E150" s="305"/>
      <c r="F150" s="310"/>
      <c r="G150" s="308"/>
      <c r="H150" s="277" t="s">
        <v>668</v>
      </c>
      <c r="I150" s="309">
        <f t="shared" si="8"/>
        <v>291.4199999999999</v>
      </c>
      <c r="J150" s="316">
        <f t="shared" si="9"/>
        <v>0</v>
      </c>
      <c r="K150" s="309">
        <v>0</v>
      </c>
      <c r="L150" s="309">
        <v>0</v>
      </c>
      <c r="M150" s="309">
        <v>15.599999999999966</v>
      </c>
      <c r="N150" s="309">
        <v>15.599999999999966</v>
      </c>
      <c r="O150" s="309">
        <v>0</v>
      </c>
      <c r="P150" s="309">
        <v>275.81999999999994</v>
      </c>
      <c r="Q150" s="309">
        <v>275.81999999999994</v>
      </c>
      <c r="R150" s="309">
        <v>0</v>
      </c>
      <c r="S150" s="277" t="s">
        <v>670</v>
      </c>
      <c r="T150" s="309">
        <v>21.96919999999999</v>
      </c>
      <c r="U150" s="309">
        <v>1.0199999999999996</v>
      </c>
      <c r="V150" s="309">
        <v>14.489999999999995</v>
      </c>
      <c r="W150" s="309">
        <v>6.459199999999996</v>
      </c>
      <c r="X150" s="312" t="s">
        <v>683</v>
      </c>
      <c r="Y150" s="309">
        <v>2.730000000000004</v>
      </c>
      <c r="Z150" s="309"/>
      <c r="AA150" s="309"/>
      <c r="AB150" s="306">
        <v>316.11919999999986</v>
      </c>
      <c r="AC150" s="309">
        <v>32.819999999999965</v>
      </c>
      <c r="AD150" s="306">
        <v>0</v>
      </c>
      <c r="AE150" s="309">
        <v>283.2991999999999</v>
      </c>
      <c r="AF150" s="309"/>
      <c r="AG150" s="311"/>
    </row>
    <row r="151" spans="1:33" ht="22.5" customHeight="1">
      <c r="A151" s="384"/>
      <c r="B151" s="384"/>
      <c r="C151" s="232" t="s">
        <v>594</v>
      </c>
      <c r="D151" s="277"/>
      <c r="E151" s="305"/>
      <c r="F151" s="310"/>
      <c r="G151" s="308"/>
      <c r="H151" s="277" t="s">
        <v>668</v>
      </c>
      <c r="I151" s="309">
        <f t="shared" si="8"/>
        <v>0</v>
      </c>
      <c r="J151" s="316">
        <f t="shared" si="9"/>
        <v>0</v>
      </c>
      <c r="K151" s="309">
        <v>0</v>
      </c>
      <c r="L151" s="309">
        <v>0</v>
      </c>
      <c r="M151" s="309">
        <v>0</v>
      </c>
      <c r="N151" s="309">
        <v>0</v>
      </c>
      <c r="O151" s="309">
        <v>0</v>
      </c>
      <c r="P151" s="309">
        <v>0</v>
      </c>
      <c r="Q151" s="309">
        <v>0</v>
      </c>
      <c r="R151" s="309">
        <v>0</v>
      </c>
      <c r="S151" s="277" t="s">
        <v>670</v>
      </c>
      <c r="T151" s="309">
        <v>0</v>
      </c>
      <c r="U151" s="309">
        <v>0</v>
      </c>
      <c r="V151" s="309">
        <v>0</v>
      </c>
      <c r="W151" s="309">
        <v>0</v>
      </c>
      <c r="X151" s="312" t="s">
        <v>683</v>
      </c>
      <c r="Y151" s="309">
        <v>-5.3</v>
      </c>
      <c r="Z151" s="309"/>
      <c r="AA151" s="309"/>
      <c r="AB151" s="306">
        <v>-5.3</v>
      </c>
      <c r="AC151" s="309">
        <v>-5.3</v>
      </c>
      <c r="AD151" s="306">
        <v>0</v>
      </c>
      <c r="AE151" s="309">
        <v>0</v>
      </c>
      <c r="AF151" s="309"/>
      <c r="AG151" s="311"/>
    </row>
    <row r="152" spans="1:33" ht="22.5" customHeight="1">
      <c r="A152" s="384"/>
      <c r="B152" s="384"/>
      <c r="C152" s="232" t="s">
        <v>595</v>
      </c>
      <c r="D152" s="277"/>
      <c r="E152" s="305"/>
      <c r="F152" s="310"/>
      <c r="G152" s="308"/>
      <c r="H152" s="277" t="s">
        <v>668</v>
      </c>
      <c r="I152" s="309">
        <f t="shared" si="8"/>
        <v>0</v>
      </c>
      <c r="J152" s="316">
        <f t="shared" si="9"/>
        <v>0</v>
      </c>
      <c r="K152" s="309">
        <v>0</v>
      </c>
      <c r="L152" s="309">
        <v>0</v>
      </c>
      <c r="M152" s="309">
        <v>0</v>
      </c>
      <c r="N152" s="309">
        <v>0</v>
      </c>
      <c r="O152" s="309">
        <v>0</v>
      </c>
      <c r="P152" s="309">
        <v>0</v>
      </c>
      <c r="Q152" s="309">
        <v>0</v>
      </c>
      <c r="R152" s="309">
        <v>0</v>
      </c>
      <c r="S152" s="277" t="s">
        <v>670</v>
      </c>
      <c r="T152" s="309">
        <v>0</v>
      </c>
      <c r="U152" s="309">
        <v>0</v>
      </c>
      <c r="V152" s="309">
        <v>0</v>
      </c>
      <c r="W152" s="309">
        <v>0</v>
      </c>
      <c r="X152" s="312" t="s">
        <v>683</v>
      </c>
      <c r="Y152" s="309">
        <v>-1.9</v>
      </c>
      <c r="Z152" s="309"/>
      <c r="AA152" s="309"/>
      <c r="AB152" s="306">
        <v>-1.9</v>
      </c>
      <c r="AC152" s="309">
        <v>-1.9</v>
      </c>
      <c r="AD152" s="306">
        <v>0</v>
      </c>
      <c r="AE152" s="309">
        <v>0</v>
      </c>
      <c r="AF152" s="309"/>
      <c r="AG152" s="311"/>
    </row>
    <row r="153" spans="1:33" ht="22.5" customHeight="1">
      <c r="A153" s="384"/>
      <c r="B153" s="384"/>
      <c r="C153" s="232" t="s">
        <v>95</v>
      </c>
      <c r="D153" s="277"/>
      <c r="E153" s="305"/>
      <c r="F153" s="310"/>
      <c r="G153" s="308"/>
      <c r="H153" s="277" t="s">
        <v>668</v>
      </c>
      <c r="I153" s="309">
        <f t="shared" si="8"/>
        <v>173.70999999999992</v>
      </c>
      <c r="J153" s="316">
        <f t="shared" si="9"/>
        <v>0</v>
      </c>
      <c r="K153" s="309">
        <v>0</v>
      </c>
      <c r="L153" s="309">
        <v>0</v>
      </c>
      <c r="M153" s="309">
        <v>-2</v>
      </c>
      <c r="N153" s="309">
        <v>-2</v>
      </c>
      <c r="O153" s="309">
        <v>0</v>
      </c>
      <c r="P153" s="309">
        <v>175.70999999999992</v>
      </c>
      <c r="Q153" s="309">
        <v>175.70999999999992</v>
      </c>
      <c r="R153" s="309">
        <v>0</v>
      </c>
      <c r="S153" s="277" t="s">
        <v>670</v>
      </c>
      <c r="T153" s="309">
        <v>19.128</v>
      </c>
      <c r="U153" s="309">
        <v>5.5</v>
      </c>
      <c r="V153" s="309">
        <v>15.439999999999998</v>
      </c>
      <c r="W153" s="309">
        <v>-1.8119999999999976</v>
      </c>
      <c r="X153" s="312" t="s">
        <v>683</v>
      </c>
      <c r="Y153" s="309">
        <v>-0.7799999999999869</v>
      </c>
      <c r="Z153" s="309"/>
      <c r="AA153" s="309"/>
      <c r="AB153" s="306">
        <v>192.05799999999994</v>
      </c>
      <c r="AC153" s="309">
        <v>12.66000000000001</v>
      </c>
      <c r="AD153" s="306">
        <v>0</v>
      </c>
      <c r="AE153" s="309">
        <v>179.3979999999999</v>
      </c>
      <c r="AF153" s="309"/>
      <c r="AG153" s="311"/>
    </row>
    <row r="154" spans="1:33" ht="22.5" customHeight="1">
      <c r="A154" s="384"/>
      <c r="B154" s="235"/>
      <c r="C154" s="232" t="s">
        <v>96</v>
      </c>
      <c r="D154" s="277"/>
      <c r="E154" s="305"/>
      <c r="F154" s="310"/>
      <c r="G154" s="308"/>
      <c r="H154" s="277" t="s">
        <v>668</v>
      </c>
      <c r="I154" s="309">
        <f t="shared" si="8"/>
        <v>72.94000000000001</v>
      </c>
      <c r="J154" s="316">
        <f t="shared" si="9"/>
        <v>1.7999999999999998</v>
      </c>
      <c r="K154" s="309">
        <v>1.7999999999999998</v>
      </c>
      <c r="L154" s="309">
        <v>0</v>
      </c>
      <c r="M154" s="309">
        <v>7.210000000000001</v>
      </c>
      <c r="N154" s="309">
        <v>7.210000000000001</v>
      </c>
      <c r="O154" s="309">
        <v>0</v>
      </c>
      <c r="P154" s="309">
        <v>63.93000000000001</v>
      </c>
      <c r="Q154" s="309">
        <v>63.93000000000001</v>
      </c>
      <c r="R154" s="309">
        <v>0</v>
      </c>
      <c r="S154" s="277" t="s">
        <v>670</v>
      </c>
      <c r="T154" s="309">
        <v>16.94399999999998</v>
      </c>
      <c r="U154" s="309">
        <v>6.529999999999994</v>
      </c>
      <c r="V154" s="309">
        <v>9.25</v>
      </c>
      <c r="W154" s="309">
        <v>1.1639999999999873</v>
      </c>
      <c r="X154" s="312" t="s">
        <v>683</v>
      </c>
      <c r="Y154" s="309">
        <v>0.519999999999996</v>
      </c>
      <c r="Z154" s="309"/>
      <c r="AA154" s="309"/>
      <c r="AB154" s="306">
        <v>90.404</v>
      </c>
      <c r="AC154" s="309">
        <v>16.979999999999997</v>
      </c>
      <c r="AD154" s="306">
        <v>1.7999999999999998</v>
      </c>
      <c r="AE154" s="309">
        <v>71.624</v>
      </c>
      <c r="AF154" s="309"/>
      <c r="AG154" s="311"/>
    </row>
    <row r="155" spans="1:33" ht="22.5" customHeight="1">
      <c r="A155" s="384"/>
      <c r="B155" s="235"/>
      <c r="C155" s="232" t="s">
        <v>97</v>
      </c>
      <c r="D155" s="277"/>
      <c r="E155" s="305"/>
      <c r="F155" s="310"/>
      <c r="G155" s="308"/>
      <c r="H155" s="277" t="s">
        <v>668</v>
      </c>
      <c r="I155" s="309">
        <f t="shared" si="8"/>
        <v>156.28000000000014</v>
      </c>
      <c r="J155" s="316">
        <f t="shared" si="9"/>
        <v>5.3999999999999995</v>
      </c>
      <c r="K155" s="309">
        <v>5.3999999999999995</v>
      </c>
      <c r="L155" s="309">
        <v>0</v>
      </c>
      <c r="M155" s="309">
        <v>6.289999999999992</v>
      </c>
      <c r="N155" s="309">
        <v>6.289999999999992</v>
      </c>
      <c r="O155" s="309">
        <v>0</v>
      </c>
      <c r="P155" s="309">
        <v>144.59000000000015</v>
      </c>
      <c r="Q155" s="309">
        <v>144.59000000000015</v>
      </c>
      <c r="R155" s="309">
        <v>0</v>
      </c>
      <c r="S155" s="277" t="s">
        <v>670</v>
      </c>
      <c r="T155" s="309">
        <v>8.155199999999958</v>
      </c>
      <c r="U155" s="309">
        <v>-3.770000000000003</v>
      </c>
      <c r="V155" s="309">
        <v>3.069999999999993</v>
      </c>
      <c r="W155" s="309">
        <v>8.855199999999968</v>
      </c>
      <c r="X155" s="312" t="s">
        <v>683</v>
      </c>
      <c r="Y155" s="309">
        <v>9.76000000000002</v>
      </c>
      <c r="Z155" s="309"/>
      <c r="AA155" s="309"/>
      <c r="AB155" s="306">
        <v>174.1952000000001</v>
      </c>
      <c r="AC155" s="309">
        <v>19.120000000000005</v>
      </c>
      <c r="AD155" s="306">
        <v>5.3999999999999995</v>
      </c>
      <c r="AE155" s="309">
        <v>149.6752000000001</v>
      </c>
      <c r="AF155" s="309"/>
      <c r="AG155" s="311"/>
    </row>
    <row r="156" spans="1:33" ht="22.5" customHeight="1">
      <c r="A156" s="384"/>
      <c r="B156" s="235"/>
      <c r="C156" s="232" t="s">
        <v>98</v>
      </c>
      <c r="D156" s="277"/>
      <c r="E156" s="305"/>
      <c r="F156" s="310"/>
      <c r="G156" s="308"/>
      <c r="H156" s="277" t="s">
        <v>668</v>
      </c>
      <c r="I156" s="309">
        <f t="shared" si="8"/>
        <v>95.56999999999998</v>
      </c>
      <c r="J156" s="316">
        <f t="shared" si="9"/>
        <v>4.8</v>
      </c>
      <c r="K156" s="309">
        <v>4.8</v>
      </c>
      <c r="L156" s="309">
        <v>0</v>
      </c>
      <c r="M156" s="309">
        <v>-11</v>
      </c>
      <c r="N156" s="309">
        <v>-11</v>
      </c>
      <c r="O156" s="309">
        <v>0</v>
      </c>
      <c r="P156" s="309">
        <v>101.76999999999998</v>
      </c>
      <c r="Q156" s="309">
        <v>101.76999999999998</v>
      </c>
      <c r="R156" s="309">
        <v>0</v>
      </c>
      <c r="S156" s="277" t="s">
        <v>670</v>
      </c>
      <c r="T156" s="309">
        <v>68.45880000000001</v>
      </c>
      <c r="U156" s="309">
        <v>9.350000000000009</v>
      </c>
      <c r="V156" s="309">
        <v>52.60000000000002</v>
      </c>
      <c r="W156" s="309">
        <v>6.5087999999999795</v>
      </c>
      <c r="X156" s="312" t="s">
        <v>683</v>
      </c>
      <c r="Y156" s="309">
        <v>0.030000000000086402</v>
      </c>
      <c r="Z156" s="309"/>
      <c r="AA156" s="309"/>
      <c r="AB156" s="306">
        <v>164.05880000000008</v>
      </c>
      <c r="AC156" s="309">
        <v>41.63000000000011</v>
      </c>
      <c r="AD156" s="306">
        <v>4.8</v>
      </c>
      <c r="AE156" s="309">
        <v>117.62879999999997</v>
      </c>
      <c r="AF156" s="309"/>
      <c r="AG156" s="311"/>
    </row>
    <row r="157" spans="1:33" ht="22.5" customHeight="1">
      <c r="A157" s="384"/>
      <c r="B157" s="235"/>
      <c r="C157" s="232" t="s">
        <v>99</v>
      </c>
      <c r="D157" s="277"/>
      <c r="E157" s="305"/>
      <c r="F157" s="310"/>
      <c r="G157" s="308"/>
      <c r="H157" s="277" t="s">
        <v>668</v>
      </c>
      <c r="I157" s="309">
        <f t="shared" si="8"/>
        <v>26.49000000000002</v>
      </c>
      <c r="J157" s="316">
        <f t="shared" si="9"/>
        <v>1.2</v>
      </c>
      <c r="K157" s="309">
        <v>1.2</v>
      </c>
      <c r="L157" s="309">
        <v>0</v>
      </c>
      <c r="M157" s="309">
        <v>-4.079999999999984</v>
      </c>
      <c r="N157" s="309">
        <v>-4.079999999999984</v>
      </c>
      <c r="O157" s="309">
        <v>0</v>
      </c>
      <c r="P157" s="309">
        <v>29.370000000000005</v>
      </c>
      <c r="Q157" s="309">
        <v>29.370000000000005</v>
      </c>
      <c r="R157" s="309">
        <v>0</v>
      </c>
      <c r="S157" s="277" t="s">
        <v>670</v>
      </c>
      <c r="T157" s="309">
        <v>25.07000000000002</v>
      </c>
      <c r="U157" s="309">
        <v>5.25</v>
      </c>
      <c r="V157" s="309">
        <v>22.629999999999995</v>
      </c>
      <c r="W157" s="309">
        <v>-2.809999999999974</v>
      </c>
      <c r="X157" s="312" t="s">
        <v>683</v>
      </c>
      <c r="Y157" s="309">
        <v>12.200000000000003</v>
      </c>
      <c r="Z157" s="309"/>
      <c r="AA157" s="309"/>
      <c r="AB157" s="306">
        <v>63.76000000000005</v>
      </c>
      <c r="AC157" s="309">
        <v>30.750000000000014</v>
      </c>
      <c r="AD157" s="306">
        <v>1.2</v>
      </c>
      <c r="AE157" s="309">
        <v>31.81000000000003</v>
      </c>
      <c r="AF157" s="309"/>
      <c r="AG157" s="311"/>
    </row>
    <row r="158" spans="1:33" ht="22.5" customHeight="1">
      <c r="A158" s="384"/>
      <c r="B158" s="235"/>
      <c r="C158" s="232" t="s">
        <v>100</v>
      </c>
      <c r="D158" s="277"/>
      <c r="E158" s="305"/>
      <c r="F158" s="310"/>
      <c r="G158" s="308"/>
      <c r="H158" s="277" t="s">
        <v>668</v>
      </c>
      <c r="I158" s="309">
        <f t="shared" si="8"/>
        <v>123.32000000000012</v>
      </c>
      <c r="J158" s="316">
        <f t="shared" si="9"/>
        <v>4.8</v>
      </c>
      <c r="K158" s="309">
        <v>4.8</v>
      </c>
      <c r="L158" s="309">
        <v>0</v>
      </c>
      <c r="M158" s="309">
        <v>6.780000000000001</v>
      </c>
      <c r="N158" s="309">
        <v>6.780000000000001</v>
      </c>
      <c r="O158" s="309">
        <v>0</v>
      </c>
      <c r="P158" s="309">
        <v>111.74000000000012</v>
      </c>
      <c r="Q158" s="309">
        <v>111.74000000000012</v>
      </c>
      <c r="R158" s="309">
        <v>0</v>
      </c>
      <c r="S158" s="277" t="s">
        <v>670</v>
      </c>
      <c r="T158" s="309">
        <v>46.35000000000001</v>
      </c>
      <c r="U158" s="309">
        <v>9.790000000000006</v>
      </c>
      <c r="V158" s="309">
        <v>36.00999999999999</v>
      </c>
      <c r="W158" s="309">
        <v>0.5500000000000114</v>
      </c>
      <c r="X158" s="312" t="s">
        <v>683</v>
      </c>
      <c r="Y158" s="309">
        <v>10.449999999999989</v>
      </c>
      <c r="Z158" s="309"/>
      <c r="AA158" s="309"/>
      <c r="AB158" s="306">
        <v>180.12000000000012</v>
      </c>
      <c r="AC158" s="309">
        <v>53.23999999999998</v>
      </c>
      <c r="AD158" s="306">
        <v>4.8</v>
      </c>
      <c r="AE158" s="309">
        <v>122.08000000000014</v>
      </c>
      <c r="AF158" s="309"/>
      <c r="AG158" s="311"/>
    </row>
    <row r="159" spans="1:33" ht="22.5" customHeight="1">
      <c r="A159" s="384"/>
      <c r="B159" s="235"/>
      <c r="C159" s="232" t="s">
        <v>101</v>
      </c>
      <c r="D159" s="277"/>
      <c r="E159" s="305"/>
      <c r="F159" s="310"/>
      <c r="G159" s="308"/>
      <c r="H159" s="277" t="s">
        <v>668</v>
      </c>
      <c r="I159" s="309">
        <f t="shared" si="8"/>
        <v>162.07000000000005</v>
      </c>
      <c r="J159" s="316">
        <f t="shared" si="9"/>
        <v>4.8</v>
      </c>
      <c r="K159" s="309">
        <v>4.8</v>
      </c>
      <c r="L159" s="309">
        <v>0</v>
      </c>
      <c r="M159" s="309">
        <v>16.83</v>
      </c>
      <c r="N159" s="309">
        <v>16.83</v>
      </c>
      <c r="O159" s="309">
        <v>0</v>
      </c>
      <c r="P159" s="309">
        <v>140.44000000000005</v>
      </c>
      <c r="Q159" s="309">
        <v>140.44000000000005</v>
      </c>
      <c r="R159" s="309">
        <v>0</v>
      </c>
      <c r="S159" s="277" t="s">
        <v>670</v>
      </c>
      <c r="T159" s="309">
        <v>19.097199999999994</v>
      </c>
      <c r="U159" s="309">
        <v>0.6400000000000006</v>
      </c>
      <c r="V159" s="309">
        <v>11.239999999999995</v>
      </c>
      <c r="W159" s="309">
        <v>7.217199999999998</v>
      </c>
      <c r="X159" s="312" t="s">
        <v>683</v>
      </c>
      <c r="Y159" s="309">
        <v>-12.340000000000003</v>
      </c>
      <c r="Z159" s="309"/>
      <c r="AA159" s="309"/>
      <c r="AB159" s="306">
        <v>168.82720000000003</v>
      </c>
      <c r="AC159" s="309">
        <v>15.72999999999999</v>
      </c>
      <c r="AD159" s="306">
        <v>4.8</v>
      </c>
      <c r="AE159" s="309">
        <v>148.29720000000003</v>
      </c>
      <c r="AF159" s="309"/>
      <c r="AG159" s="311"/>
    </row>
    <row r="160" spans="1:33" ht="22.5" customHeight="1">
      <c r="A160" s="384"/>
      <c r="B160" s="235"/>
      <c r="C160" s="232" t="s">
        <v>102</v>
      </c>
      <c r="D160" s="277"/>
      <c r="E160" s="305"/>
      <c r="F160" s="310"/>
      <c r="G160" s="308"/>
      <c r="H160" s="277" t="s">
        <v>668</v>
      </c>
      <c r="I160" s="309">
        <f t="shared" si="8"/>
        <v>16.750000000000014</v>
      </c>
      <c r="J160" s="316">
        <f t="shared" si="9"/>
        <v>2.4</v>
      </c>
      <c r="K160" s="309">
        <v>1.7999999999999998</v>
      </c>
      <c r="L160" s="309">
        <v>0.6</v>
      </c>
      <c r="M160" s="309">
        <v>10.629999999999999</v>
      </c>
      <c r="N160" s="309">
        <v>-1.980000000000004</v>
      </c>
      <c r="O160" s="309">
        <v>12.610000000000003</v>
      </c>
      <c r="P160" s="309">
        <v>3.720000000000013</v>
      </c>
      <c r="Q160" s="309">
        <v>-87.32999999999998</v>
      </c>
      <c r="R160" s="309">
        <v>91.05</v>
      </c>
      <c r="S160" s="277" t="s">
        <v>670</v>
      </c>
      <c r="T160" s="309">
        <v>53.60080000000002</v>
      </c>
      <c r="U160" s="309">
        <v>4.099999999999994</v>
      </c>
      <c r="V160" s="309">
        <v>32.160000000000025</v>
      </c>
      <c r="W160" s="309">
        <v>17.3408</v>
      </c>
      <c r="X160" s="312" t="s">
        <v>683</v>
      </c>
      <c r="Y160" s="309">
        <v>11.360000000000014</v>
      </c>
      <c r="Z160" s="309"/>
      <c r="AA160" s="309"/>
      <c r="AB160" s="306">
        <v>81.71080000000003</v>
      </c>
      <c r="AC160" s="309">
        <v>54.150000000000034</v>
      </c>
      <c r="AD160" s="306">
        <v>2.4</v>
      </c>
      <c r="AE160" s="309">
        <v>25.16080000000001</v>
      </c>
      <c r="AF160" s="309"/>
      <c r="AG160" s="311"/>
    </row>
    <row r="161" spans="1:33" ht="22.5" customHeight="1">
      <c r="A161" s="384"/>
      <c r="B161" s="235"/>
      <c r="C161" s="232" t="s">
        <v>103</v>
      </c>
      <c r="D161" s="277"/>
      <c r="E161" s="305"/>
      <c r="F161" s="310"/>
      <c r="G161" s="308"/>
      <c r="H161" s="277" t="s">
        <v>668</v>
      </c>
      <c r="I161" s="309">
        <f t="shared" si="8"/>
        <v>3.9099999999999877</v>
      </c>
      <c r="J161" s="316">
        <f t="shared" si="9"/>
        <v>0.6</v>
      </c>
      <c r="K161" s="309">
        <v>0.6</v>
      </c>
      <c r="L161" s="309">
        <v>0</v>
      </c>
      <c r="M161" s="309">
        <v>-13.38000000000001</v>
      </c>
      <c r="N161" s="309">
        <v>-13.38000000000001</v>
      </c>
      <c r="O161" s="309">
        <v>0</v>
      </c>
      <c r="P161" s="309">
        <v>16.689999999999998</v>
      </c>
      <c r="Q161" s="309">
        <v>16.689999999999998</v>
      </c>
      <c r="R161" s="309">
        <v>0</v>
      </c>
      <c r="S161" s="277" t="s">
        <v>670</v>
      </c>
      <c r="T161" s="309">
        <v>4.141999999999985</v>
      </c>
      <c r="U161" s="309">
        <v>0.7699999999999996</v>
      </c>
      <c r="V161" s="309">
        <v>1.5900000000000034</v>
      </c>
      <c r="W161" s="309">
        <v>1.7819999999999823</v>
      </c>
      <c r="X161" s="312" t="s">
        <v>683</v>
      </c>
      <c r="Y161" s="309">
        <v>-2.3499999999999943</v>
      </c>
      <c r="Z161" s="309"/>
      <c r="AA161" s="309"/>
      <c r="AB161" s="306">
        <v>5.701999999999979</v>
      </c>
      <c r="AC161" s="309">
        <v>-14.14</v>
      </c>
      <c r="AD161" s="306">
        <v>0.6</v>
      </c>
      <c r="AE161" s="309">
        <v>19.24199999999998</v>
      </c>
      <c r="AF161" s="309"/>
      <c r="AG161" s="311"/>
    </row>
    <row r="162" spans="1:33" ht="22.5" customHeight="1">
      <c r="A162" s="384"/>
      <c r="B162" s="235"/>
      <c r="C162" s="232" t="s">
        <v>104</v>
      </c>
      <c r="D162" s="277"/>
      <c r="E162" s="305"/>
      <c r="F162" s="310"/>
      <c r="G162" s="308"/>
      <c r="H162" s="277" t="s">
        <v>668</v>
      </c>
      <c r="I162" s="309">
        <f t="shared" si="8"/>
        <v>269.86999999999995</v>
      </c>
      <c r="J162" s="316">
        <f t="shared" si="9"/>
        <v>7.8</v>
      </c>
      <c r="K162" s="309">
        <v>7.8</v>
      </c>
      <c r="L162" s="309">
        <v>0</v>
      </c>
      <c r="M162" s="309">
        <v>35.5</v>
      </c>
      <c r="N162" s="309">
        <v>35.5</v>
      </c>
      <c r="O162" s="309">
        <v>0</v>
      </c>
      <c r="P162" s="309">
        <v>226.56999999999994</v>
      </c>
      <c r="Q162" s="309">
        <v>226.56999999999994</v>
      </c>
      <c r="R162" s="309">
        <v>0</v>
      </c>
      <c r="S162" s="277" t="s">
        <v>670</v>
      </c>
      <c r="T162" s="309">
        <v>33.69519999999997</v>
      </c>
      <c r="U162" s="309">
        <v>5.3700000000000045</v>
      </c>
      <c r="V162" s="309">
        <v>21.360000000000014</v>
      </c>
      <c r="W162" s="309">
        <v>6.965199999999953</v>
      </c>
      <c r="X162" s="312" t="s">
        <v>683</v>
      </c>
      <c r="Y162" s="309">
        <v>4.409999999999968</v>
      </c>
      <c r="Z162" s="309"/>
      <c r="AA162" s="309"/>
      <c r="AB162" s="306">
        <v>307.97519999999986</v>
      </c>
      <c r="AC162" s="309">
        <v>61.26999999999998</v>
      </c>
      <c r="AD162" s="306">
        <v>7.8</v>
      </c>
      <c r="AE162" s="309">
        <v>238.9051999999999</v>
      </c>
      <c r="AF162" s="309"/>
      <c r="AG162" s="311"/>
    </row>
    <row r="163" spans="1:33" s="233" customFormat="1" ht="22.5" customHeight="1">
      <c r="A163" s="384" t="s">
        <v>195</v>
      </c>
      <c r="B163" s="235"/>
      <c r="C163" s="235" t="s">
        <v>4</v>
      </c>
      <c r="D163" s="234"/>
      <c r="E163" s="305">
        <f>F163+G163</f>
        <v>111.8919999999999</v>
      </c>
      <c r="F163" s="308">
        <v>98.89999999999998</v>
      </c>
      <c r="G163" s="308">
        <v>12.99199999999992</v>
      </c>
      <c r="H163" s="309"/>
      <c r="I163" s="309">
        <f t="shared" si="8"/>
        <v>813.5100000000001</v>
      </c>
      <c r="J163" s="316">
        <f t="shared" si="9"/>
        <v>34.8</v>
      </c>
      <c r="K163" s="309">
        <v>30</v>
      </c>
      <c r="L163" s="309">
        <v>4.8</v>
      </c>
      <c r="M163" s="309">
        <v>-39.55000000000003</v>
      </c>
      <c r="N163" s="309">
        <v>-56.69000000000003</v>
      </c>
      <c r="O163" s="309">
        <v>17.14</v>
      </c>
      <c r="P163" s="309">
        <v>818.2600000000001</v>
      </c>
      <c r="Q163" s="309">
        <v>826.37</v>
      </c>
      <c r="R163" s="309">
        <v>-8.110000000000014</v>
      </c>
      <c r="S163" s="309"/>
      <c r="T163" s="309">
        <v>362.30240000000015</v>
      </c>
      <c r="U163" s="309">
        <v>51.730000000000004</v>
      </c>
      <c r="V163" s="309">
        <v>255.01000000000005</v>
      </c>
      <c r="W163" s="309">
        <v>55.56240000000004</v>
      </c>
      <c r="X163" s="309"/>
      <c r="Y163" s="309">
        <v>10.920000000000007</v>
      </c>
      <c r="Z163" s="309"/>
      <c r="AA163" s="309"/>
      <c r="AB163" s="306">
        <v>1298.6244</v>
      </c>
      <c r="AC163" s="309">
        <v>239.37199999999993</v>
      </c>
      <c r="AD163" s="306">
        <v>133.7</v>
      </c>
      <c r="AE163" s="309">
        <v>925.5524</v>
      </c>
      <c r="AF163" s="309"/>
      <c r="AG163" s="307"/>
    </row>
    <row r="164" spans="1:33" s="233" customFormat="1" ht="22.5" customHeight="1">
      <c r="A164" s="384"/>
      <c r="B164" s="384" t="s">
        <v>684</v>
      </c>
      <c r="C164" s="235" t="s">
        <v>685</v>
      </c>
      <c r="D164" s="234"/>
      <c r="E164" s="305">
        <f>F164+G164</f>
        <v>111.8919999999999</v>
      </c>
      <c r="F164" s="308">
        <v>98.89999999999998</v>
      </c>
      <c r="G164" s="308">
        <v>12.99199999999992</v>
      </c>
      <c r="H164" s="309"/>
      <c r="I164" s="309">
        <f t="shared" si="8"/>
        <v>277.5400000000001</v>
      </c>
      <c r="J164" s="316">
        <f t="shared" si="9"/>
        <v>17.4</v>
      </c>
      <c r="K164" s="309">
        <v>12.6</v>
      </c>
      <c r="L164" s="309">
        <v>4.8</v>
      </c>
      <c r="M164" s="309">
        <v>1.5100000000000051</v>
      </c>
      <c r="N164" s="309">
        <v>-15.629999999999995</v>
      </c>
      <c r="O164" s="309">
        <v>17.14</v>
      </c>
      <c r="P164" s="309">
        <v>258.63000000000005</v>
      </c>
      <c r="Q164" s="309">
        <v>266.74000000000007</v>
      </c>
      <c r="R164" s="309">
        <v>-8.110000000000014</v>
      </c>
      <c r="S164" s="309"/>
      <c r="T164" s="309">
        <v>56.32400000000001</v>
      </c>
      <c r="U164" s="309">
        <v>3.719999999999998</v>
      </c>
      <c r="V164" s="309">
        <v>49.19000000000001</v>
      </c>
      <c r="W164" s="309">
        <v>3.4139999999999997</v>
      </c>
      <c r="X164" s="309"/>
      <c r="Y164" s="309">
        <v>-0.0699999999999954</v>
      </c>
      <c r="Z164" s="309"/>
      <c r="AA164" s="309"/>
      <c r="AB164" s="306">
        <v>445.6859999999999</v>
      </c>
      <c r="AC164" s="309">
        <v>63.62199999999994</v>
      </c>
      <c r="AD164" s="306">
        <v>116.29999999999998</v>
      </c>
      <c r="AE164" s="309">
        <v>265.764</v>
      </c>
      <c r="AF164" s="309"/>
      <c r="AG164" s="307"/>
    </row>
    <row r="165" spans="1:33" s="233" customFormat="1" ht="22.5" customHeight="1">
      <c r="A165" s="384"/>
      <c r="B165" s="384"/>
      <c r="C165" s="235" t="s">
        <v>694</v>
      </c>
      <c r="D165" s="234"/>
      <c r="E165" s="305"/>
      <c r="F165" s="325"/>
      <c r="G165" s="308"/>
      <c r="H165" s="277" t="s">
        <v>668</v>
      </c>
      <c r="I165" s="309">
        <f t="shared" si="8"/>
        <v>9.029999999999987</v>
      </c>
      <c r="J165" s="316">
        <f t="shared" si="9"/>
        <v>0</v>
      </c>
      <c r="K165" s="309">
        <v>0</v>
      </c>
      <c r="L165" s="309">
        <v>0</v>
      </c>
      <c r="M165" s="309">
        <v>17.14</v>
      </c>
      <c r="N165" s="309">
        <v>0</v>
      </c>
      <c r="O165" s="309">
        <v>17.14</v>
      </c>
      <c r="P165" s="309">
        <v>-8.110000000000014</v>
      </c>
      <c r="Q165" s="309">
        <v>0</v>
      </c>
      <c r="R165" s="309">
        <v>-8.110000000000014</v>
      </c>
      <c r="S165" s="277" t="s">
        <v>670</v>
      </c>
      <c r="T165" s="309">
        <v>-7.147999999999999</v>
      </c>
      <c r="U165" s="309">
        <v>1.7299999999999995</v>
      </c>
      <c r="V165" s="309">
        <v>-6.549999999999997</v>
      </c>
      <c r="W165" s="309">
        <v>-2.328000000000001</v>
      </c>
      <c r="X165" s="312" t="s">
        <v>683</v>
      </c>
      <c r="Y165" s="309">
        <v>-0.11999999999999966</v>
      </c>
      <c r="Z165" s="309"/>
      <c r="AA165" s="309"/>
      <c r="AB165" s="306">
        <v>1.761999999999988</v>
      </c>
      <c r="AC165" s="309">
        <v>10.470000000000004</v>
      </c>
      <c r="AD165" s="306">
        <v>0</v>
      </c>
      <c r="AE165" s="309">
        <v>-8.708000000000016</v>
      </c>
      <c r="AF165" s="309"/>
      <c r="AG165" s="307"/>
    </row>
    <row r="166" spans="1:33" ht="22.5" customHeight="1">
      <c r="A166" s="384"/>
      <c r="B166" s="384"/>
      <c r="C166" s="232" t="s">
        <v>584</v>
      </c>
      <c r="D166" s="231" t="s">
        <v>669</v>
      </c>
      <c r="E166" s="305">
        <f>F166+G166</f>
        <v>61.17399999999998</v>
      </c>
      <c r="F166" s="310">
        <v>55.53000000000003</v>
      </c>
      <c r="G166" s="310">
        <v>5.643999999999949</v>
      </c>
      <c r="H166" s="309"/>
      <c r="I166" s="309">
        <f t="shared" si="8"/>
        <v>0</v>
      </c>
      <c r="J166" s="316">
        <f t="shared" si="9"/>
        <v>0</v>
      </c>
      <c r="K166" s="309">
        <v>0</v>
      </c>
      <c r="L166" s="309">
        <v>0</v>
      </c>
      <c r="M166" s="309">
        <v>0</v>
      </c>
      <c r="N166" s="309">
        <v>0</v>
      </c>
      <c r="O166" s="309">
        <v>0</v>
      </c>
      <c r="P166" s="309">
        <v>0</v>
      </c>
      <c r="Q166" s="309">
        <v>0</v>
      </c>
      <c r="R166" s="309">
        <v>0</v>
      </c>
      <c r="S166" s="309"/>
      <c r="T166" s="309">
        <v>0</v>
      </c>
      <c r="U166" s="309">
        <v>0</v>
      </c>
      <c r="V166" s="309">
        <v>0</v>
      </c>
      <c r="W166" s="309">
        <v>0</v>
      </c>
      <c r="X166" s="309"/>
      <c r="Y166" s="309">
        <v>0</v>
      </c>
      <c r="Z166" s="309"/>
      <c r="AA166" s="309"/>
      <c r="AB166" s="306">
        <v>61.17399999999998</v>
      </c>
      <c r="AC166" s="309">
        <v>5.643999999999949</v>
      </c>
      <c r="AD166" s="306">
        <v>55.53000000000003</v>
      </c>
      <c r="AE166" s="309">
        <v>0</v>
      </c>
      <c r="AF166" s="309"/>
      <c r="AG166" s="311"/>
    </row>
    <row r="167" spans="1:33" ht="36.75" customHeight="1">
      <c r="A167" s="384"/>
      <c r="B167" s="384"/>
      <c r="C167" s="232" t="s">
        <v>585</v>
      </c>
      <c r="D167" s="231" t="s">
        <v>671</v>
      </c>
      <c r="E167" s="305">
        <f>F167+G167</f>
        <v>50.71799999999992</v>
      </c>
      <c r="F167" s="310">
        <v>43.36999999999995</v>
      </c>
      <c r="G167" s="310">
        <v>7.3479999999999706</v>
      </c>
      <c r="H167" s="309"/>
      <c r="I167" s="309">
        <f t="shared" si="8"/>
        <v>0</v>
      </c>
      <c r="J167" s="316">
        <f t="shared" si="9"/>
        <v>0</v>
      </c>
      <c r="K167" s="309">
        <v>0</v>
      </c>
      <c r="L167" s="309">
        <v>0</v>
      </c>
      <c r="M167" s="309">
        <v>0</v>
      </c>
      <c r="N167" s="309">
        <v>0</v>
      </c>
      <c r="O167" s="309">
        <v>0</v>
      </c>
      <c r="P167" s="309">
        <v>0</v>
      </c>
      <c r="Q167" s="309">
        <v>0</v>
      </c>
      <c r="R167" s="309">
        <v>0</v>
      </c>
      <c r="S167" s="309"/>
      <c r="T167" s="309">
        <v>0</v>
      </c>
      <c r="U167" s="309">
        <v>0</v>
      </c>
      <c r="V167" s="309">
        <v>0</v>
      </c>
      <c r="W167" s="309">
        <v>0</v>
      </c>
      <c r="X167" s="309"/>
      <c r="Y167" s="309">
        <v>0</v>
      </c>
      <c r="Z167" s="309"/>
      <c r="AA167" s="309"/>
      <c r="AB167" s="306">
        <v>50.71799999999992</v>
      </c>
      <c r="AC167" s="309">
        <v>7.3479999999999706</v>
      </c>
      <c r="AD167" s="306">
        <v>43.36999999999995</v>
      </c>
      <c r="AE167" s="309">
        <v>0</v>
      </c>
      <c r="AF167" s="309"/>
      <c r="AG167" s="313"/>
    </row>
    <row r="168" spans="1:33" ht="21" customHeight="1">
      <c r="A168" s="384"/>
      <c r="B168" s="384"/>
      <c r="C168" s="232" t="s">
        <v>107</v>
      </c>
      <c r="D168" s="277"/>
      <c r="E168" s="305"/>
      <c r="F168" s="310"/>
      <c r="G168" s="308"/>
      <c r="H168" s="277" t="s">
        <v>668</v>
      </c>
      <c r="I168" s="309">
        <f t="shared" si="8"/>
        <v>150.73000000000002</v>
      </c>
      <c r="J168" s="316">
        <f t="shared" si="9"/>
        <v>0</v>
      </c>
      <c r="K168" s="309">
        <v>0</v>
      </c>
      <c r="L168" s="309">
        <v>0</v>
      </c>
      <c r="M168" s="309">
        <v>-9.329999999999998</v>
      </c>
      <c r="N168" s="309">
        <v>-9.329999999999998</v>
      </c>
      <c r="O168" s="309">
        <v>0</v>
      </c>
      <c r="P168" s="309">
        <v>160.06</v>
      </c>
      <c r="Q168" s="309">
        <v>160.06</v>
      </c>
      <c r="R168" s="309">
        <v>0</v>
      </c>
      <c r="S168" s="277" t="s">
        <v>670</v>
      </c>
      <c r="T168" s="309">
        <v>30.455999999999996</v>
      </c>
      <c r="U168" s="309">
        <v>0</v>
      </c>
      <c r="V168" s="309">
        <v>26.069999999999993</v>
      </c>
      <c r="W168" s="309">
        <v>4.386000000000003</v>
      </c>
      <c r="X168" s="312" t="s">
        <v>683</v>
      </c>
      <c r="Y168" s="309">
        <v>-1.1700000000000017</v>
      </c>
      <c r="Z168" s="309"/>
      <c r="AA168" s="309"/>
      <c r="AB168" s="306">
        <v>180.016</v>
      </c>
      <c r="AC168" s="309">
        <v>15.569999999999993</v>
      </c>
      <c r="AD168" s="306">
        <v>0</v>
      </c>
      <c r="AE168" s="309">
        <v>164.446</v>
      </c>
      <c r="AF168" s="309"/>
      <c r="AG168" s="313"/>
    </row>
    <row r="169" spans="1:33" ht="22.5" customHeight="1">
      <c r="A169" s="384"/>
      <c r="B169" s="384"/>
      <c r="C169" s="232" t="s">
        <v>108</v>
      </c>
      <c r="D169" s="277"/>
      <c r="E169" s="305"/>
      <c r="F169" s="310"/>
      <c r="G169" s="308"/>
      <c r="H169" s="277" t="s">
        <v>668</v>
      </c>
      <c r="I169" s="309">
        <f t="shared" si="8"/>
        <v>100.38000000000007</v>
      </c>
      <c r="J169" s="316">
        <f t="shared" si="9"/>
        <v>0</v>
      </c>
      <c r="K169" s="309">
        <v>0</v>
      </c>
      <c r="L169" s="309">
        <v>0</v>
      </c>
      <c r="M169" s="309">
        <v>-6.299999999999997</v>
      </c>
      <c r="N169" s="309">
        <v>-6.299999999999997</v>
      </c>
      <c r="O169" s="309">
        <v>0</v>
      </c>
      <c r="P169" s="309">
        <v>106.68000000000006</v>
      </c>
      <c r="Q169" s="309">
        <v>106.68000000000006</v>
      </c>
      <c r="R169" s="309">
        <v>0</v>
      </c>
      <c r="S169" s="277" t="s">
        <v>670</v>
      </c>
      <c r="T169" s="309">
        <v>33.01600000000001</v>
      </c>
      <c r="U169" s="309">
        <v>1.9899999999999984</v>
      </c>
      <c r="V169" s="309">
        <v>29.670000000000016</v>
      </c>
      <c r="W169" s="309">
        <v>1.355999999999998</v>
      </c>
      <c r="X169" s="312" t="s">
        <v>683</v>
      </c>
      <c r="Y169" s="309">
        <v>1.220000000000006</v>
      </c>
      <c r="Z169" s="309"/>
      <c r="AA169" s="309"/>
      <c r="AB169" s="306">
        <v>134.61600000000007</v>
      </c>
      <c r="AC169" s="309">
        <v>24.590000000000025</v>
      </c>
      <c r="AD169" s="306">
        <v>0</v>
      </c>
      <c r="AE169" s="309">
        <v>110.02600000000005</v>
      </c>
      <c r="AF169" s="309"/>
      <c r="AG169" s="313"/>
    </row>
    <row r="170" spans="1:33" ht="22.5" customHeight="1">
      <c r="A170" s="384"/>
      <c r="B170" s="235"/>
      <c r="C170" s="232" t="s">
        <v>109</v>
      </c>
      <c r="D170" s="277"/>
      <c r="E170" s="305"/>
      <c r="F170" s="310"/>
      <c r="G170" s="308"/>
      <c r="H170" s="277" t="s">
        <v>668</v>
      </c>
      <c r="I170" s="309">
        <f t="shared" si="8"/>
        <v>146.13999999999996</v>
      </c>
      <c r="J170" s="316">
        <f t="shared" si="9"/>
        <v>2.4</v>
      </c>
      <c r="K170" s="309">
        <v>2.4</v>
      </c>
      <c r="L170" s="309">
        <v>0</v>
      </c>
      <c r="M170" s="309">
        <v>-1.6700000000000017</v>
      </c>
      <c r="N170" s="309">
        <v>-1.6700000000000017</v>
      </c>
      <c r="O170" s="309">
        <v>0</v>
      </c>
      <c r="P170" s="309">
        <v>145.40999999999997</v>
      </c>
      <c r="Q170" s="309">
        <v>145.40999999999997</v>
      </c>
      <c r="R170" s="309">
        <v>0</v>
      </c>
      <c r="S170" s="277" t="s">
        <v>670</v>
      </c>
      <c r="T170" s="309">
        <v>14.587199999999978</v>
      </c>
      <c r="U170" s="309">
        <v>1.2799999999999976</v>
      </c>
      <c r="V170" s="309">
        <v>10.919999999999987</v>
      </c>
      <c r="W170" s="309">
        <v>2.387199999999993</v>
      </c>
      <c r="X170" s="312" t="s">
        <v>683</v>
      </c>
      <c r="Y170" s="309">
        <v>0.1700000000000017</v>
      </c>
      <c r="Z170" s="309"/>
      <c r="AA170" s="309"/>
      <c r="AB170" s="306">
        <v>160.89719999999994</v>
      </c>
      <c r="AC170" s="309">
        <v>9.419999999999987</v>
      </c>
      <c r="AD170" s="306">
        <v>2.4</v>
      </c>
      <c r="AE170" s="309">
        <v>149.07719999999995</v>
      </c>
      <c r="AF170" s="309"/>
      <c r="AG170" s="313"/>
    </row>
    <row r="171" spans="1:33" ht="24" customHeight="1">
      <c r="A171" s="384"/>
      <c r="B171" s="235"/>
      <c r="C171" s="232" t="s">
        <v>110</v>
      </c>
      <c r="D171" s="277"/>
      <c r="E171" s="305"/>
      <c r="F171" s="310"/>
      <c r="G171" s="308"/>
      <c r="H171" s="277" t="s">
        <v>668</v>
      </c>
      <c r="I171" s="309">
        <f t="shared" si="8"/>
        <v>63.689999999999976</v>
      </c>
      <c r="J171" s="316">
        <f t="shared" si="9"/>
        <v>3.5999999999999996</v>
      </c>
      <c r="K171" s="309">
        <v>3.5999999999999996</v>
      </c>
      <c r="L171" s="309">
        <v>0</v>
      </c>
      <c r="M171" s="309">
        <v>-3.069999999999993</v>
      </c>
      <c r="N171" s="309">
        <v>-3.069999999999993</v>
      </c>
      <c r="O171" s="309">
        <v>0</v>
      </c>
      <c r="P171" s="309">
        <v>63.15999999999997</v>
      </c>
      <c r="Q171" s="309">
        <v>63.15999999999997</v>
      </c>
      <c r="R171" s="309">
        <v>0</v>
      </c>
      <c r="S171" s="277" t="s">
        <v>670</v>
      </c>
      <c r="T171" s="309">
        <v>17.709600000000002</v>
      </c>
      <c r="U171" s="309">
        <v>-3.009999999999998</v>
      </c>
      <c r="V171" s="309">
        <v>14.379999999999995</v>
      </c>
      <c r="W171" s="309">
        <v>6.339600000000004</v>
      </c>
      <c r="X171" s="312" t="s">
        <v>683</v>
      </c>
      <c r="Y171" s="309">
        <v>2.8999999999999773</v>
      </c>
      <c r="Z171" s="309"/>
      <c r="AA171" s="309"/>
      <c r="AB171" s="306">
        <v>84.29959999999994</v>
      </c>
      <c r="AC171" s="309">
        <v>14.20999999999998</v>
      </c>
      <c r="AD171" s="306">
        <v>3.5999999999999996</v>
      </c>
      <c r="AE171" s="309">
        <v>66.48959999999997</v>
      </c>
      <c r="AF171" s="309"/>
      <c r="AG171" s="313"/>
    </row>
    <row r="172" spans="1:33" ht="26.25" customHeight="1">
      <c r="A172" s="384"/>
      <c r="B172" s="235"/>
      <c r="C172" s="232" t="s">
        <v>111</v>
      </c>
      <c r="D172" s="277"/>
      <c r="E172" s="305"/>
      <c r="F172" s="310"/>
      <c r="G172" s="308"/>
      <c r="H172" s="277" t="s">
        <v>668</v>
      </c>
      <c r="I172" s="309">
        <f t="shared" si="8"/>
        <v>78.45000000000002</v>
      </c>
      <c r="J172" s="316">
        <f t="shared" si="9"/>
        <v>2.4</v>
      </c>
      <c r="K172" s="309">
        <v>2.4</v>
      </c>
      <c r="L172" s="309">
        <v>0</v>
      </c>
      <c r="M172" s="309">
        <v>0.8100000000000023</v>
      </c>
      <c r="N172" s="309">
        <v>0.8100000000000023</v>
      </c>
      <c r="O172" s="309">
        <v>0</v>
      </c>
      <c r="P172" s="309">
        <v>75.24000000000001</v>
      </c>
      <c r="Q172" s="309">
        <v>75.24000000000001</v>
      </c>
      <c r="R172" s="309">
        <v>0</v>
      </c>
      <c r="S172" s="277" t="s">
        <v>670</v>
      </c>
      <c r="T172" s="309">
        <v>34.47840000000002</v>
      </c>
      <c r="U172" s="309">
        <v>2.3599999999999994</v>
      </c>
      <c r="V172" s="309">
        <v>25.080000000000013</v>
      </c>
      <c r="W172" s="309">
        <v>7.03840000000001</v>
      </c>
      <c r="X172" s="312" t="s">
        <v>683</v>
      </c>
      <c r="Y172" s="309">
        <v>2.260000000000005</v>
      </c>
      <c r="Z172" s="309"/>
      <c r="AA172" s="309"/>
      <c r="AB172" s="306">
        <v>115.18840000000003</v>
      </c>
      <c r="AC172" s="309">
        <v>28.15000000000002</v>
      </c>
      <c r="AD172" s="306">
        <v>2.4</v>
      </c>
      <c r="AE172" s="309">
        <v>84.63840000000002</v>
      </c>
      <c r="AF172" s="309"/>
      <c r="AG172" s="313"/>
    </row>
    <row r="173" spans="1:33" ht="24.75" customHeight="1">
      <c r="A173" s="384"/>
      <c r="B173" s="235"/>
      <c r="C173" s="232" t="s">
        <v>112</v>
      </c>
      <c r="D173" s="277"/>
      <c r="E173" s="305"/>
      <c r="F173" s="310"/>
      <c r="G173" s="308"/>
      <c r="H173" s="277" t="s">
        <v>668</v>
      </c>
      <c r="I173" s="309">
        <f t="shared" si="8"/>
        <v>48.249999999999986</v>
      </c>
      <c r="J173" s="316">
        <f t="shared" si="9"/>
        <v>1.7999999999999998</v>
      </c>
      <c r="K173" s="309">
        <v>1.7999999999999998</v>
      </c>
      <c r="L173" s="309">
        <v>0</v>
      </c>
      <c r="M173" s="309">
        <v>-5.160000000000025</v>
      </c>
      <c r="N173" s="309">
        <v>-5.160000000000025</v>
      </c>
      <c r="O173" s="309">
        <v>0</v>
      </c>
      <c r="P173" s="309">
        <v>51.610000000000014</v>
      </c>
      <c r="Q173" s="309">
        <v>51.610000000000014</v>
      </c>
      <c r="R173" s="309">
        <v>0</v>
      </c>
      <c r="S173" s="277" t="s">
        <v>670</v>
      </c>
      <c r="T173" s="309">
        <v>57.59280000000007</v>
      </c>
      <c r="U173" s="309">
        <v>18.370000000000005</v>
      </c>
      <c r="V173" s="309">
        <v>33.47000000000003</v>
      </c>
      <c r="W173" s="309">
        <v>5.752800000000036</v>
      </c>
      <c r="X173" s="312" t="s">
        <v>683</v>
      </c>
      <c r="Y173" s="309">
        <v>-0.46000000000000796</v>
      </c>
      <c r="Z173" s="309"/>
      <c r="AA173" s="309"/>
      <c r="AB173" s="306">
        <v>105.38280000000005</v>
      </c>
      <c r="AC173" s="309">
        <v>27.849999999999994</v>
      </c>
      <c r="AD173" s="306">
        <v>1.7999999999999998</v>
      </c>
      <c r="AE173" s="309">
        <v>75.73280000000005</v>
      </c>
      <c r="AF173" s="309"/>
      <c r="AG173" s="313"/>
    </row>
    <row r="174" spans="1:33" ht="21.75" customHeight="1">
      <c r="A174" s="384"/>
      <c r="B174" s="235"/>
      <c r="C174" s="232" t="s">
        <v>113</v>
      </c>
      <c r="D174" s="277"/>
      <c r="E174" s="305"/>
      <c r="F174" s="310"/>
      <c r="G174" s="308"/>
      <c r="H174" s="277" t="s">
        <v>668</v>
      </c>
      <c r="I174" s="309">
        <f t="shared" si="8"/>
        <v>40.57999999999998</v>
      </c>
      <c r="J174" s="316">
        <f t="shared" si="9"/>
        <v>1.2</v>
      </c>
      <c r="K174" s="309">
        <v>1.2</v>
      </c>
      <c r="L174" s="309">
        <v>0</v>
      </c>
      <c r="M174" s="309">
        <v>-4.899999999999999</v>
      </c>
      <c r="N174" s="309">
        <v>-4.899999999999999</v>
      </c>
      <c r="O174" s="309">
        <v>0</v>
      </c>
      <c r="P174" s="309">
        <v>44.27999999999997</v>
      </c>
      <c r="Q174" s="309">
        <v>44.27999999999997</v>
      </c>
      <c r="R174" s="309">
        <v>0</v>
      </c>
      <c r="S174" s="277" t="s">
        <v>670</v>
      </c>
      <c r="T174" s="309">
        <v>9.777999999999995</v>
      </c>
      <c r="U174" s="309">
        <v>0.7699999999999996</v>
      </c>
      <c r="V174" s="309">
        <v>10.789999999999992</v>
      </c>
      <c r="W174" s="309">
        <v>-1.7819999999999965</v>
      </c>
      <c r="X174" s="312" t="s">
        <v>683</v>
      </c>
      <c r="Y174" s="309">
        <v>3.5500000000000114</v>
      </c>
      <c r="Z174" s="309"/>
      <c r="AA174" s="309"/>
      <c r="AB174" s="306">
        <v>53.90799999999997</v>
      </c>
      <c r="AC174" s="309">
        <v>9.440000000000005</v>
      </c>
      <c r="AD174" s="306">
        <v>1.2</v>
      </c>
      <c r="AE174" s="309">
        <v>43.26799999999997</v>
      </c>
      <c r="AF174" s="309"/>
      <c r="AG174" s="313"/>
    </row>
    <row r="175" spans="1:33" ht="27.75" customHeight="1">
      <c r="A175" s="384"/>
      <c r="B175" s="235"/>
      <c r="C175" s="232" t="s">
        <v>114</v>
      </c>
      <c r="D175" s="277"/>
      <c r="E175" s="305"/>
      <c r="F175" s="310"/>
      <c r="G175" s="308"/>
      <c r="H175" s="277" t="s">
        <v>668</v>
      </c>
      <c r="I175" s="309">
        <f t="shared" si="8"/>
        <v>63.16999999999997</v>
      </c>
      <c r="J175" s="316">
        <f t="shared" si="9"/>
        <v>1.7999999999999998</v>
      </c>
      <c r="K175" s="309">
        <v>1.7999999999999998</v>
      </c>
      <c r="L175" s="309">
        <v>0</v>
      </c>
      <c r="M175" s="309">
        <v>-0.6599999999999966</v>
      </c>
      <c r="N175" s="309">
        <v>-0.6599999999999966</v>
      </c>
      <c r="O175" s="309">
        <v>0</v>
      </c>
      <c r="P175" s="309">
        <v>62.02999999999997</v>
      </c>
      <c r="Q175" s="309">
        <v>62.02999999999997</v>
      </c>
      <c r="R175" s="309">
        <v>0</v>
      </c>
      <c r="S175" s="277" t="s">
        <v>670</v>
      </c>
      <c r="T175" s="309">
        <v>22.039999999999996</v>
      </c>
      <c r="U175" s="309">
        <v>2.879999999999999</v>
      </c>
      <c r="V175" s="309">
        <v>18.840000000000003</v>
      </c>
      <c r="W175" s="309">
        <v>0.3199999999999932</v>
      </c>
      <c r="X175" s="312" t="s">
        <v>683</v>
      </c>
      <c r="Y175" s="309">
        <v>-1.6499999999999986</v>
      </c>
      <c r="Z175" s="309"/>
      <c r="AA175" s="309"/>
      <c r="AB175" s="306">
        <v>83.55999999999997</v>
      </c>
      <c r="AC175" s="309">
        <v>16.53000000000001</v>
      </c>
      <c r="AD175" s="306">
        <v>1.7999999999999998</v>
      </c>
      <c r="AE175" s="309">
        <v>65.22999999999996</v>
      </c>
      <c r="AF175" s="309"/>
      <c r="AG175" s="313"/>
    </row>
    <row r="176" spans="1:33" ht="26.25" customHeight="1">
      <c r="A176" s="384"/>
      <c r="B176" s="235"/>
      <c r="C176" s="232" t="s">
        <v>115</v>
      </c>
      <c r="D176" s="277"/>
      <c r="E176" s="305"/>
      <c r="F176" s="310"/>
      <c r="G176" s="308"/>
      <c r="H176" s="277" t="s">
        <v>668</v>
      </c>
      <c r="I176" s="309">
        <f t="shared" si="8"/>
        <v>75.01000000000003</v>
      </c>
      <c r="J176" s="316">
        <f t="shared" si="9"/>
        <v>1.7999999999999998</v>
      </c>
      <c r="K176" s="309">
        <v>1.7999999999999998</v>
      </c>
      <c r="L176" s="309">
        <v>0</v>
      </c>
      <c r="M176" s="309">
        <v>8.240000000000009</v>
      </c>
      <c r="N176" s="309">
        <v>8.240000000000009</v>
      </c>
      <c r="O176" s="309">
        <v>0</v>
      </c>
      <c r="P176" s="309">
        <v>64.97000000000003</v>
      </c>
      <c r="Q176" s="309">
        <v>64.97000000000003</v>
      </c>
      <c r="R176" s="309">
        <v>0</v>
      </c>
      <c r="S176" s="277" t="s">
        <v>670</v>
      </c>
      <c r="T176" s="309">
        <v>48.72880000000002</v>
      </c>
      <c r="U176" s="309">
        <v>8.519999999999996</v>
      </c>
      <c r="V176" s="309">
        <v>35.110000000000014</v>
      </c>
      <c r="W176" s="309">
        <v>5.098800000000011</v>
      </c>
      <c r="X176" s="312" t="s">
        <v>683</v>
      </c>
      <c r="Y176" s="309">
        <v>-0.5600000000000023</v>
      </c>
      <c r="Z176" s="309"/>
      <c r="AA176" s="309"/>
      <c r="AB176" s="306">
        <v>123.17880000000005</v>
      </c>
      <c r="AC176" s="309">
        <v>42.79000000000002</v>
      </c>
      <c r="AD176" s="306">
        <v>1.7999999999999998</v>
      </c>
      <c r="AE176" s="309">
        <v>78.58880000000003</v>
      </c>
      <c r="AF176" s="309"/>
      <c r="AG176" s="313"/>
    </row>
    <row r="177" spans="1:33" ht="30" customHeight="1">
      <c r="A177" s="384"/>
      <c r="B177" s="235"/>
      <c r="C177" s="232" t="s">
        <v>116</v>
      </c>
      <c r="D177" s="277"/>
      <c r="E177" s="305"/>
      <c r="F177" s="310"/>
      <c r="G177" s="308"/>
      <c r="H177" s="277" t="s">
        <v>668</v>
      </c>
      <c r="I177" s="309">
        <f t="shared" si="8"/>
        <v>5.989999999999986</v>
      </c>
      <c r="J177" s="316">
        <f t="shared" si="9"/>
        <v>0.6</v>
      </c>
      <c r="K177" s="309">
        <v>0.6</v>
      </c>
      <c r="L177" s="309">
        <v>0</v>
      </c>
      <c r="M177" s="309">
        <v>-11.090000000000032</v>
      </c>
      <c r="N177" s="309">
        <v>-11.090000000000032</v>
      </c>
      <c r="O177" s="309">
        <v>0</v>
      </c>
      <c r="P177" s="309">
        <v>16.480000000000018</v>
      </c>
      <c r="Q177" s="309">
        <v>16.480000000000018</v>
      </c>
      <c r="R177" s="309">
        <v>0</v>
      </c>
      <c r="S177" s="277" t="s">
        <v>670</v>
      </c>
      <c r="T177" s="309">
        <v>34.22400000000002</v>
      </c>
      <c r="U177" s="309">
        <v>5.060000000000002</v>
      </c>
      <c r="V177" s="309">
        <v>19.30000000000001</v>
      </c>
      <c r="W177" s="309">
        <v>9.864000000000004</v>
      </c>
      <c r="X177" s="312" t="s">
        <v>683</v>
      </c>
      <c r="Y177" s="309">
        <v>2.5799999999999983</v>
      </c>
      <c r="Z177" s="309"/>
      <c r="AA177" s="309"/>
      <c r="AB177" s="306">
        <v>42.794000000000004</v>
      </c>
      <c r="AC177" s="309">
        <v>10.789999999999978</v>
      </c>
      <c r="AD177" s="306">
        <v>0.6</v>
      </c>
      <c r="AE177" s="309">
        <v>31.404000000000025</v>
      </c>
      <c r="AF177" s="309"/>
      <c r="AG177" s="313"/>
    </row>
    <row r="178" spans="1:33" ht="26.25" customHeight="1">
      <c r="A178" s="384"/>
      <c r="B178" s="235"/>
      <c r="C178" s="232" t="s">
        <v>117</v>
      </c>
      <c r="D178" s="277"/>
      <c r="E178" s="305"/>
      <c r="F178" s="310"/>
      <c r="G178" s="308"/>
      <c r="H178" s="277" t="s">
        <v>668</v>
      </c>
      <c r="I178" s="309">
        <f t="shared" si="8"/>
        <v>14.690000000000044</v>
      </c>
      <c r="J178" s="316">
        <f t="shared" si="9"/>
        <v>1.7999999999999998</v>
      </c>
      <c r="K178" s="309">
        <v>1.7999999999999998</v>
      </c>
      <c r="L178" s="309">
        <v>0</v>
      </c>
      <c r="M178" s="309">
        <v>-23.560000000000002</v>
      </c>
      <c r="N178" s="309">
        <v>-23.560000000000002</v>
      </c>
      <c r="O178" s="309">
        <v>0</v>
      </c>
      <c r="P178" s="309">
        <v>36.450000000000045</v>
      </c>
      <c r="Q178" s="309">
        <v>36.450000000000045</v>
      </c>
      <c r="R178" s="309">
        <v>0</v>
      </c>
      <c r="S178" s="277" t="s">
        <v>670</v>
      </c>
      <c r="T178" s="309">
        <v>66.83959999999999</v>
      </c>
      <c r="U178" s="309">
        <v>11.780000000000001</v>
      </c>
      <c r="V178" s="309">
        <v>37.93000000000001</v>
      </c>
      <c r="W178" s="309">
        <v>17.129599999999982</v>
      </c>
      <c r="X178" s="312" t="s">
        <v>683</v>
      </c>
      <c r="Y178" s="309">
        <v>2.200000000000017</v>
      </c>
      <c r="Z178" s="309"/>
      <c r="AA178" s="309"/>
      <c r="AB178" s="306">
        <v>83.72960000000005</v>
      </c>
      <c r="AC178" s="309">
        <v>16.57000000000002</v>
      </c>
      <c r="AD178" s="306">
        <v>1.7999999999999998</v>
      </c>
      <c r="AE178" s="309">
        <v>65.35960000000003</v>
      </c>
      <c r="AF178" s="309"/>
      <c r="AG178" s="313"/>
    </row>
    <row r="179" spans="1:33" s="233" customFormat="1" ht="22.5" customHeight="1">
      <c r="A179" s="413" t="s">
        <v>196</v>
      </c>
      <c r="B179" s="235"/>
      <c r="C179" s="235" t="s">
        <v>4</v>
      </c>
      <c r="D179" s="234"/>
      <c r="E179" s="305">
        <f>F179+G179</f>
        <v>288.6780000000001</v>
      </c>
      <c r="F179" s="308">
        <v>270.58000000000004</v>
      </c>
      <c r="G179" s="308">
        <v>18.0980000000001</v>
      </c>
      <c r="H179" s="309"/>
      <c r="I179" s="309">
        <f t="shared" si="8"/>
        <v>338.0400000000004</v>
      </c>
      <c r="J179" s="316">
        <f t="shared" si="9"/>
        <v>32.4</v>
      </c>
      <c r="K179" s="309">
        <v>26.4</v>
      </c>
      <c r="L179" s="309">
        <v>6</v>
      </c>
      <c r="M179" s="309">
        <v>-5.2199999999997715</v>
      </c>
      <c r="N179" s="309">
        <v>-53.11999999999978</v>
      </c>
      <c r="O179" s="309">
        <v>47.900000000000006</v>
      </c>
      <c r="P179" s="309">
        <v>310.8600000000002</v>
      </c>
      <c r="Q179" s="309">
        <v>202.97000000000014</v>
      </c>
      <c r="R179" s="309">
        <v>107.89000000000004</v>
      </c>
      <c r="S179" s="309"/>
      <c r="T179" s="309">
        <v>173.0043999999998</v>
      </c>
      <c r="U179" s="309">
        <v>0.379999999999999</v>
      </c>
      <c r="V179" s="309">
        <v>109.84999999999988</v>
      </c>
      <c r="W179" s="309">
        <v>62.77439999999996</v>
      </c>
      <c r="X179" s="309"/>
      <c r="Y179" s="309">
        <v>34.15999999999988</v>
      </c>
      <c r="Z179" s="309"/>
      <c r="AA179" s="309"/>
      <c r="AB179" s="306">
        <v>833.8824000000002</v>
      </c>
      <c r="AC179" s="309">
        <v>156.8880000000001</v>
      </c>
      <c r="AD179" s="306">
        <v>302.98</v>
      </c>
      <c r="AE179" s="309">
        <v>374.01440000000014</v>
      </c>
      <c r="AF179" s="309"/>
      <c r="AG179" s="307"/>
    </row>
    <row r="180" spans="1:33" s="233" customFormat="1" ht="22.5" customHeight="1">
      <c r="A180" s="414"/>
      <c r="B180" s="384" t="s">
        <v>684</v>
      </c>
      <c r="C180" s="235" t="s">
        <v>685</v>
      </c>
      <c r="D180" s="234"/>
      <c r="E180" s="305">
        <f>F180+G180</f>
        <v>288.6780000000001</v>
      </c>
      <c r="F180" s="308">
        <v>270.58000000000004</v>
      </c>
      <c r="G180" s="308">
        <v>18.0980000000001</v>
      </c>
      <c r="H180" s="309"/>
      <c r="I180" s="309">
        <f t="shared" si="8"/>
        <v>8.510000000000087</v>
      </c>
      <c r="J180" s="316">
        <f t="shared" si="9"/>
        <v>16.2</v>
      </c>
      <c r="K180" s="309">
        <v>12.6</v>
      </c>
      <c r="L180" s="309">
        <v>3.6</v>
      </c>
      <c r="M180" s="309">
        <v>-2.4900000000000375</v>
      </c>
      <c r="N180" s="309">
        <v>-12.590000000000032</v>
      </c>
      <c r="O180" s="309">
        <v>10.099999999999994</v>
      </c>
      <c r="P180" s="309">
        <v>-5.199999999999875</v>
      </c>
      <c r="Q180" s="309">
        <v>-35.069999999999936</v>
      </c>
      <c r="R180" s="309">
        <v>29.87000000000006</v>
      </c>
      <c r="S180" s="309"/>
      <c r="T180" s="309">
        <v>-7.292799999999987</v>
      </c>
      <c r="U180" s="309">
        <v>12.790000000000001</v>
      </c>
      <c r="V180" s="309">
        <v>-11.520000000000003</v>
      </c>
      <c r="W180" s="309">
        <v>-8.562799999999985</v>
      </c>
      <c r="X180" s="309"/>
      <c r="Y180" s="309">
        <v>15.31999999999999</v>
      </c>
      <c r="Z180" s="309"/>
      <c r="AA180" s="309"/>
      <c r="AB180" s="306">
        <v>305.21520000000027</v>
      </c>
      <c r="AC180" s="309">
        <v>19.408000000000047</v>
      </c>
      <c r="AD180" s="306">
        <v>286.78000000000003</v>
      </c>
      <c r="AE180" s="309">
        <v>-0.9727999999998587</v>
      </c>
      <c r="AF180" s="309"/>
      <c r="AG180" s="307"/>
    </row>
    <row r="181" spans="1:33" s="233" customFormat="1" ht="22.5" customHeight="1">
      <c r="A181" s="414"/>
      <c r="B181" s="384"/>
      <c r="C181" s="235" t="s">
        <v>695</v>
      </c>
      <c r="D181" s="234"/>
      <c r="E181" s="305"/>
      <c r="F181" s="325"/>
      <c r="G181" s="308"/>
      <c r="H181" s="277" t="s">
        <v>668</v>
      </c>
      <c r="I181" s="309">
        <f t="shared" si="8"/>
        <v>-7.6899999999999125</v>
      </c>
      <c r="J181" s="316">
        <f t="shared" si="9"/>
        <v>0</v>
      </c>
      <c r="K181" s="309">
        <v>0</v>
      </c>
      <c r="L181" s="309">
        <v>0</v>
      </c>
      <c r="M181" s="309">
        <v>-2.4900000000000375</v>
      </c>
      <c r="N181" s="309">
        <v>-12.590000000000032</v>
      </c>
      <c r="O181" s="309">
        <v>10.099999999999994</v>
      </c>
      <c r="P181" s="309">
        <v>-5.199999999999875</v>
      </c>
      <c r="Q181" s="309">
        <v>-35.069999999999936</v>
      </c>
      <c r="R181" s="309">
        <v>29.87000000000006</v>
      </c>
      <c r="S181" s="277" t="s">
        <v>670</v>
      </c>
      <c r="T181" s="309">
        <v>-9.22000000000001</v>
      </c>
      <c r="U181" s="309">
        <v>8.190000000000001</v>
      </c>
      <c r="V181" s="309">
        <v>-11.170000000000016</v>
      </c>
      <c r="W181" s="309">
        <v>-6.239999999999995</v>
      </c>
      <c r="X181" s="312" t="s">
        <v>683</v>
      </c>
      <c r="Y181" s="309">
        <v>2.120000000000001</v>
      </c>
      <c r="Z181" s="277" t="s">
        <v>696</v>
      </c>
      <c r="AA181" s="309">
        <v>-5.7</v>
      </c>
      <c r="AB181" s="306">
        <v>-20.48999999999992</v>
      </c>
      <c r="AC181" s="309">
        <v>-11.540000000000052</v>
      </c>
      <c r="AD181" s="306">
        <v>-5.7</v>
      </c>
      <c r="AE181" s="309">
        <v>-3.2499999999998685</v>
      </c>
      <c r="AF181" s="309"/>
      <c r="AG181" s="313" t="s">
        <v>697</v>
      </c>
    </row>
    <row r="182" spans="1:33" ht="22.5" customHeight="1">
      <c r="A182" s="414"/>
      <c r="B182" s="384"/>
      <c r="C182" s="232" t="s">
        <v>586</v>
      </c>
      <c r="D182" s="231" t="s">
        <v>669</v>
      </c>
      <c r="E182" s="305">
        <f>F182+G182</f>
        <v>219.38800000000015</v>
      </c>
      <c r="F182" s="310">
        <v>205.56000000000006</v>
      </c>
      <c r="G182" s="310">
        <v>13.828000000000088</v>
      </c>
      <c r="H182" s="309"/>
      <c r="I182" s="309">
        <f t="shared" si="8"/>
        <v>0</v>
      </c>
      <c r="J182" s="316">
        <f t="shared" si="9"/>
        <v>0</v>
      </c>
      <c r="K182" s="309">
        <v>0</v>
      </c>
      <c r="L182" s="309">
        <v>0</v>
      </c>
      <c r="M182" s="309">
        <v>0</v>
      </c>
      <c r="N182" s="309">
        <v>0</v>
      </c>
      <c r="O182" s="309">
        <v>0</v>
      </c>
      <c r="P182" s="309">
        <v>0</v>
      </c>
      <c r="Q182" s="309">
        <v>0</v>
      </c>
      <c r="R182" s="309">
        <v>0</v>
      </c>
      <c r="S182" s="309"/>
      <c r="T182" s="309">
        <v>0</v>
      </c>
      <c r="U182" s="309">
        <v>0</v>
      </c>
      <c r="V182" s="309">
        <v>0</v>
      </c>
      <c r="W182" s="309">
        <v>0</v>
      </c>
      <c r="X182" s="309"/>
      <c r="Y182" s="309">
        <v>0</v>
      </c>
      <c r="Z182" s="309"/>
      <c r="AA182" s="309"/>
      <c r="AB182" s="306">
        <v>219.38800000000015</v>
      </c>
      <c r="AC182" s="309">
        <v>13.828000000000088</v>
      </c>
      <c r="AD182" s="306">
        <v>205.56000000000006</v>
      </c>
      <c r="AE182" s="309">
        <v>0</v>
      </c>
      <c r="AF182" s="309"/>
      <c r="AG182" s="311"/>
    </row>
    <row r="183" spans="1:33" ht="22.5" customHeight="1">
      <c r="A183" s="414"/>
      <c r="B183" s="384"/>
      <c r="C183" s="232" t="s">
        <v>587</v>
      </c>
      <c r="D183" s="231" t="s">
        <v>669</v>
      </c>
      <c r="E183" s="305">
        <f>F183+G183</f>
        <v>69.29000000000002</v>
      </c>
      <c r="F183" s="310">
        <v>65.02000000000001</v>
      </c>
      <c r="G183" s="310">
        <v>4.27000000000001</v>
      </c>
      <c r="H183" s="309"/>
      <c r="I183" s="309">
        <f t="shared" si="8"/>
        <v>0</v>
      </c>
      <c r="J183" s="316">
        <f t="shared" si="9"/>
        <v>0</v>
      </c>
      <c r="K183" s="309">
        <v>0</v>
      </c>
      <c r="L183" s="309">
        <v>0</v>
      </c>
      <c r="M183" s="309">
        <v>0</v>
      </c>
      <c r="N183" s="309">
        <v>0</v>
      </c>
      <c r="O183" s="309">
        <v>0</v>
      </c>
      <c r="P183" s="309">
        <v>0</v>
      </c>
      <c r="Q183" s="309">
        <v>0</v>
      </c>
      <c r="R183" s="309">
        <v>0</v>
      </c>
      <c r="S183" s="309"/>
      <c r="T183" s="309">
        <v>0</v>
      </c>
      <c r="U183" s="309">
        <v>0</v>
      </c>
      <c r="V183" s="309">
        <v>0</v>
      </c>
      <c r="W183" s="309">
        <v>0</v>
      </c>
      <c r="X183" s="309"/>
      <c r="Y183" s="309">
        <v>0</v>
      </c>
      <c r="Z183" s="309"/>
      <c r="AA183" s="309"/>
      <c r="AB183" s="306">
        <v>69.29000000000002</v>
      </c>
      <c r="AC183" s="309">
        <v>4.27000000000001</v>
      </c>
      <c r="AD183" s="306">
        <v>65.02000000000001</v>
      </c>
      <c r="AE183" s="309">
        <v>0</v>
      </c>
      <c r="AF183" s="309"/>
      <c r="AG183" s="311"/>
    </row>
    <row r="184" spans="1:33" ht="22.5" customHeight="1">
      <c r="A184" s="414"/>
      <c r="B184" s="384"/>
      <c r="C184" s="232" t="s">
        <v>121</v>
      </c>
      <c r="D184" s="277"/>
      <c r="E184" s="305"/>
      <c r="F184" s="310"/>
      <c r="G184" s="308"/>
      <c r="H184" s="277" t="s">
        <v>668</v>
      </c>
      <c r="I184" s="309">
        <f t="shared" si="8"/>
        <v>0</v>
      </c>
      <c r="J184" s="316">
        <f t="shared" si="9"/>
        <v>0</v>
      </c>
      <c r="K184" s="309">
        <v>0</v>
      </c>
      <c r="L184" s="309">
        <v>0</v>
      </c>
      <c r="M184" s="309">
        <v>0</v>
      </c>
      <c r="N184" s="309">
        <v>0</v>
      </c>
      <c r="O184" s="309">
        <v>0</v>
      </c>
      <c r="P184" s="309">
        <v>0</v>
      </c>
      <c r="Q184" s="309">
        <v>0</v>
      </c>
      <c r="R184" s="309">
        <v>0</v>
      </c>
      <c r="S184" s="277" t="s">
        <v>670</v>
      </c>
      <c r="T184" s="309">
        <v>-1.1660000000000017</v>
      </c>
      <c r="U184" s="309">
        <v>1.85</v>
      </c>
      <c r="V184" s="309">
        <v>-1.490000000000002</v>
      </c>
      <c r="W184" s="309">
        <v>-1.5259999999999998</v>
      </c>
      <c r="X184" s="312" t="s">
        <v>683</v>
      </c>
      <c r="Y184" s="309">
        <v>0</v>
      </c>
      <c r="Z184" s="309"/>
      <c r="AA184" s="309"/>
      <c r="AB184" s="306">
        <v>-1.1660000000000017</v>
      </c>
      <c r="AC184" s="309">
        <v>-1.490000000000002</v>
      </c>
      <c r="AD184" s="306">
        <v>0</v>
      </c>
      <c r="AE184" s="309">
        <v>0.3240000000000003</v>
      </c>
      <c r="AF184" s="309"/>
      <c r="AG184" s="311"/>
    </row>
    <row r="185" spans="1:33" ht="22.5" customHeight="1">
      <c r="A185" s="414"/>
      <c r="B185" s="384"/>
      <c r="C185" s="232" t="s">
        <v>120</v>
      </c>
      <c r="D185" s="277"/>
      <c r="E185" s="305"/>
      <c r="F185" s="310"/>
      <c r="G185" s="308"/>
      <c r="H185" s="277" t="s">
        <v>668</v>
      </c>
      <c r="I185" s="309">
        <f t="shared" si="8"/>
        <v>0</v>
      </c>
      <c r="J185" s="316">
        <f t="shared" si="9"/>
        <v>0</v>
      </c>
      <c r="K185" s="309">
        <v>0</v>
      </c>
      <c r="L185" s="309">
        <v>0</v>
      </c>
      <c r="M185" s="309">
        <v>0</v>
      </c>
      <c r="N185" s="309">
        <v>0</v>
      </c>
      <c r="O185" s="309">
        <v>0</v>
      </c>
      <c r="P185" s="309">
        <v>0</v>
      </c>
      <c r="Q185" s="309">
        <v>0</v>
      </c>
      <c r="R185" s="309">
        <v>0</v>
      </c>
      <c r="S185" s="277" t="s">
        <v>670</v>
      </c>
      <c r="T185" s="309">
        <v>3.0932000000000244</v>
      </c>
      <c r="U185" s="309">
        <v>2.75</v>
      </c>
      <c r="V185" s="309">
        <v>1.1400000000000148</v>
      </c>
      <c r="W185" s="309">
        <v>-0.7967999999999904</v>
      </c>
      <c r="X185" s="312" t="s">
        <v>683</v>
      </c>
      <c r="Y185" s="309">
        <v>13.199999999999989</v>
      </c>
      <c r="Z185" s="309"/>
      <c r="AA185" s="309"/>
      <c r="AB185" s="306">
        <v>16.293200000000013</v>
      </c>
      <c r="AC185" s="309">
        <v>14.340000000000003</v>
      </c>
      <c r="AD185" s="306">
        <v>0</v>
      </c>
      <c r="AE185" s="309">
        <v>1.9532000000000096</v>
      </c>
      <c r="AF185" s="309"/>
      <c r="AG185" s="311"/>
    </row>
    <row r="186" spans="1:33" ht="22.5" customHeight="1">
      <c r="A186" s="414"/>
      <c r="B186" s="235"/>
      <c r="C186" s="232" t="s">
        <v>122</v>
      </c>
      <c r="D186" s="277"/>
      <c r="E186" s="305"/>
      <c r="F186" s="310"/>
      <c r="G186" s="308"/>
      <c r="H186" s="277" t="s">
        <v>668</v>
      </c>
      <c r="I186" s="309">
        <f t="shared" si="8"/>
        <v>65.92000000000014</v>
      </c>
      <c r="J186" s="316">
        <f t="shared" si="9"/>
        <v>4.2</v>
      </c>
      <c r="K186" s="309">
        <v>4.2</v>
      </c>
      <c r="L186" s="309">
        <v>0</v>
      </c>
      <c r="M186" s="309">
        <v>1.6200000000001182</v>
      </c>
      <c r="N186" s="309">
        <v>1.6200000000001182</v>
      </c>
      <c r="O186" s="309">
        <v>0</v>
      </c>
      <c r="P186" s="309">
        <v>60.10000000000002</v>
      </c>
      <c r="Q186" s="309">
        <v>60.10000000000002</v>
      </c>
      <c r="R186" s="309">
        <v>0</v>
      </c>
      <c r="S186" s="277" t="s">
        <v>670</v>
      </c>
      <c r="T186" s="309">
        <v>292.2815999999999</v>
      </c>
      <c r="U186" s="309">
        <v>9.409999999999997</v>
      </c>
      <c r="V186" s="309">
        <v>19.120000000000005</v>
      </c>
      <c r="W186" s="309">
        <v>263.75159999999994</v>
      </c>
      <c r="X186" s="312" t="s">
        <v>683</v>
      </c>
      <c r="Y186" s="309">
        <v>10.039999999999964</v>
      </c>
      <c r="Z186" s="309"/>
      <c r="AA186" s="309"/>
      <c r="AB186" s="306">
        <v>368.2416</v>
      </c>
      <c r="AC186" s="309">
        <v>30.780000000000086</v>
      </c>
      <c r="AD186" s="306">
        <v>4.2</v>
      </c>
      <c r="AE186" s="309">
        <v>333.26159999999993</v>
      </c>
      <c r="AF186" s="309"/>
      <c r="AG186" s="311"/>
    </row>
    <row r="187" spans="1:33" ht="22.5" customHeight="1">
      <c r="A187" s="414"/>
      <c r="B187" s="235"/>
      <c r="C187" s="232" t="s">
        <v>123</v>
      </c>
      <c r="D187" s="277"/>
      <c r="E187" s="305"/>
      <c r="F187" s="310"/>
      <c r="G187" s="308"/>
      <c r="H187" s="277" t="s">
        <v>668</v>
      </c>
      <c r="I187" s="309">
        <f t="shared" si="8"/>
        <v>125.76000000000008</v>
      </c>
      <c r="J187" s="316">
        <f t="shared" si="9"/>
        <v>5.4</v>
      </c>
      <c r="K187" s="309">
        <v>3</v>
      </c>
      <c r="L187" s="309">
        <v>2.4</v>
      </c>
      <c r="M187" s="309">
        <v>31.29000000000002</v>
      </c>
      <c r="N187" s="309">
        <v>-6.509999999999991</v>
      </c>
      <c r="O187" s="309">
        <v>37.80000000000001</v>
      </c>
      <c r="P187" s="309">
        <v>89.07000000000005</v>
      </c>
      <c r="Q187" s="309">
        <v>11.050000000000068</v>
      </c>
      <c r="R187" s="309">
        <v>78.01999999999998</v>
      </c>
      <c r="S187" s="277" t="s">
        <v>670</v>
      </c>
      <c r="T187" s="309">
        <v>-228.0076</v>
      </c>
      <c r="U187" s="309">
        <v>1.5400000000000027</v>
      </c>
      <c r="V187" s="309">
        <v>16.629999999999995</v>
      </c>
      <c r="W187" s="309">
        <v>-246.17759999999998</v>
      </c>
      <c r="X187" s="312" t="s">
        <v>683</v>
      </c>
      <c r="Y187" s="309">
        <v>-1.289999999999992</v>
      </c>
      <c r="Z187" s="277" t="s">
        <v>696</v>
      </c>
      <c r="AA187" s="309">
        <v>5.7</v>
      </c>
      <c r="AB187" s="306">
        <v>-97.8375999999999</v>
      </c>
      <c r="AC187" s="309">
        <v>46.630000000000024</v>
      </c>
      <c r="AD187" s="306">
        <v>11.100000000000001</v>
      </c>
      <c r="AE187" s="309">
        <v>-155.5675999999999</v>
      </c>
      <c r="AF187" s="309"/>
      <c r="AG187" s="313" t="s">
        <v>698</v>
      </c>
    </row>
    <row r="188" spans="1:33" ht="22.5" customHeight="1">
      <c r="A188" s="414"/>
      <c r="B188" s="235"/>
      <c r="C188" s="232" t="s">
        <v>124</v>
      </c>
      <c r="D188" s="277"/>
      <c r="E188" s="305"/>
      <c r="F188" s="310"/>
      <c r="G188" s="308"/>
      <c r="H188" s="277" t="s">
        <v>668</v>
      </c>
      <c r="I188" s="309">
        <f t="shared" si="8"/>
        <v>74.14999999999998</v>
      </c>
      <c r="J188" s="316">
        <f t="shared" si="9"/>
        <v>3</v>
      </c>
      <c r="K188" s="309">
        <v>3</v>
      </c>
      <c r="L188" s="309">
        <v>0</v>
      </c>
      <c r="M188" s="309">
        <v>11.75</v>
      </c>
      <c r="N188" s="309">
        <v>11.75</v>
      </c>
      <c r="O188" s="309">
        <v>0</v>
      </c>
      <c r="P188" s="309">
        <v>59.39999999999998</v>
      </c>
      <c r="Q188" s="309">
        <v>59.39999999999998</v>
      </c>
      <c r="R188" s="309">
        <v>0</v>
      </c>
      <c r="S188" s="277" t="s">
        <v>670</v>
      </c>
      <c r="T188" s="309">
        <v>57.24960000000003</v>
      </c>
      <c r="U188" s="309">
        <v>-3.260000000000005</v>
      </c>
      <c r="V188" s="309">
        <v>42.430000000000064</v>
      </c>
      <c r="W188" s="309">
        <v>18.07959999999997</v>
      </c>
      <c r="X188" s="312" t="s">
        <v>683</v>
      </c>
      <c r="Y188" s="309">
        <v>-5.050000000000011</v>
      </c>
      <c r="Z188" s="309"/>
      <c r="AA188" s="309"/>
      <c r="AB188" s="306">
        <v>126.3496</v>
      </c>
      <c r="AC188" s="309">
        <v>49.13000000000005</v>
      </c>
      <c r="AD188" s="306">
        <v>3</v>
      </c>
      <c r="AE188" s="309">
        <v>74.21959999999994</v>
      </c>
      <c r="AF188" s="309"/>
      <c r="AG188" s="311"/>
    </row>
    <row r="189" spans="1:33" ht="22.5" customHeight="1">
      <c r="A189" s="415"/>
      <c r="B189" s="235"/>
      <c r="C189" s="232" t="s">
        <v>125</v>
      </c>
      <c r="D189" s="277"/>
      <c r="E189" s="305"/>
      <c r="F189" s="310"/>
      <c r="G189" s="308"/>
      <c r="H189" s="277" t="s">
        <v>668</v>
      </c>
      <c r="I189" s="309">
        <f t="shared" si="8"/>
        <v>63.70000000000014</v>
      </c>
      <c r="J189" s="316">
        <f t="shared" si="9"/>
        <v>3.5999999999999996</v>
      </c>
      <c r="K189" s="309">
        <v>3.5999999999999996</v>
      </c>
      <c r="L189" s="309">
        <v>0</v>
      </c>
      <c r="M189" s="309">
        <v>-47.38999999999987</v>
      </c>
      <c r="N189" s="309">
        <v>-47.38999999999987</v>
      </c>
      <c r="O189" s="309">
        <v>0</v>
      </c>
      <c r="P189" s="309">
        <v>107.49000000000001</v>
      </c>
      <c r="Q189" s="309">
        <v>107.49000000000001</v>
      </c>
      <c r="R189" s="309">
        <v>0</v>
      </c>
      <c r="S189" s="277" t="s">
        <v>670</v>
      </c>
      <c r="T189" s="309">
        <v>58.773599999999846</v>
      </c>
      <c r="U189" s="309">
        <v>-20.099999999999994</v>
      </c>
      <c r="V189" s="309">
        <v>43.18999999999983</v>
      </c>
      <c r="W189" s="309">
        <v>35.68360000000001</v>
      </c>
      <c r="X189" s="312" t="s">
        <v>683</v>
      </c>
      <c r="Y189" s="309">
        <v>15.13999999999993</v>
      </c>
      <c r="Z189" s="309"/>
      <c r="AA189" s="309"/>
      <c r="AB189" s="306">
        <v>137.6135999999999</v>
      </c>
      <c r="AC189" s="309">
        <v>10.939999999999884</v>
      </c>
      <c r="AD189" s="306">
        <v>3.5999999999999996</v>
      </c>
      <c r="AE189" s="309">
        <v>123.07360000000003</v>
      </c>
      <c r="AF189" s="309"/>
      <c r="AG189" s="311"/>
    </row>
    <row r="190" spans="1:33" s="233" customFormat="1" ht="22.5" customHeight="1">
      <c r="A190" s="384" t="s">
        <v>197</v>
      </c>
      <c r="B190" s="235"/>
      <c r="C190" s="235" t="s">
        <v>4</v>
      </c>
      <c r="D190" s="234"/>
      <c r="E190" s="305">
        <f>F190+G190</f>
        <v>138.04999999999998</v>
      </c>
      <c r="F190" s="315">
        <v>129.94</v>
      </c>
      <c r="G190" s="315">
        <v>8.109999999999973</v>
      </c>
      <c r="H190" s="316"/>
      <c r="I190" s="309">
        <f t="shared" si="8"/>
        <v>317.6700000000001</v>
      </c>
      <c r="J190" s="316">
        <f t="shared" si="9"/>
        <v>36</v>
      </c>
      <c r="K190" s="316">
        <v>30.6</v>
      </c>
      <c r="L190" s="316">
        <v>5.4</v>
      </c>
      <c r="M190" s="316">
        <v>-216.86999999999986</v>
      </c>
      <c r="N190" s="316">
        <v>-204.15999999999983</v>
      </c>
      <c r="O190" s="316">
        <v>-12.710000000000036</v>
      </c>
      <c r="P190" s="316">
        <v>498.53999999999996</v>
      </c>
      <c r="Q190" s="316">
        <v>492.6399999999999</v>
      </c>
      <c r="R190" s="316">
        <v>5.900000000000034</v>
      </c>
      <c r="S190" s="316"/>
      <c r="T190" s="316">
        <v>170.8995999999998</v>
      </c>
      <c r="U190" s="316">
        <v>49.300000000000004</v>
      </c>
      <c r="V190" s="316">
        <v>163.49999999999986</v>
      </c>
      <c r="W190" s="316">
        <v>-41.90040000000006</v>
      </c>
      <c r="X190" s="316"/>
      <c r="Y190" s="316">
        <v>67.27000000000001</v>
      </c>
      <c r="Z190" s="316"/>
      <c r="AA190" s="316"/>
      <c r="AB190" s="306">
        <v>693.8895999999999</v>
      </c>
      <c r="AC190" s="316">
        <v>22.00999999999997</v>
      </c>
      <c r="AD190" s="306">
        <v>165.94</v>
      </c>
      <c r="AE190" s="316">
        <v>505.9395999999999</v>
      </c>
      <c r="AF190" s="316"/>
      <c r="AG190" s="307"/>
    </row>
    <row r="191" spans="1:33" s="233" customFormat="1" ht="22.5" customHeight="1">
      <c r="A191" s="384"/>
      <c r="B191" s="384" t="s">
        <v>684</v>
      </c>
      <c r="C191" s="235" t="s">
        <v>685</v>
      </c>
      <c r="D191" s="234"/>
      <c r="E191" s="305">
        <f>F191+G191</f>
        <v>138.04999999999998</v>
      </c>
      <c r="F191" s="315">
        <v>129.94</v>
      </c>
      <c r="G191" s="315">
        <v>8.109999999999973</v>
      </c>
      <c r="H191" s="316"/>
      <c r="I191" s="309">
        <f aca="true" t="shared" si="10" ref="I191:I219">J191+M191+P191</f>
        <v>-48.36</v>
      </c>
      <c r="J191" s="316">
        <f t="shared" si="9"/>
        <v>13.8</v>
      </c>
      <c r="K191" s="316">
        <v>8.4</v>
      </c>
      <c r="L191" s="316">
        <v>5.4</v>
      </c>
      <c r="M191" s="316">
        <v>-40.10000000000005</v>
      </c>
      <c r="N191" s="316">
        <v>-27.390000000000015</v>
      </c>
      <c r="O191" s="316">
        <v>-12.710000000000036</v>
      </c>
      <c r="P191" s="316">
        <v>-22.059999999999945</v>
      </c>
      <c r="Q191" s="316">
        <v>-27.95999999999998</v>
      </c>
      <c r="R191" s="316">
        <v>5.900000000000034</v>
      </c>
      <c r="S191" s="316"/>
      <c r="T191" s="316">
        <v>6.9700000000000095</v>
      </c>
      <c r="U191" s="316">
        <v>11.45</v>
      </c>
      <c r="V191" s="316">
        <v>-1.6499999999999773</v>
      </c>
      <c r="W191" s="316">
        <v>-2.8300000000000125</v>
      </c>
      <c r="X191" s="316"/>
      <c r="Y191" s="316">
        <v>5.690000000000009</v>
      </c>
      <c r="Z191" s="316"/>
      <c r="AA191" s="316"/>
      <c r="AB191" s="306">
        <v>102.35000000000001</v>
      </c>
      <c r="AC191" s="316">
        <v>-27.950000000000045</v>
      </c>
      <c r="AD191" s="306">
        <v>143.74</v>
      </c>
      <c r="AE191" s="316">
        <v>-13.439999999999959</v>
      </c>
      <c r="AF191" s="316"/>
      <c r="AG191" s="307"/>
    </row>
    <row r="192" spans="1:33" s="233" customFormat="1" ht="22.5" customHeight="1">
      <c r="A192" s="384"/>
      <c r="B192" s="384"/>
      <c r="C192" s="235" t="s">
        <v>699</v>
      </c>
      <c r="D192" s="234"/>
      <c r="E192" s="305"/>
      <c r="F192" s="325"/>
      <c r="G192" s="315"/>
      <c r="H192" s="277" t="s">
        <v>668</v>
      </c>
      <c r="I192" s="309">
        <f t="shared" si="10"/>
        <v>-6.810000000000002</v>
      </c>
      <c r="J192" s="316">
        <f t="shared" si="9"/>
        <v>0</v>
      </c>
      <c r="K192" s="309">
        <v>0</v>
      </c>
      <c r="L192" s="309">
        <v>0</v>
      </c>
      <c r="M192" s="309">
        <v>-12.710000000000036</v>
      </c>
      <c r="N192" s="309">
        <v>0</v>
      </c>
      <c r="O192" s="309">
        <v>-12.710000000000036</v>
      </c>
      <c r="P192" s="309">
        <v>5.900000000000034</v>
      </c>
      <c r="Q192" s="309">
        <v>0</v>
      </c>
      <c r="R192" s="309">
        <v>5.900000000000034</v>
      </c>
      <c r="S192" s="277" t="s">
        <v>670</v>
      </c>
      <c r="T192" s="309">
        <v>-31.7216</v>
      </c>
      <c r="U192" s="309">
        <v>3.84</v>
      </c>
      <c r="V192" s="309">
        <v>-27.329999999999984</v>
      </c>
      <c r="W192" s="309">
        <v>-8.231600000000014</v>
      </c>
      <c r="X192" s="312" t="s">
        <v>683</v>
      </c>
      <c r="Y192" s="309">
        <v>-0.8</v>
      </c>
      <c r="Z192" s="309"/>
      <c r="AA192" s="316"/>
      <c r="AB192" s="306">
        <v>-39.331599999999995</v>
      </c>
      <c r="AC192" s="309">
        <v>-40.84000000000002</v>
      </c>
      <c r="AD192" s="306">
        <v>0</v>
      </c>
      <c r="AE192" s="309">
        <v>1.5084000000000195</v>
      </c>
      <c r="AF192" s="309"/>
      <c r="AG192" s="307"/>
    </row>
    <row r="193" spans="1:33" ht="22.5" customHeight="1">
      <c r="A193" s="384"/>
      <c r="B193" s="384"/>
      <c r="C193" s="232" t="s">
        <v>588</v>
      </c>
      <c r="D193" s="231" t="s">
        <v>669</v>
      </c>
      <c r="E193" s="305">
        <f>F193+G193</f>
        <v>134.04199999999997</v>
      </c>
      <c r="F193" s="310">
        <v>126.25</v>
      </c>
      <c r="G193" s="310">
        <v>7.791999999999973</v>
      </c>
      <c r="H193" s="309"/>
      <c r="I193" s="309">
        <f t="shared" si="10"/>
        <v>0</v>
      </c>
      <c r="J193" s="316">
        <f t="shared" si="9"/>
        <v>0</v>
      </c>
      <c r="K193" s="309">
        <v>0</v>
      </c>
      <c r="L193" s="309">
        <v>0</v>
      </c>
      <c r="M193" s="309">
        <v>0</v>
      </c>
      <c r="N193" s="309">
        <v>0</v>
      </c>
      <c r="O193" s="309">
        <v>0</v>
      </c>
      <c r="P193" s="309">
        <v>0</v>
      </c>
      <c r="Q193" s="309">
        <v>0</v>
      </c>
      <c r="R193" s="309">
        <v>0</v>
      </c>
      <c r="S193" s="309"/>
      <c r="T193" s="309">
        <v>0</v>
      </c>
      <c r="U193" s="309">
        <v>0</v>
      </c>
      <c r="V193" s="309">
        <v>0</v>
      </c>
      <c r="W193" s="309">
        <v>0</v>
      </c>
      <c r="X193" s="309"/>
      <c r="Y193" s="309">
        <v>0</v>
      </c>
      <c r="Z193" s="309"/>
      <c r="AA193" s="309"/>
      <c r="AB193" s="306">
        <v>134.04199999999997</v>
      </c>
      <c r="AC193" s="309">
        <v>7.791999999999973</v>
      </c>
      <c r="AD193" s="306">
        <v>126.25</v>
      </c>
      <c r="AE193" s="309">
        <v>0</v>
      </c>
      <c r="AF193" s="309"/>
      <c r="AG193" s="311"/>
    </row>
    <row r="194" spans="1:33" s="210" customFormat="1" ht="22.5" customHeight="1">
      <c r="A194" s="384"/>
      <c r="B194" s="384"/>
      <c r="C194" s="321" t="s">
        <v>700</v>
      </c>
      <c r="D194" s="231" t="s">
        <v>669</v>
      </c>
      <c r="E194" s="305">
        <f>F194+G194</f>
        <v>4.007999999999999</v>
      </c>
      <c r="F194" s="310">
        <v>3.6899999999999995</v>
      </c>
      <c r="G194" s="310">
        <v>0.3179999999999996</v>
      </c>
      <c r="H194" s="309"/>
      <c r="I194" s="309">
        <f t="shared" si="10"/>
        <v>0</v>
      </c>
      <c r="J194" s="316">
        <f t="shared" si="9"/>
        <v>0</v>
      </c>
      <c r="K194" s="309">
        <v>0</v>
      </c>
      <c r="L194" s="309">
        <v>0</v>
      </c>
      <c r="M194" s="309">
        <v>0</v>
      </c>
      <c r="N194" s="309">
        <v>0</v>
      </c>
      <c r="O194" s="309">
        <v>0</v>
      </c>
      <c r="P194" s="309">
        <v>0</v>
      </c>
      <c r="Q194" s="309">
        <v>0</v>
      </c>
      <c r="R194" s="309">
        <v>0</v>
      </c>
      <c r="S194" s="309"/>
      <c r="T194" s="309">
        <v>0</v>
      </c>
      <c r="U194" s="309">
        <v>0</v>
      </c>
      <c r="V194" s="309">
        <v>0</v>
      </c>
      <c r="W194" s="309">
        <v>0</v>
      </c>
      <c r="X194" s="309"/>
      <c r="Y194" s="309">
        <v>0</v>
      </c>
      <c r="Z194" s="309"/>
      <c r="AA194" s="309"/>
      <c r="AB194" s="306">
        <v>4.007999999999999</v>
      </c>
      <c r="AC194" s="309">
        <v>0.3179999999999996</v>
      </c>
      <c r="AD194" s="306">
        <v>3.6899999999999995</v>
      </c>
      <c r="AE194" s="309">
        <v>0</v>
      </c>
      <c r="AF194" s="309"/>
      <c r="AG194" s="311"/>
    </row>
    <row r="195" spans="1:33" s="210" customFormat="1" ht="22.5" customHeight="1">
      <c r="A195" s="384"/>
      <c r="B195" s="384"/>
      <c r="C195" s="232" t="s">
        <v>128</v>
      </c>
      <c r="D195" s="277"/>
      <c r="E195" s="305"/>
      <c r="F195" s="310"/>
      <c r="G195" s="308"/>
      <c r="H195" s="277" t="s">
        <v>668</v>
      </c>
      <c r="I195" s="309">
        <f t="shared" si="10"/>
        <v>-55.349999999999994</v>
      </c>
      <c r="J195" s="316">
        <f t="shared" si="9"/>
        <v>0</v>
      </c>
      <c r="K195" s="309">
        <v>0</v>
      </c>
      <c r="L195" s="309">
        <v>0</v>
      </c>
      <c r="M195" s="309">
        <v>-27.390000000000015</v>
      </c>
      <c r="N195" s="309">
        <v>-27.390000000000015</v>
      </c>
      <c r="O195" s="309">
        <v>0</v>
      </c>
      <c r="P195" s="309">
        <v>-27.95999999999998</v>
      </c>
      <c r="Q195" s="309">
        <v>-27.95999999999998</v>
      </c>
      <c r="R195" s="309">
        <v>0</v>
      </c>
      <c r="S195" s="277" t="s">
        <v>670</v>
      </c>
      <c r="T195" s="309">
        <v>38.69160000000001</v>
      </c>
      <c r="U195" s="309">
        <v>7.609999999999999</v>
      </c>
      <c r="V195" s="309">
        <v>25.680000000000007</v>
      </c>
      <c r="W195" s="309">
        <v>5.401600000000002</v>
      </c>
      <c r="X195" s="312" t="s">
        <v>683</v>
      </c>
      <c r="Y195" s="309">
        <v>6.490000000000009</v>
      </c>
      <c r="Z195" s="309"/>
      <c r="AA195" s="309"/>
      <c r="AB195" s="306">
        <v>-10.168399999999977</v>
      </c>
      <c r="AC195" s="309">
        <v>4.780000000000001</v>
      </c>
      <c r="AD195" s="306">
        <v>0</v>
      </c>
      <c r="AE195" s="309">
        <v>-14.948399999999978</v>
      </c>
      <c r="AF195" s="309"/>
      <c r="AG195" s="311"/>
    </row>
    <row r="196" spans="1:33" s="210" customFormat="1" ht="22.5" customHeight="1">
      <c r="A196" s="384"/>
      <c r="B196" s="235"/>
      <c r="C196" s="232" t="s">
        <v>129</v>
      </c>
      <c r="D196" s="277"/>
      <c r="E196" s="305"/>
      <c r="F196" s="310"/>
      <c r="G196" s="308"/>
      <c r="H196" s="277" t="s">
        <v>668</v>
      </c>
      <c r="I196" s="309">
        <f t="shared" si="10"/>
        <v>31.560000000000024</v>
      </c>
      <c r="J196" s="316">
        <f t="shared" si="9"/>
        <v>2.4</v>
      </c>
      <c r="K196" s="309">
        <v>2.4</v>
      </c>
      <c r="L196" s="309">
        <v>0</v>
      </c>
      <c r="M196" s="309">
        <v>-23.77000000000004</v>
      </c>
      <c r="N196" s="309">
        <v>-23.77000000000004</v>
      </c>
      <c r="O196" s="309">
        <v>0</v>
      </c>
      <c r="P196" s="309">
        <v>52.930000000000064</v>
      </c>
      <c r="Q196" s="309">
        <v>52.930000000000064</v>
      </c>
      <c r="R196" s="309">
        <v>0</v>
      </c>
      <c r="S196" s="277" t="s">
        <v>670</v>
      </c>
      <c r="T196" s="309">
        <v>23.82000000000002</v>
      </c>
      <c r="U196" s="309">
        <v>4.219999999999999</v>
      </c>
      <c r="V196" s="309">
        <v>29.400000000000034</v>
      </c>
      <c r="W196" s="309">
        <v>-9.800000000000011</v>
      </c>
      <c r="X196" s="312" t="s">
        <v>683</v>
      </c>
      <c r="Y196" s="309">
        <v>-0.5</v>
      </c>
      <c r="Z196" s="309"/>
      <c r="AA196" s="309"/>
      <c r="AB196" s="306">
        <v>54.880000000000045</v>
      </c>
      <c r="AC196" s="309">
        <v>5.1299999999999955</v>
      </c>
      <c r="AD196" s="306">
        <v>2.4</v>
      </c>
      <c r="AE196" s="309">
        <v>47.35000000000005</v>
      </c>
      <c r="AF196" s="309"/>
      <c r="AG196" s="311"/>
    </row>
    <row r="197" spans="1:33" s="210" customFormat="1" ht="22.5" customHeight="1">
      <c r="A197" s="384"/>
      <c r="B197" s="235"/>
      <c r="C197" s="232" t="s">
        <v>130</v>
      </c>
      <c r="D197" s="277"/>
      <c r="E197" s="305"/>
      <c r="F197" s="310"/>
      <c r="G197" s="308"/>
      <c r="H197" s="277" t="s">
        <v>668</v>
      </c>
      <c r="I197" s="309">
        <f t="shared" si="10"/>
        <v>-13.209999999999987</v>
      </c>
      <c r="J197" s="316">
        <f t="shared" si="9"/>
        <v>0.6</v>
      </c>
      <c r="K197" s="309">
        <v>0.6</v>
      </c>
      <c r="L197" s="309">
        <v>0</v>
      </c>
      <c r="M197" s="309">
        <v>-21.549999999999997</v>
      </c>
      <c r="N197" s="309">
        <v>-21.549999999999997</v>
      </c>
      <c r="O197" s="309">
        <v>0</v>
      </c>
      <c r="P197" s="309">
        <v>7.740000000000009</v>
      </c>
      <c r="Q197" s="309">
        <v>7.740000000000009</v>
      </c>
      <c r="R197" s="309">
        <v>0</v>
      </c>
      <c r="S197" s="277" t="s">
        <v>670</v>
      </c>
      <c r="T197" s="309">
        <v>19.640400000000007</v>
      </c>
      <c r="U197" s="309">
        <v>5.759999999999998</v>
      </c>
      <c r="V197" s="309">
        <v>10.120000000000005</v>
      </c>
      <c r="W197" s="309">
        <v>3.760400000000004</v>
      </c>
      <c r="X197" s="312" t="s">
        <v>683</v>
      </c>
      <c r="Y197" s="309">
        <v>13.68999999999997</v>
      </c>
      <c r="Z197" s="309"/>
      <c r="AA197" s="309"/>
      <c r="AB197" s="306">
        <v>20.12039999999999</v>
      </c>
      <c r="AC197" s="309">
        <v>2.2599999999999767</v>
      </c>
      <c r="AD197" s="306">
        <v>0.6</v>
      </c>
      <c r="AE197" s="309">
        <v>17.26040000000001</v>
      </c>
      <c r="AF197" s="309"/>
      <c r="AG197" s="311"/>
    </row>
    <row r="198" spans="1:33" s="210" customFormat="1" ht="22.5" customHeight="1">
      <c r="A198" s="384"/>
      <c r="B198" s="235"/>
      <c r="C198" s="232" t="s">
        <v>131</v>
      </c>
      <c r="D198" s="277"/>
      <c r="E198" s="305"/>
      <c r="F198" s="310"/>
      <c r="G198" s="308"/>
      <c r="H198" s="277" t="s">
        <v>668</v>
      </c>
      <c r="I198" s="309">
        <f t="shared" si="10"/>
        <v>35.43000000000004</v>
      </c>
      <c r="J198" s="316">
        <f t="shared" si="9"/>
        <v>3.5999999999999996</v>
      </c>
      <c r="K198" s="309">
        <v>3.5999999999999996</v>
      </c>
      <c r="L198" s="309">
        <v>0</v>
      </c>
      <c r="M198" s="309">
        <v>-35.219999999999914</v>
      </c>
      <c r="N198" s="309">
        <v>-35.219999999999914</v>
      </c>
      <c r="O198" s="309">
        <v>0</v>
      </c>
      <c r="P198" s="309">
        <v>67.04999999999995</v>
      </c>
      <c r="Q198" s="309">
        <v>67.04999999999995</v>
      </c>
      <c r="R198" s="309">
        <v>0</v>
      </c>
      <c r="S198" s="277" t="s">
        <v>670</v>
      </c>
      <c r="T198" s="309">
        <v>26.478799999999936</v>
      </c>
      <c r="U198" s="309">
        <v>8.260000000000005</v>
      </c>
      <c r="V198" s="309">
        <v>18.34999999999991</v>
      </c>
      <c r="W198" s="309">
        <v>-0.13119999999997844</v>
      </c>
      <c r="X198" s="312" t="s">
        <v>683</v>
      </c>
      <c r="Y198" s="309">
        <v>0.05000000000006821</v>
      </c>
      <c r="Z198" s="309"/>
      <c r="AA198" s="309"/>
      <c r="AB198" s="306">
        <v>61.958800000000046</v>
      </c>
      <c r="AC198" s="309">
        <v>-16.819999999999936</v>
      </c>
      <c r="AD198" s="306">
        <v>3.5999999999999996</v>
      </c>
      <c r="AE198" s="309">
        <v>75.17879999999998</v>
      </c>
      <c r="AF198" s="309"/>
      <c r="AG198" s="311"/>
    </row>
    <row r="199" spans="1:33" s="210" customFormat="1" ht="22.5" customHeight="1">
      <c r="A199" s="384"/>
      <c r="B199" s="235"/>
      <c r="C199" s="232" t="s">
        <v>132</v>
      </c>
      <c r="D199" s="277"/>
      <c r="E199" s="305"/>
      <c r="F199" s="310"/>
      <c r="G199" s="308"/>
      <c r="H199" s="277" t="s">
        <v>668</v>
      </c>
      <c r="I199" s="309">
        <f t="shared" si="10"/>
        <v>-12.630000000000038</v>
      </c>
      <c r="J199" s="316">
        <f t="shared" si="9"/>
        <v>1.2</v>
      </c>
      <c r="K199" s="309">
        <v>1.2</v>
      </c>
      <c r="L199" s="309">
        <v>0</v>
      </c>
      <c r="M199" s="309">
        <v>-42.43000000000001</v>
      </c>
      <c r="N199" s="309">
        <v>-42.43000000000001</v>
      </c>
      <c r="O199" s="309">
        <v>0</v>
      </c>
      <c r="P199" s="309">
        <v>28.599999999999966</v>
      </c>
      <c r="Q199" s="309">
        <v>28.599999999999966</v>
      </c>
      <c r="R199" s="309">
        <v>0</v>
      </c>
      <c r="S199" s="277" t="s">
        <v>670</v>
      </c>
      <c r="T199" s="309">
        <v>7.759999999999906</v>
      </c>
      <c r="U199" s="309">
        <v>0.18999999999999773</v>
      </c>
      <c r="V199" s="309">
        <v>16.88999999999993</v>
      </c>
      <c r="W199" s="309">
        <v>-9.320000000000022</v>
      </c>
      <c r="X199" s="312" t="s">
        <v>683</v>
      </c>
      <c r="Y199" s="309">
        <v>28.939999999999998</v>
      </c>
      <c r="Z199" s="309"/>
      <c r="AA199" s="309"/>
      <c r="AB199" s="306">
        <v>24.06999999999986</v>
      </c>
      <c r="AC199" s="309">
        <v>3.3999999999999204</v>
      </c>
      <c r="AD199" s="306">
        <v>1.2</v>
      </c>
      <c r="AE199" s="309">
        <v>19.469999999999942</v>
      </c>
      <c r="AF199" s="309"/>
      <c r="AG199" s="311"/>
    </row>
    <row r="200" spans="1:33" s="210" customFormat="1" ht="22.5" customHeight="1">
      <c r="A200" s="384"/>
      <c r="B200" s="235"/>
      <c r="C200" s="232" t="s">
        <v>133</v>
      </c>
      <c r="D200" s="277"/>
      <c r="E200" s="305"/>
      <c r="F200" s="310"/>
      <c r="G200" s="308"/>
      <c r="H200" s="277" t="s">
        <v>668</v>
      </c>
      <c r="I200" s="309">
        <f t="shared" si="10"/>
        <v>8.370000000000024</v>
      </c>
      <c r="J200" s="316">
        <f aca="true" t="shared" si="11" ref="J200:J219">K200+L200</f>
        <v>0.6</v>
      </c>
      <c r="K200" s="309">
        <v>0.6</v>
      </c>
      <c r="L200" s="309">
        <v>0</v>
      </c>
      <c r="M200" s="309">
        <v>-13.749999999999986</v>
      </c>
      <c r="N200" s="309">
        <v>-13.749999999999986</v>
      </c>
      <c r="O200" s="309">
        <v>0</v>
      </c>
      <c r="P200" s="309">
        <v>21.52000000000001</v>
      </c>
      <c r="Q200" s="309">
        <v>21.52000000000001</v>
      </c>
      <c r="R200" s="309">
        <v>0</v>
      </c>
      <c r="S200" s="277" t="s">
        <v>670</v>
      </c>
      <c r="T200" s="309">
        <v>34.529999999999994</v>
      </c>
      <c r="U200" s="309">
        <v>10.119999999999997</v>
      </c>
      <c r="V200" s="309">
        <v>25.930000000000007</v>
      </c>
      <c r="W200" s="309">
        <v>-1.5200000000000102</v>
      </c>
      <c r="X200" s="312" t="s">
        <v>683</v>
      </c>
      <c r="Y200" s="309">
        <v>1.6799999999999784</v>
      </c>
      <c r="Z200" s="309"/>
      <c r="AA200" s="309"/>
      <c r="AB200" s="306">
        <v>44.58</v>
      </c>
      <c r="AC200" s="309">
        <v>13.86</v>
      </c>
      <c r="AD200" s="306">
        <v>0.6</v>
      </c>
      <c r="AE200" s="309">
        <v>30.119999999999997</v>
      </c>
      <c r="AF200" s="309"/>
      <c r="AG200" s="311"/>
    </row>
    <row r="201" spans="1:33" s="210" customFormat="1" ht="22.5" customHeight="1">
      <c r="A201" s="384"/>
      <c r="B201" s="235"/>
      <c r="C201" s="232" t="s">
        <v>134</v>
      </c>
      <c r="D201" s="277"/>
      <c r="E201" s="305"/>
      <c r="F201" s="310"/>
      <c r="G201" s="308"/>
      <c r="H201" s="277" t="s">
        <v>668</v>
      </c>
      <c r="I201" s="309">
        <f t="shared" si="10"/>
        <v>217.67000000000002</v>
      </c>
      <c r="J201" s="316">
        <f t="shared" si="11"/>
        <v>4.2</v>
      </c>
      <c r="K201" s="309">
        <v>4.2</v>
      </c>
      <c r="L201" s="309">
        <v>0</v>
      </c>
      <c r="M201" s="309">
        <v>60.88000000000011</v>
      </c>
      <c r="N201" s="309">
        <v>60.88000000000011</v>
      </c>
      <c r="O201" s="309">
        <v>0</v>
      </c>
      <c r="P201" s="309">
        <v>152.58999999999992</v>
      </c>
      <c r="Q201" s="309">
        <v>152.58999999999992</v>
      </c>
      <c r="R201" s="309">
        <v>0</v>
      </c>
      <c r="S201" s="277" t="s">
        <v>670</v>
      </c>
      <c r="T201" s="309">
        <v>13.21999999999997</v>
      </c>
      <c r="U201" s="309">
        <v>1.9200000000000017</v>
      </c>
      <c r="V201" s="309">
        <v>14.009999999999991</v>
      </c>
      <c r="W201" s="309">
        <v>-2.710000000000022</v>
      </c>
      <c r="X201" s="312" t="s">
        <v>683</v>
      </c>
      <c r="Y201" s="309">
        <v>6.170000000000002</v>
      </c>
      <c r="Z201" s="309"/>
      <c r="AA201" s="309"/>
      <c r="AB201" s="306">
        <v>237.06</v>
      </c>
      <c r="AC201" s="309">
        <v>81.0600000000001</v>
      </c>
      <c r="AD201" s="306">
        <v>4.2</v>
      </c>
      <c r="AE201" s="309">
        <v>151.7999999999999</v>
      </c>
      <c r="AF201" s="309"/>
      <c r="AG201" s="311"/>
    </row>
    <row r="202" spans="1:33" s="210" customFormat="1" ht="22.5" customHeight="1">
      <c r="A202" s="384"/>
      <c r="B202" s="235"/>
      <c r="C202" s="232" t="s">
        <v>135</v>
      </c>
      <c r="D202" s="277"/>
      <c r="E202" s="305"/>
      <c r="F202" s="310"/>
      <c r="G202" s="308"/>
      <c r="H202" s="277" t="s">
        <v>668</v>
      </c>
      <c r="I202" s="309">
        <f t="shared" si="10"/>
        <v>-29.47999999999998</v>
      </c>
      <c r="J202" s="316">
        <f t="shared" si="11"/>
        <v>1.2</v>
      </c>
      <c r="K202" s="309">
        <v>1.2</v>
      </c>
      <c r="L202" s="309">
        <v>0</v>
      </c>
      <c r="M202" s="309">
        <v>-20.20999999999998</v>
      </c>
      <c r="N202" s="309">
        <v>-20.20999999999998</v>
      </c>
      <c r="O202" s="309">
        <v>0</v>
      </c>
      <c r="P202" s="309">
        <v>-10.469999999999999</v>
      </c>
      <c r="Q202" s="309">
        <v>-10.469999999999999</v>
      </c>
      <c r="R202" s="309">
        <v>0</v>
      </c>
      <c r="S202" s="277" t="s">
        <v>670</v>
      </c>
      <c r="T202" s="309">
        <v>13.283199999999976</v>
      </c>
      <c r="U202" s="309">
        <v>5.059999999999999</v>
      </c>
      <c r="V202" s="309">
        <v>6.21999999999997</v>
      </c>
      <c r="W202" s="309">
        <v>2.0032000000000068</v>
      </c>
      <c r="X202" s="312" t="s">
        <v>683</v>
      </c>
      <c r="Y202" s="309">
        <v>2.9000000000000057</v>
      </c>
      <c r="Z202" s="309"/>
      <c r="AA202" s="309"/>
      <c r="AB202" s="306">
        <v>-13.296799999999998</v>
      </c>
      <c r="AC202" s="309">
        <v>-11.090000000000003</v>
      </c>
      <c r="AD202" s="306">
        <v>1.2</v>
      </c>
      <c r="AE202" s="309">
        <v>-3.4067999999999934</v>
      </c>
      <c r="AF202" s="309"/>
      <c r="AG202" s="311"/>
    </row>
    <row r="203" spans="1:33" s="210" customFormat="1" ht="22.5" customHeight="1">
      <c r="A203" s="384"/>
      <c r="B203" s="235"/>
      <c r="C203" s="232" t="s">
        <v>136</v>
      </c>
      <c r="D203" s="277"/>
      <c r="E203" s="305"/>
      <c r="F203" s="310"/>
      <c r="G203" s="308"/>
      <c r="H203" s="277" t="s">
        <v>668</v>
      </c>
      <c r="I203" s="309">
        <f t="shared" si="10"/>
        <v>-1.0999999999999375</v>
      </c>
      <c r="J203" s="316">
        <f t="shared" si="11"/>
        <v>3</v>
      </c>
      <c r="K203" s="309">
        <v>3</v>
      </c>
      <c r="L203" s="309">
        <v>0</v>
      </c>
      <c r="M203" s="309">
        <v>-44.400000000000006</v>
      </c>
      <c r="N203" s="309">
        <v>-44.400000000000006</v>
      </c>
      <c r="O203" s="309">
        <v>0</v>
      </c>
      <c r="P203" s="309">
        <v>40.30000000000007</v>
      </c>
      <c r="Q203" s="309">
        <v>40.30000000000007</v>
      </c>
      <c r="R203" s="309">
        <v>0</v>
      </c>
      <c r="S203" s="277" t="s">
        <v>670</v>
      </c>
      <c r="T203" s="309">
        <v>-0.8100000000000094</v>
      </c>
      <c r="U203" s="309">
        <v>-2.1699999999999946</v>
      </c>
      <c r="V203" s="309">
        <v>1.5699999999999932</v>
      </c>
      <c r="W203" s="309">
        <v>-0.21000000000000796</v>
      </c>
      <c r="X203" s="312" t="s">
        <v>683</v>
      </c>
      <c r="Y203" s="309">
        <v>3.8700000000000045</v>
      </c>
      <c r="Z203" s="309"/>
      <c r="AA203" s="309"/>
      <c r="AB203" s="306">
        <v>1.9600000000000577</v>
      </c>
      <c r="AC203" s="309">
        <v>-38.96000000000001</v>
      </c>
      <c r="AD203" s="306">
        <v>3</v>
      </c>
      <c r="AE203" s="309">
        <v>37.920000000000066</v>
      </c>
      <c r="AF203" s="309"/>
      <c r="AG203" s="311"/>
    </row>
    <row r="204" spans="1:33" s="210" customFormat="1" ht="22.5" customHeight="1">
      <c r="A204" s="384"/>
      <c r="B204" s="235"/>
      <c r="C204" s="232" t="s">
        <v>137</v>
      </c>
      <c r="D204" s="277"/>
      <c r="E204" s="305"/>
      <c r="F204" s="310"/>
      <c r="G204" s="308"/>
      <c r="H204" s="277" t="s">
        <v>668</v>
      </c>
      <c r="I204" s="309">
        <f t="shared" si="10"/>
        <v>-2.1399999999999952</v>
      </c>
      <c r="J204" s="316">
        <f t="shared" si="11"/>
        <v>0</v>
      </c>
      <c r="K204" s="309">
        <v>0</v>
      </c>
      <c r="L204" s="309">
        <v>0</v>
      </c>
      <c r="M204" s="309">
        <v>-1.6500000000000004</v>
      </c>
      <c r="N204" s="309">
        <v>-1.6500000000000004</v>
      </c>
      <c r="O204" s="309">
        <v>0</v>
      </c>
      <c r="P204" s="309">
        <v>-0.4899999999999949</v>
      </c>
      <c r="Q204" s="309">
        <v>-0.4899999999999949</v>
      </c>
      <c r="R204" s="309">
        <v>0</v>
      </c>
      <c r="S204" s="277" t="s">
        <v>670</v>
      </c>
      <c r="T204" s="309">
        <v>0.6171999999999982</v>
      </c>
      <c r="U204" s="309">
        <v>1.5400000000000005</v>
      </c>
      <c r="V204" s="309">
        <v>0.0899999999999963</v>
      </c>
      <c r="W204" s="309">
        <v>-1.0127999999999986</v>
      </c>
      <c r="X204" s="312" t="s">
        <v>683</v>
      </c>
      <c r="Y204" s="309">
        <v>1.2600000000000016</v>
      </c>
      <c r="Z204" s="309"/>
      <c r="AA204" s="309"/>
      <c r="AB204" s="306">
        <v>-0.2627999999999955</v>
      </c>
      <c r="AC204" s="309">
        <v>-0.3000000000000025</v>
      </c>
      <c r="AD204" s="306">
        <v>0</v>
      </c>
      <c r="AE204" s="309">
        <v>0.037200000000007005</v>
      </c>
      <c r="AF204" s="309"/>
      <c r="AG204" s="311"/>
    </row>
    <row r="205" spans="1:33" s="210" customFormat="1" ht="22.5" customHeight="1">
      <c r="A205" s="384"/>
      <c r="B205" s="235"/>
      <c r="C205" s="232" t="s">
        <v>138</v>
      </c>
      <c r="D205" s="277"/>
      <c r="E205" s="305"/>
      <c r="F205" s="310"/>
      <c r="G205" s="308"/>
      <c r="H205" s="277" t="s">
        <v>668</v>
      </c>
      <c r="I205" s="309">
        <f t="shared" si="10"/>
        <v>76.80000000000003</v>
      </c>
      <c r="J205" s="316">
        <f t="shared" si="11"/>
        <v>1.7999999999999998</v>
      </c>
      <c r="K205" s="309">
        <v>1.7999999999999998</v>
      </c>
      <c r="L205" s="309">
        <v>0</v>
      </c>
      <c r="M205" s="309">
        <v>14.380000000000024</v>
      </c>
      <c r="N205" s="309">
        <v>14.380000000000024</v>
      </c>
      <c r="O205" s="309">
        <v>0</v>
      </c>
      <c r="P205" s="309">
        <v>60.620000000000005</v>
      </c>
      <c r="Q205" s="309">
        <v>60.620000000000005</v>
      </c>
      <c r="R205" s="309">
        <v>0</v>
      </c>
      <c r="S205" s="277" t="s">
        <v>670</v>
      </c>
      <c r="T205" s="309">
        <v>0.519999999999996</v>
      </c>
      <c r="U205" s="309">
        <v>-1.7900000000000063</v>
      </c>
      <c r="V205" s="309">
        <v>15.680000000000007</v>
      </c>
      <c r="W205" s="309">
        <v>-13.370000000000005</v>
      </c>
      <c r="X205" s="312" t="s">
        <v>683</v>
      </c>
      <c r="Y205" s="309">
        <v>5.999999999999986</v>
      </c>
      <c r="Z205" s="309"/>
      <c r="AA205" s="309"/>
      <c r="AB205" s="306">
        <v>83.32000000000001</v>
      </c>
      <c r="AC205" s="309">
        <v>36.06000000000002</v>
      </c>
      <c r="AD205" s="306">
        <v>1.7999999999999998</v>
      </c>
      <c r="AE205" s="309">
        <v>45.459999999999994</v>
      </c>
      <c r="AF205" s="309"/>
      <c r="AG205" s="311"/>
    </row>
    <row r="206" spans="1:33" s="210" customFormat="1" ht="22.5" customHeight="1">
      <c r="A206" s="384"/>
      <c r="B206" s="235"/>
      <c r="C206" s="232" t="s">
        <v>139</v>
      </c>
      <c r="D206" s="277"/>
      <c r="E206" s="305"/>
      <c r="F206" s="310"/>
      <c r="G206" s="308"/>
      <c r="H206" s="277" t="s">
        <v>668</v>
      </c>
      <c r="I206" s="309">
        <f t="shared" si="10"/>
        <v>67.96999999999994</v>
      </c>
      <c r="J206" s="316">
        <f t="shared" si="11"/>
        <v>2.4</v>
      </c>
      <c r="K206" s="309">
        <v>2.4</v>
      </c>
      <c r="L206" s="309">
        <v>0</v>
      </c>
      <c r="M206" s="309">
        <v>-20.99000000000001</v>
      </c>
      <c r="N206" s="309">
        <v>-20.99000000000001</v>
      </c>
      <c r="O206" s="309">
        <v>0</v>
      </c>
      <c r="P206" s="309">
        <v>86.55999999999995</v>
      </c>
      <c r="Q206" s="309">
        <v>86.55999999999995</v>
      </c>
      <c r="R206" s="309">
        <v>0</v>
      </c>
      <c r="S206" s="277" t="s">
        <v>670</v>
      </c>
      <c r="T206" s="309">
        <v>9.600000000000009</v>
      </c>
      <c r="U206" s="309">
        <v>1.0900000000000034</v>
      </c>
      <c r="V206" s="309">
        <v>12.629999999999995</v>
      </c>
      <c r="W206" s="309">
        <v>-4.11999999999999</v>
      </c>
      <c r="X206" s="312" t="s">
        <v>683</v>
      </c>
      <c r="Y206" s="309">
        <v>-1.1500000000000057</v>
      </c>
      <c r="Z206" s="309"/>
      <c r="AA206" s="309"/>
      <c r="AB206" s="306">
        <v>76.41999999999994</v>
      </c>
      <c r="AC206" s="309">
        <v>-9.51000000000002</v>
      </c>
      <c r="AD206" s="306">
        <v>2.4</v>
      </c>
      <c r="AE206" s="309">
        <v>83.52999999999996</v>
      </c>
      <c r="AF206" s="309"/>
      <c r="AG206" s="311"/>
    </row>
    <row r="207" spans="1:33" s="210" customFormat="1" ht="22.5" customHeight="1">
      <c r="A207" s="384"/>
      <c r="B207" s="235"/>
      <c r="C207" s="232" t="s">
        <v>140</v>
      </c>
      <c r="D207" s="277"/>
      <c r="E207" s="305"/>
      <c r="F207" s="310"/>
      <c r="G207" s="308"/>
      <c r="H207" s="277" t="s">
        <v>668</v>
      </c>
      <c r="I207" s="309">
        <f t="shared" si="10"/>
        <v>-13.210000000000026</v>
      </c>
      <c r="J207" s="316">
        <f t="shared" si="11"/>
        <v>1.2</v>
      </c>
      <c r="K207" s="309">
        <v>1.2</v>
      </c>
      <c r="L207" s="309">
        <v>0</v>
      </c>
      <c r="M207" s="309">
        <v>-28.060000000000002</v>
      </c>
      <c r="N207" s="309">
        <v>-28.060000000000002</v>
      </c>
      <c r="O207" s="309">
        <v>0</v>
      </c>
      <c r="P207" s="309">
        <v>13.649999999999977</v>
      </c>
      <c r="Q207" s="309">
        <v>13.649999999999977</v>
      </c>
      <c r="R207" s="309">
        <v>0</v>
      </c>
      <c r="S207" s="277" t="s">
        <v>670</v>
      </c>
      <c r="T207" s="309">
        <v>15.269999999999975</v>
      </c>
      <c r="U207" s="309">
        <v>3.6499999999999986</v>
      </c>
      <c r="V207" s="309">
        <v>14.259999999999991</v>
      </c>
      <c r="W207" s="309">
        <v>-2.640000000000015</v>
      </c>
      <c r="X207" s="312" t="s">
        <v>683</v>
      </c>
      <c r="Y207" s="309">
        <v>-1.3300000000000125</v>
      </c>
      <c r="Z207" s="309"/>
      <c r="AA207" s="309"/>
      <c r="AB207" s="306">
        <v>0.7299999999999365</v>
      </c>
      <c r="AC207" s="309">
        <v>-15.130000000000024</v>
      </c>
      <c r="AD207" s="306">
        <v>1.2</v>
      </c>
      <c r="AE207" s="309">
        <v>14.659999999999961</v>
      </c>
      <c r="AF207" s="309"/>
      <c r="AG207" s="311"/>
    </row>
    <row r="208" spans="1:33" s="233" customFormat="1" ht="22.5" customHeight="1">
      <c r="A208" s="384" t="s">
        <v>198</v>
      </c>
      <c r="B208" s="235"/>
      <c r="C208" s="235" t="s">
        <v>4</v>
      </c>
      <c r="D208" s="234"/>
      <c r="E208" s="305">
        <f>F208+G208</f>
        <v>78.018</v>
      </c>
      <c r="F208" s="308">
        <v>64.76999999999998</v>
      </c>
      <c r="G208" s="308">
        <v>13.248000000000019</v>
      </c>
      <c r="H208" s="309"/>
      <c r="I208" s="309">
        <f t="shared" si="10"/>
        <v>-172.71999999999994</v>
      </c>
      <c r="J208" s="316">
        <f t="shared" si="11"/>
        <v>22.8</v>
      </c>
      <c r="K208" s="309">
        <v>21.6</v>
      </c>
      <c r="L208" s="309">
        <v>1.2</v>
      </c>
      <c r="M208" s="309">
        <v>-237.03000000000003</v>
      </c>
      <c r="N208" s="309">
        <v>-221.60000000000005</v>
      </c>
      <c r="O208" s="309">
        <v>-15.430000000000007</v>
      </c>
      <c r="P208" s="309">
        <v>41.510000000000076</v>
      </c>
      <c r="Q208" s="309">
        <v>-70.88999999999996</v>
      </c>
      <c r="R208" s="309">
        <v>112.40000000000003</v>
      </c>
      <c r="S208" s="309"/>
      <c r="T208" s="309">
        <v>-371.7499999999999</v>
      </c>
      <c r="U208" s="309">
        <v>-19.699999999999974</v>
      </c>
      <c r="V208" s="309">
        <v>-150.94999999999996</v>
      </c>
      <c r="W208" s="309">
        <v>-201.1</v>
      </c>
      <c r="X208" s="309"/>
      <c r="Y208" s="309">
        <v>3.1699999999999804</v>
      </c>
      <c r="Z208" s="309"/>
      <c r="AA208" s="309"/>
      <c r="AB208" s="306">
        <v>-463.282</v>
      </c>
      <c r="AC208" s="309">
        <v>-371.5620000000001</v>
      </c>
      <c r="AD208" s="306">
        <v>87.56999999999998</v>
      </c>
      <c r="AE208" s="309">
        <v>-179.28999999999985</v>
      </c>
      <c r="AF208" s="309"/>
      <c r="AG208" s="307"/>
    </row>
    <row r="209" spans="1:33" s="233" customFormat="1" ht="22.5" customHeight="1">
      <c r="A209" s="384"/>
      <c r="B209" s="235"/>
      <c r="C209" s="235" t="s">
        <v>701</v>
      </c>
      <c r="D209" s="234"/>
      <c r="E209" s="305"/>
      <c r="F209" s="325"/>
      <c r="G209" s="308"/>
      <c r="H209" s="277" t="s">
        <v>668</v>
      </c>
      <c r="I209" s="309">
        <f t="shared" si="10"/>
        <v>-147.00000000000017</v>
      </c>
      <c r="J209" s="316">
        <f t="shared" si="11"/>
        <v>8.4</v>
      </c>
      <c r="K209" s="309">
        <v>7.8</v>
      </c>
      <c r="L209" s="309">
        <v>0.6</v>
      </c>
      <c r="M209" s="309">
        <v>-91.92000000000009</v>
      </c>
      <c r="N209" s="309">
        <v>-31.160000000000082</v>
      </c>
      <c r="O209" s="309">
        <v>-60.760000000000005</v>
      </c>
      <c r="P209" s="309">
        <v>-63.480000000000075</v>
      </c>
      <c r="Q209" s="309">
        <v>-36.15000000000009</v>
      </c>
      <c r="R209" s="309">
        <v>-27.329999999999984</v>
      </c>
      <c r="S209" s="277" t="s">
        <v>670</v>
      </c>
      <c r="T209" s="309">
        <v>-71.45999999999998</v>
      </c>
      <c r="U209" s="309">
        <v>-9.659999999999997</v>
      </c>
      <c r="V209" s="309">
        <v>-23.129999999999995</v>
      </c>
      <c r="W209" s="309">
        <v>-38.66999999999999</v>
      </c>
      <c r="X209" s="312" t="s">
        <v>683</v>
      </c>
      <c r="Y209" s="309">
        <v>0</v>
      </c>
      <c r="Z209" s="309"/>
      <c r="AA209" s="309"/>
      <c r="AB209" s="306">
        <v>-218.46000000000015</v>
      </c>
      <c r="AC209" s="309">
        <v>-115.05000000000008</v>
      </c>
      <c r="AD209" s="306">
        <v>8.4</v>
      </c>
      <c r="AE209" s="309">
        <v>-111.81000000000006</v>
      </c>
      <c r="AF209" s="309"/>
      <c r="AG209" s="307"/>
    </row>
    <row r="210" spans="1:33" ht="22.5" customHeight="1">
      <c r="A210" s="384"/>
      <c r="B210" s="235"/>
      <c r="C210" s="232" t="s">
        <v>589</v>
      </c>
      <c r="D210" s="231" t="s">
        <v>669</v>
      </c>
      <c r="E210" s="305">
        <f>F210+G210</f>
        <v>96.03199999999998</v>
      </c>
      <c r="F210" s="310">
        <v>86.47999999999996</v>
      </c>
      <c r="G210" s="310">
        <v>9.552000000000021</v>
      </c>
      <c r="H210" s="309"/>
      <c r="I210" s="309">
        <f t="shared" si="10"/>
        <v>0</v>
      </c>
      <c r="J210" s="316">
        <f t="shared" si="11"/>
        <v>0</v>
      </c>
      <c r="K210" s="309">
        <v>0</v>
      </c>
      <c r="L210" s="309">
        <v>0</v>
      </c>
      <c r="M210" s="309">
        <v>0</v>
      </c>
      <c r="N210" s="309">
        <v>0</v>
      </c>
      <c r="O210" s="309">
        <v>0</v>
      </c>
      <c r="P210" s="309">
        <v>0</v>
      </c>
      <c r="Q210" s="309">
        <v>0</v>
      </c>
      <c r="R210" s="309">
        <v>0</v>
      </c>
      <c r="S210" s="309"/>
      <c r="T210" s="309">
        <v>0</v>
      </c>
      <c r="U210" s="309">
        <v>0</v>
      </c>
      <c r="V210" s="309">
        <v>0</v>
      </c>
      <c r="W210" s="309">
        <v>0</v>
      </c>
      <c r="X210" s="309"/>
      <c r="Y210" s="309">
        <v>0</v>
      </c>
      <c r="Z210" s="309"/>
      <c r="AA210" s="309"/>
      <c r="AB210" s="306">
        <v>96.03199999999998</v>
      </c>
      <c r="AC210" s="309">
        <v>9.552000000000021</v>
      </c>
      <c r="AD210" s="306">
        <v>86.47999999999996</v>
      </c>
      <c r="AE210" s="309">
        <v>0</v>
      </c>
      <c r="AF210" s="309"/>
      <c r="AG210" s="311"/>
    </row>
    <row r="211" spans="1:33" ht="22.5" customHeight="1">
      <c r="A211" s="384"/>
      <c r="B211" s="235"/>
      <c r="C211" s="232" t="s">
        <v>590</v>
      </c>
      <c r="D211" s="231" t="s">
        <v>671</v>
      </c>
      <c r="E211" s="305">
        <f>F211+G211</f>
        <v>-18.01399999999998</v>
      </c>
      <c r="F211" s="310">
        <v>-21.70999999999998</v>
      </c>
      <c r="G211" s="310">
        <v>3.695999999999998</v>
      </c>
      <c r="H211" s="309"/>
      <c r="I211" s="309">
        <f t="shared" si="10"/>
        <v>0</v>
      </c>
      <c r="J211" s="316">
        <f t="shared" si="11"/>
        <v>0</v>
      </c>
      <c r="K211" s="309">
        <v>0</v>
      </c>
      <c r="L211" s="309">
        <v>0</v>
      </c>
      <c r="M211" s="309">
        <v>0</v>
      </c>
      <c r="N211" s="309">
        <v>0</v>
      </c>
      <c r="O211" s="309">
        <v>0</v>
      </c>
      <c r="P211" s="309">
        <v>0</v>
      </c>
      <c r="Q211" s="309">
        <v>0</v>
      </c>
      <c r="R211" s="309">
        <v>0</v>
      </c>
      <c r="S211" s="309"/>
      <c r="T211" s="309">
        <v>0</v>
      </c>
      <c r="U211" s="309">
        <v>0</v>
      </c>
      <c r="V211" s="309">
        <v>0</v>
      </c>
      <c r="W211" s="309">
        <v>0</v>
      </c>
      <c r="X211" s="309"/>
      <c r="Y211" s="309">
        <v>0</v>
      </c>
      <c r="Z211" s="309"/>
      <c r="AA211" s="309"/>
      <c r="AB211" s="306">
        <v>-18.01399999999998</v>
      </c>
      <c r="AC211" s="309">
        <v>3.695999999999998</v>
      </c>
      <c r="AD211" s="306">
        <v>-21.70999999999998</v>
      </c>
      <c r="AE211" s="309">
        <v>0</v>
      </c>
      <c r="AF211" s="309"/>
      <c r="AG211" s="311"/>
    </row>
    <row r="212" spans="1:33" ht="22.5" customHeight="1">
      <c r="A212" s="384"/>
      <c r="B212" s="235"/>
      <c r="C212" s="232" t="s">
        <v>143</v>
      </c>
      <c r="D212" s="231"/>
      <c r="E212" s="305"/>
      <c r="F212" s="320"/>
      <c r="G212" s="308"/>
      <c r="H212" s="277" t="s">
        <v>668</v>
      </c>
      <c r="I212" s="309">
        <f t="shared" si="10"/>
        <v>20.10000000000008</v>
      </c>
      <c r="J212" s="316">
        <f t="shared" si="11"/>
        <v>3</v>
      </c>
      <c r="K212" s="309">
        <v>3</v>
      </c>
      <c r="L212" s="309">
        <v>0</v>
      </c>
      <c r="M212" s="309">
        <v>-22.589999999999975</v>
      </c>
      <c r="N212" s="309">
        <v>-22.589999999999975</v>
      </c>
      <c r="O212" s="309">
        <v>0</v>
      </c>
      <c r="P212" s="309">
        <v>39.690000000000055</v>
      </c>
      <c r="Q212" s="309">
        <v>39.690000000000055</v>
      </c>
      <c r="R212" s="309">
        <v>0</v>
      </c>
      <c r="S212" s="277" t="s">
        <v>670</v>
      </c>
      <c r="T212" s="309">
        <v>-24.359999999999992</v>
      </c>
      <c r="U212" s="309">
        <v>0.509999999999998</v>
      </c>
      <c r="V212" s="309">
        <v>-11.560000000000002</v>
      </c>
      <c r="W212" s="309">
        <v>-13.309999999999988</v>
      </c>
      <c r="X212" s="312" t="s">
        <v>683</v>
      </c>
      <c r="Y212" s="309">
        <v>12.329999999999984</v>
      </c>
      <c r="Z212" s="309"/>
      <c r="AA212" s="309"/>
      <c r="AB212" s="306">
        <v>8.070000000000071</v>
      </c>
      <c r="AC212" s="309">
        <v>-21.819999999999993</v>
      </c>
      <c r="AD212" s="306">
        <v>3</v>
      </c>
      <c r="AE212" s="309">
        <v>26.890000000000065</v>
      </c>
      <c r="AF212" s="309"/>
      <c r="AG212" s="311"/>
    </row>
    <row r="213" spans="1:33" ht="22.5" customHeight="1">
      <c r="A213" s="384"/>
      <c r="B213" s="235"/>
      <c r="C213" s="232" t="s">
        <v>144</v>
      </c>
      <c r="D213" s="231"/>
      <c r="E213" s="305"/>
      <c r="F213" s="320"/>
      <c r="G213" s="308"/>
      <c r="H213" s="277" t="s">
        <v>668</v>
      </c>
      <c r="I213" s="309">
        <f t="shared" si="10"/>
        <v>-4.219999999999981</v>
      </c>
      <c r="J213" s="316">
        <f t="shared" si="11"/>
        <v>1.7999999999999998</v>
      </c>
      <c r="K213" s="309">
        <v>1.7999999999999998</v>
      </c>
      <c r="L213" s="309">
        <v>0</v>
      </c>
      <c r="M213" s="309">
        <v>-16.129999999999995</v>
      </c>
      <c r="N213" s="309">
        <v>-16.129999999999995</v>
      </c>
      <c r="O213" s="309">
        <v>0</v>
      </c>
      <c r="P213" s="309">
        <v>10.110000000000014</v>
      </c>
      <c r="Q213" s="309">
        <v>10.110000000000014</v>
      </c>
      <c r="R213" s="309">
        <v>0</v>
      </c>
      <c r="S213" s="277" t="s">
        <v>670</v>
      </c>
      <c r="T213" s="309">
        <v>-41.68999999999997</v>
      </c>
      <c r="U213" s="309">
        <v>-0.25</v>
      </c>
      <c r="V213" s="309">
        <v>-18.329999999999984</v>
      </c>
      <c r="W213" s="309">
        <v>-23.109999999999985</v>
      </c>
      <c r="X213" s="312" t="s">
        <v>683</v>
      </c>
      <c r="Y213" s="309">
        <v>4.180000000000007</v>
      </c>
      <c r="Z213" s="309"/>
      <c r="AA213" s="309"/>
      <c r="AB213" s="306">
        <v>-41.72999999999995</v>
      </c>
      <c r="AC213" s="309">
        <v>-30.279999999999973</v>
      </c>
      <c r="AD213" s="306">
        <v>1.7999999999999998</v>
      </c>
      <c r="AE213" s="309">
        <v>-13.249999999999972</v>
      </c>
      <c r="AF213" s="309"/>
      <c r="AG213" s="311"/>
    </row>
    <row r="214" spans="1:33" ht="22.5" customHeight="1">
      <c r="A214" s="384"/>
      <c r="B214" s="235"/>
      <c r="C214" s="232" t="s">
        <v>145</v>
      </c>
      <c r="D214" s="231"/>
      <c r="E214" s="305"/>
      <c r="F214" s="320"/>
      <c r="G214" s="308"/>
      <c r="H214" s="277" t="s">
        <v>668</v>
      </c>
      <c r="I214" s="309">
        <f t="shared" si="10"/>
        <v>-28.17999999999996</v>
      </c>
      <c r="J214" s="316">
        <f t="shared" si="11"/>
        <v>1.7999999999999998</v>
      </c>
      <c r="K214" s="309">
        <v>1.7999999999999998</v>
      </c>
      <c r="L214" s="309">
        <v>0</v>
      </c>
      <c r="M214" s="309">
        <v>-29.579999999999984</v>
      </c>
      <c r="N214" s="309">
        <v>-29.579999999999984</v>
      </c>
      <c r="O214" s="309">
        <v>0</v>
      </c>
      <c r="P214" s="309">
        <v>-0.39999999999997726</v>
      </c>
      <c r="Q214" s="309">
        <v>-0.39999999999997726</v>
      </c>
      <c r="R214" s="309">
        <v>0</v>
      </c>
      <c r="S214" s="277" t="s">
        <v>670</v>
      </c>
      <c r="T214" s="309">
        <v>-36.379999999999995</v>
      </c>
      <c r="U214" s="309">
        <v>18.5</v>
      </c>
      <c r="V214" s="309">
        <v>-13.870000000000005</v>
      </c>
      <c r="W214" s="309">
        <v>-41.00999999999999</v>
      </c>
      <c r="X214" s="312" t="s">
        <v>683</v>
      </c>
      <c r="Y214" s="309">
        <v>-12.370000000000005</v>
      </c>
      <c r="Z214" s="309"/>
      <c r="AA214" s="309"/>
      <c r="AB214" s="306">
        <v>-76.92999999999996</v>
      </c>
      <c r="AC214" s="309">
        <v>-55.81999999999999</v>
      </c>
      <c r="AD214" s="306">
        <v>1.7999999999999998</v>
      </c>
      <c r="AE214" s="309">
        <v>-22.909999999999968</v>
      </c>
      <c r="AF214" s="309"/>
      <c r="AG214" s="311"/>
    </row>
    <row r="215" spans="1:33" ht="22.5" customHeight="1">
      <c r="A215" s="384"/>
      <c r="B215" s="235"/>
      <c r="C215" s="232" t="s">
        <v>146</v>
      </c>
      <c r="D215" s="231"/>
      <c r="E215" s="305"/>
      <c r="F215" s="320"/>
      <c r="G215" s="308"/>
      <c r="H215" s="277" t="s">
        <v>668</v>
      </c>
      <c r="I215" s="309">
        <f t="shared" si="10"/>
        <v>-9.180000000000025</v>
      </c>
      <c r="J215" s="316">
        <f t="shared" si="11"/>
        <v>1.2</v>
      </c>
      <c r="K215" s="309">
        <v>1.2</v>
      </c>
      <c r="L215" s="309">
        <v>0</v>
      </c>
      <c r="M215" s="309">
        <v>-14.780000000000001</v>
      </c>
      <c r="N215" s="309">
        <v>-14.780000000000001</v>
      </c>
      <c r="O215" s="309">
        <v>0</v>
      </c>
      <c r="P215" s="309">
        <v>4.399999999999977</v>
      </c>
      <c r="Q215" s="309">
        <v>4.399999999999977</v>
      </c>
      <c r="R215" s="309">
        <v>0</v>
      </c>
      <c r="S215" s="277" t="s">
        <v>670</v>
      </c>
      <c r="T215" s="309">
        <v>-32.940000000000026</v>
      </c>
      <c r="U215" s="309">
        <v>-13.439999999999998</v>
      </c>
      <c r="V215" s="309">
        <v>-22.29000000000002</v>
      </c>
      <c r="W215" s="309">
        <v>2.789999999999992</v>
      </c>
      <c r="X215" s="312" t="s">
        <v>683</v>
      </c>
      <c r="Y215" s="309">
        <v>6.829999999999984</v>
      </c>
      <c r="Z215" s="309"/>
      <c r="AA215" s="309"/>
      <c r="AB215" s="306">
        <v>-35.29000000000006</v>
      </c>
      <c r="AC215" s="309">
        <v>-30.240000000000038</v>
      </c>
      <c r="AD215" s="306">
        <v>1.2</v>
      </c>
      <c r="AE215" s="309">
        <v>-6.250000000000028</v>
      </c>
      <c r="AF215" s="309"/>
      <c r="AG215" s="311"/>
    </row>
    <row r="216" spans="1:33" ht="22.5" customHeight="1">
      <c r="A216" s="384"/>
      <c r="B216" s="235"/>
      <c r="C216" s="232" t="s">
        <v>147</v>
      </c>
      <c r="D216" s="231"/>
      <c r="E216" s="305"/>
      <c r="F216" s="320"/>
      <c r="G216" s="308"/>
      <c r="H216" s="277" t="s">
        <v>668</v>
      </c>
      <c r="I216" s="309">
        <f t="shared" si="10"/>
        <v>-29.869999999999994</v>
      </c>
      <c r="J216" s="316">
        <f t="shared" si="11"/>
        <v>1.2</v>
      </c>
      <c r="K216" s="309">
        <v>1.2</v>
      </c>
      <c r="L216" s="309">
        <v>0</v>
      </c>
      <c r="M216" s="309">
        <v>-16.80000000000001</v>
      </c>
      <c r="N216" s="309">
        <v>-16.80000000000001</v>
      </c>
      <c r="O216" s="309">
        <v>0</v>
      </c>
      <c r="P216" s="309">
        <v>-14.269999999999982</v>
      </c>
      <c r="Q216" s="309">
        <v>-14.269999999999982</v>
      </c>
      <c r="R216" s="309">
        <v>0</v>
      </c>
      <c r="S216" s="277" t="s">
        <v>670</v>
      </c>
      <c r="T216" s="309">
        <v>-28.729999999999976</v>
      </c>
      <c r="U216" s="309">
        <v>3.3900000000000006</v>
      </c>
      <c r="V216" s="309">
        <v>-5.189999999999998</v>
      </c>
      <c r="W216" s="309">
        <v>-26.92999999999998</v>
      </c>
      <c r="X216" s="312" t="s">
        <v>683</v>
      </c>
      <c r="Y216" s="309">
        <v>-1.25</v>
      </c>
      <c r="Z216" s="309"/>
      <c r="AA216" s="309"/>
      <c r="AB216" s="306">
        <v>-59.849999999999966</v>
      </c>
      <c r="AC216" s="309">
        <v>-23.24000000000001</v>
      </c>
      <c r="AD216" s="306">
        <v>1.2</v>
      </c>
      <c r="AE216" s="309">
        <v>-37.80999999999996</v>
      </c>
      <c r="AF216" s="309"/>
      <c r="AG216" s="311"/>
    </row>
    <row r="217" spans="1:33" ht="22.5" customHeight="1">
      <c r="A217" s="384"/>
      <c r="B217" s="235"/>
      <c r="C217" s="232" t="s">
        <v>148</v>
      </c>
      <c r="D217" s="231"/>
      <c r="E217" s="305"/>
      <c r="F217" s="320"/>
      <c r="G217" s="308"/>
      <c r="H217" s="277" t="s">
        <v>668</v>
      </c>
      <c r="I217" s="309">
        <f t="shared" si="10"/>
        <v>-4.850000000000003</v>
      </c>
      <c r="J217" s="316">
        <f t="shared" si="11"/>
        <v>0.6</v>
      </c>
      <c r="K217" s="309">
        <v>0.6</v>
      </c>
      <c r="L217" s="309">
        <v>0</v>
      </c>
      <c r="M217" s="309">
        <v>-10.670000000000002</v>
      </c>
      <c r="N217" s="309">
        <v>-10.670000000000002</v>
      </c>
      <c r="O217" s="309">
        <v>0</v>
      </c>
      <c r="P217" s="309">
        <v>5.219999999999999</v>
      </c>
      <c r="Q217" s="309">
        <v>5.219999999999999</v>
      </c>
      <c r="R217" s="309">
        <v>0</v>
      </c>
      <c r="S217" s="277" t="s">
        <v>670</v>
      </c>
      <c r="T217" s="309">
        <v>-11.25999999999997</v>
      </c>
      <c r="U217" s="309">
        <v>1.1499999999999986</v>
      </c>
      <c r="V217" s="309">
        <v>3.469999999999999</v>
      </c>
      <c r="W217" s="309">
        <v>-15.879999999999967</v>
      </c>
      <c r="X217" s="312" t="s">
        <v>683</v>
      </c>
      <c r="Y217" s="309">
        <v>-1.5399999999999991</v>
      </c>
      <c r="Z217" s="309"/>
      <c r="AA217" s="309"/>
      <c r="AB217" s="306">
        <v>-17.64999999999997</v>
      </c>
      <c r="AC217" s="309">
        <v>-8.740000000000002</v>
      </c>
      <c r="AD217" s="306">
        <v>0.6</v>
      </c>
      <c r="AE217" s="309">
        <v>-9.50999999999997</v>
      </c>
      <c r="AF217" s="309"/>
      <c r="AG217" s="311"/>
    </row>
    <row r="218" spans="1:33" ht="22.5" customHeight="1">
      <c r="A218" s="384"/>
      <c r="B218" s="235"/>
      <c r="C218" s="232" t="s">
        <v>149</v>
      </c>
      <c r="D218" s="231"/>
      <c r="E218" s="305"/>
      <c r="F218" s="320"/>
      <c r="G218" s="308"/>
      <c r="H218" s="277" t="s">
        <v>668</v>
      </c>
      <c r="I218" s="309">
        <f t="shared" si="10"/>
        <v>-23.52</v>
      </c>
      <c r="J218" s="316">
        <f t="shared" si="11"/>
        <v>1.2</v>
      </c>
      <c r="K218" s="309">
        <v>1.2</v>
      </c>
      <c r="L218" s="309">
        <v>0</v>
      </c>
      <c r="M218" s="309">
        <v>-23.319999999999965</v>
      </c>
      <c r="N218" s="309">
        <v>-23.319999999999965</v>
      </c>
      <c r="O218" s="309">
        <v>0</v>
      </c>
      <c r="P218" s="309">
        <v>-1.400000000000034</v>
      </c>
      <c r="Q218" s="309">
        <v>-1.400000000000034</v>
      </c>
      <c r="R218" s="309">
        <v>0</v>
      </c>
      <c r="S218" s="277" t="s">
        <v>670</v>
      </c>
      <c r="T218" s="309">
        <v>-43.540000000000006</v>
      </c>
      <c r="U218" s="309">
        <v>13.38000000000001</v>
      </c>
      <c r="V218" s="309">
        <v>-16.519999999999982</v>
      </c>
      <c r="W218" s="309">
        <v>-40.400000000000034</v>
      </c>
      <c r="X218" s="312" t="s">
        <v>683</v>
      </c>
      <c r="Y218" s="309">
        <v>0.30000000000001137</v>
      </c>
      <c r="Z218" s="309"/>
      <c r="AA218" s="309"/>
      <c r="AB218" s="306">
        <v>-66.75999999999999</v>
      </c>
      <c r="AC218" s="309">
        <v>-39.539999999999935</v>
      </c>
      <c r="AD218" s="306">
        <v>1.2</v>
      </c>
      <c r="AE218" s="309">
        <v>-28.42000000000006</v>
      </c>
      <c r="AF218" s="309"/>
      <c r="AG218" s="311"/>
    </row>
    <row r="219" spans="1:33" ht="22.5" customHeight="1">
      <c r="A219" s="384"/>
      <c r="B219" s="235"/>
      <c r="C219" s="232" t="s">
        <v>150</v>
      </c>
      <c r="D219" s="231"/>
      <c r="E219" s="305"/>
      <c r="F219" s="320"/>
      <c r="G219" s="308"/>
      <c r="H219" s="277" t="s">
        <v>668</v>
      </c>
      <c r="I219" s="309">
        <f t="shared" si="10"/>
        <v>54.00000000000005</v>
      </c>
      <c r="J219" s="316">
        <f t="shared" si="11"/>
        <v>3.6</v>
      </c>
      <c r="K219" s="309">
        <v>3</v>
      </c>
      <c r="L219" s="309">
        <v>0.6</v>
      </c>
      <c r="M219" s="309">
        <v>-11.240000000000052</v>
      </c>
      <c r="N219" s="309">
        <v>-56.57000000000005</v>
      </c>
      <c r="O219" s="309">
        <v>45.33</v>
      </c>
      <c r="P219" s="309">
        <v>61.6400000000001</v>
      </c>
      <c r="Q219" s="309">
        <v>-78.08999999999992</v>
      </c>
      <c r="R219" s="309">
        <v>139.73000000000002</v>
      </c>
      <c r="S219" s="277" t="s">
        <v>670</v>
      </c>
      <c r="T219" s="309">
        <v>-81.39</v>
      </c>
      <c r="U219" s="309">
        <v>-33.27999999999999</v>
      </c>
      <c r="V219" s="309">
        <v>-43.52999999999997</v>
      </c>
      <c r="W219" s="309">
        <v>-4.580000000000041</v>
      </c>
      <c r="X219" s="312" t="s">
        <v>683</v>
      </c>
      <c r="Y219" s="309">
        <v>-5.310000000000002</v>
      </c>
      <c r="Z219" s="309"/>
      <c r="AA219" s="309"/>
      <c r="AB219" s="306">
        <v>-32.69999999999995</v>
      </c>
      <c r="AC219" s="309">
        <v>-60.08000000000003</v>
      </c>
      <c r="AD219" s="306">
        <v>3.6</v>
      </c>
      <c r="AE219" s="309">
        <v>23.780000000000072</v>
      </c>
      <c r="AF219" s="309"/>
      <c r="AG219" s="311"/>
    </row>
    <row r="220" spans="1:6" ht="14.25">
      <c r="A220" s="225"/>
      <c r="B220" s="225"/>
      <c r="C220" s="225"/>
      <c r="D220" s="220"/>
      <c r="E220" s="220"/>
      <c r="F220" s="326"/>
    </row>
    <row r="221" spans="1:6" ht="14.25">
      <c r="A221" s="327"/>
      <c r="B221" s="327"/>
      <c r="C221" s="327"/>
      <c r="D221" s="327"/>
      <c r="E221" s="327"/>
      <c r="F221" s="328"/>
    </row>
    <row r="222" spans="3:6" ht="14.25">
      <c r="C222" s="214" t="s">
        <v>591</v>
      </c>
      <c r="D222" s="220"/>
      <c r="E222" s="220"/>
      <c r="F222" s="326"/>
    </row>
  </sheetData>
  <sheetProtection/>
  <mergeCells count="46">
    <mergeCell ref="A208:A219"/>
    <mergeCell ref="A163:A178"/>
    <mergeCell ref="B164:B169"/>
    <mergeCell ref="A179:A189"/>
    <mergeCell ref="B180:B185"/>
    <mergeCell ref="A190:A207"/>
    <mergeCell ref="B191:B195"/>
    <mergeCell ref="A126:A132"/>
    <mergeCell ref="B127:B130"/>
    <mergeCell ref="A133:A144"/>
    <mergeCell ref="B134:B140"/>
    <mergeCell ref="A145:A162"/>
    <mergeCell ref="B146:B153"/>
    <mergeCell ref="B57:B67"/>
    <mergeCell ref="A75:A91"/>
    <mergeCell ref="B76:B82"/>
    <mergeCell ref="A92:A106"/>
    <mergeCell ref="B93:B100"/>
    <mergeCell ref="A107:A125"/>
    <mergeCell ref="B108:B118"/>
    <mergeCell ref="AB5:AB6"/>
    <mergeCell ref="A2:AG2"/>
    <mergeCell ref="AB4:AE4"/>
    <mergeCell ref="AF4:AF6"/>
    <mergeCell ref="AG4:AG6"/>
    <mergeCell ref="AC5:AD5"/>
    <mergeCell ref="AE5:AE6"/>
    <mergeCell ref="M5:O5"/>
    <mergeCell ref="I5:I6"/>
    <mergeCell ref="P5:R5"/>
    <mergeCell ref="D4:G5"/>
    <mergeCell ref="B4:C6"/>
    <mergeCell ref="H4:R4"/>
    <mergeCell ref="S4:W5"/>
    <mergeCell ref="X4:Y5"/>
    <mergeCell ref="Z4:AA5"/>
    <mergeCell ref="A4:A6"/>
    <mergeCell ref="H5:H6"/>
    <mergeCell ref="J5:L5"/>
    <mergeCell ref="A45:A55"/>
    <mergeCell ref="B46:B50"/>
    <mergeCell ref="A56:A74"/>
    <mergeCell ref="A8:A29"/>
    <mergeCell ref="B9:B27"/>
    <mergeCell ref="A30:A44"/>
    <mergeCell ref="B31:B3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0"/>
  <sheetViews>
    <sheetView zoomScalePageLayoutView="0" workbookViewId="0" topLeftCell="A1">
      <selection activeCell="A27" sqref="A27:A31"/>
    </sheetView>
  </sheetViews>
  <sheetFormatPr defaultColWidth="8.875" defaultRowHeight="14.25" outlineLevelCol="1"/>
  <cols>
    <col min="1" max="1" width="9.125" style="249" customWidth="1"/>
    <col min="2" max="3" width="14.50390625" style="249" customWidth="1"/>
    <col min="4" max="4" width="11.50390625" style="250" customWidth="1"/>
    <col min="5" max="5" width="10.75390625" style="251" bestFit="1" customWidth="1"/>
    <col min="6" max="6" width="11.25390625" style="265" customWidth="1"/>
    <col min="7" max="7" width="11.875" style="251" customWidth="1"/>
    <col min="8" max="8" width="12.625" style="250" customWidth="1"/>
    <col min="9" max="9" width="10.25390625" style="250" customWidth="1"/>
    <col min="10" max="11" width="10.375" style="250" customWidth="1"/>
    <col min="12" max="12" width="8.50390625" style="250" customWidth="1"/>
    <col min="13" max="13" width="10.375" style="264" customWidth="1"/>
    <col min="14" max="14" width="8.50390625" style="250" customWidth="1"/>
    <col min="15" max="15" width="10.50390625" style="250" customWidth="1"/>
    <col min="16" max="16" width="10.25390625" style="250" customWidth="1"/>
    <col min="17" max="17" width="8.50390625" style="250" customWidth="1"/>
    <col min="18" max="21" width="8.625" style="251" customWidth="1"/>
    <col min="22" max="22" width="9.625" style="252" customWidth="1" outlineLevel="1"/>
    <col min="23" max="23" width="11.875" style="217" customWidth="1" outlineLevel="1"/>
    <col min="24" max="24" width="9.625" style="252" customWidth="1" outlineLevel="1"/>
    <col min="25" max="25" width="10.50390625" style="252" customWidth="1" outlineLevel="1"/>
    <col min="26" max="26" width="11.25390625" style="249" customWidth="1"/>
    <col min="27" max="29" width="10.00390625" style="249" bestFit="1" customWidth="1"/>
    <col min="30" max="16384" width="8.875" style="249" customWidth="1"/>
  </cols>
  <sheetData>
    <row r="1" spans="1:21" ht="20.25">
      <c r="A1" s="248" t="s">
        <v>640</v>
      </c>
      <c r="B1" s="248"/>
      <c r="E1" s="250"/>
      <c r="F1" s="250"/>
      <c r="G1" s="250"/>
      <c r="R1" s="250"/>
      <c r="S1" s="250"/>
      <c r="T1" s="250"/>
      <c r="U1" s="250"/>
    </row>
    <row r="2" spans="1:25" ht="25.5" customHeight="1">
      <c r="A2" s="581" t="s">
        <v>629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2"/>
      <c r="N2" s="581"/>
      <c r="O2" s="581"/>
      <c r="P2" s="581"/>
      <c r="Q2" s="581"/>
      <c r="R2" s="581"/>
      <c r="S2" s="581"/>
      <c r="T2" s="581"/>
      <c r="U2" s="581"/>
      <c r="V2" s="583"/>
      <c r="W2" s="584"/>
      <c r="X2" s="583"/>
      <c r="Y2" s="583"/>
    </row>
    <row r="3" spans="24:25" ht="22.5" customHeight="1">
      <c r="X3" s="585"/>
      <c r="Y3" s="585"/>
    </row>
    <row r="4" spans="1:25" s="253" customFormat="1" ht="39" customHeight="1">
      <c r="A4" s="571" t="s">
        <v>630</v>
      </c>
      <c r="B4" s="572"/>
      <c r="C4" s="573"/>
      <c r="D4" s="577" t="s">
        <v>619</v>
      </c>
      <c r="E4" s="578"/>
      <c r="F4" s="579" t="s">
        <v>631</v>
      </c>
      <c r="G4" s="580"/>
      <c r="H4" s="592" t="s">
        <v>620</v>
      </c>
      <c r="I4" s="593"/>
      <c r="J4" s="593"/>
      <c r="K4" s="593"/>
      <c r="L4" s="593"/>
      <c r="M4" s="593"/>
      <c r="N4" s="593"/>
      <c r="O4" s="593"/>
      <c r="P4" s="593"/>
      <c r="Q4" s="593"/>
      <c r="R4" s="593"/>
      <c r="S4" s="593"/>
      <c r="T4" s="593"/>
      <c r="U4" s="594"/>
      <c r="V4" s="595" t="s">
        <v>621</v>
      </c>
      <c r="W4" s="595"/>
      <c r="X4" s="595"/>
      <c r="Y4" s="595"/>
    </row>
    <row r="5" spans="1:25" s="253" customFormat="1" ht="24.75" customHeight="1">
      <c r="A5" s="586"/>
      <c r="B5" s="587"/>
      <c r="C5" s="588"/>
      <c r="D5" s="596" t="s">
        <v>632</v>
      </c>
      <c r="E5" s="565" t="s">
        <v>622</v>
      </c>
      <c r="F5" s="596" t="s">
        <v>633</v>
      </c>
      <c r="G5" s="565" t="s">
        <v>623</v>
      </c>
      <c r="H5" s="568" t="s">
        <v>615</v>
      </c>
      <c r="I5" s="571" t="s">
        <v>624</v>
      </c>
      <c r="J5" s="572"/>
      <c r="K5" s="572"/>
      <c r="L5" s="573"/>
      <c r="M5" s="568" t="s">
        <v>616</v>
      </c>
      <c r="N5" s="571" t="s">
        <v>624</v>
      </c>
      <c r="O5" s="572"/>
      <c r="P5" s="572"/>
      <c r="Q5" s="573"/>
      <c r="R5" s="574" t="s">
        <v>634</v>
      </c>
      <c r="S5" s="575"/>
      <c r="T5" s="575"/>
      <c r="U5" s="576"/>
      <c r="V5" s="595"/>
      <c r="W5" s="595"/>
      <c r="X5" s="595"/>
      <c r="Y5" s="595"/>
    </row>
    <row r="6" spans="1:25" s="253" customFormat="1" ht="19.5" customHeight="1">
      <c r="A6" s="586"/>
      <c r="B6" s="587"/>
      <c r="C6" s="588"/>
      <c r="D6" s="597"/>
      <c r="E6" s="566"/>
      <c r="F6" s="597"/>
      <c r="G6" s="566"/>
      <c r="H6" s="569"/>
      <c r="I6" s="564" t="s">
        <v>625</v>
      </c>
      <c r="J6" s="564" t="s">
        <v>626</v>
      </c>
      <c r="K6" s="564"/>
      <c r="L6" s="564" t="s">
        <v>627</v>
      </c>
      <c r="M6" s="569"/>
      <c r="N6" s="564" t="s">
        <v>625</v>
      </c>
      <c r="O6" s="564" t="s">
        <v>626</v>
      </c>
      <c r="P6" s="564" t="s">
        <v>627</v>
      </c>
      <c r="Q6" s="564"/>
      <c r="R6" s="564" t="s">
        <v>4</v>
      </c>
      <c r="S6" s="564" t="s">
        <v>5</v>
      </c>
      <c r="T6" s="564" t="s">
        <v>1</v>
      </c>
      <c r="U6" s="564" t="s">
        <v>628</v>
      </c>
      <c r="V6" s="564" t="s">
        <v>4</v>
      </c>
      <c r="W6" s="564" t="s">
        <v>5</v>
      </c>
      <c r="X6" s="564" t="s">
        <v>1</v>
      </c>
      <c r="Y6" s="564" t="s">
        <v>628</v>
      </c>
    </row>
    <row r="7" spans="1:25" s="253" customFormat="1" ht="30.75" customHeight="1">
      <c r="A7" s="589"/>
      <c r="B7" s="590"/>
      <c r="C7" s="591"/>
      <c r="D7" s="598"/>
      <c r="E7" s="567"/>
      <c r="F7" s="598"/>
      <c r="G7" s="567"/>
      <c r="H7" s="570"/>
      <c r="I7" s="564" t="s">
        <v>625</v>
      </c>
      <c r="J7" s="266" t="s">
        <v>635</v>
      </c>
      <c r="K7" s="267" t="s">
        <v>636</v>
      </c>
      <c r="L7" s="564" t="s">
        <v>627</v>
      </c>
      <c r="M7" s="570"/>
      <c r="N7" s="564"/>
      <c r="O7" s="564"/>
      <c r="P7" s="267" t="s">
        <v>636</v>
      </c>
      <c r="Q7" s="267" t="s">
        <v>635</v>
      </c>
      <c r="R7" s="564"/>
      <c r="S7" s="564"/>
      <c r="T7" s="564"/>
      <c r="U7" s="564"/>
      <c r="V7" s="564"/>
      <c r="W7" s="564"/>
      <c r="X7" s="564"/>
      <c r="Y7" s="564"/>
    </row>
    <row r="8" spans="1:25" s="253" customFormat="1" ht="18.75" customHeight="1" hidden="1">
      <c r="A8" s="254"/>
      <c r="B8" s="254"/>
      <c r="C8" s="254" t="s">
        <v>617</v>
      </c>
      <c r="D8" s="255"/>
      <c r="E8" s="246">
        <v>1095</v>
      </c>
      <c r="F8" s="257"/>
      <c r="G8" s="244">
        <v>18955</v>
      </c>
      <c r="H8" s="245">
        <v>264319</v>
      </c>
      <c r="I8" s="244"/>
      <c r="J8" s="244"/>
      <c r="K8" s="244"/>
      <c r="L8" s="244"/>
      <c r="M8" s="245">
        <v>275932</v>
      </c>
      <c r="N8" s="244"/>
      <c r="O8" s="244"/>
      <c r="P8" s="244"/>
      <c r="Q8" s="244"/>
      <c r="R8" s="244"/>
      <c r="S8" s="244"/>
      <c r="T8" s="244"/>
      <c r="U8" s="244"/>
      <c r="V8" s="244"/>
      <c r="W8" s="244" t="e">
        <f>E8+G8+#REF!</f>
        <v>#REF!</v>
      </c>
      <c r="X8" s="244"/>
      <c r="Y8" s="244"/>
    </row>
    <row r="9" spans="1:25" s="253" customFormat="1" ht="18.75" customHeight="1" hidden="1">
      <c r="A9" s="254"/>
      <c r="B9" s="254"/>
      <c r="C9" s="254" t="s">
        <v>618</v>
      </c>
      <c r="D9" s="255"/>
      <c r="E9" s="256" t="e">
        <f>#REF!*0.8</f>
        <v>#REF!</v>
      </c>
      <c r="F9" s="257"/>
      <c r="G9" s="244"/>
      <c r="H9" s="245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</row>
    <row r="10" spans="1:25" s="258" customFormat="1" ht="21" customHeight="1">
      <c r="A10" s="556" t="s">
        <v>184</v>
      </c>
      <c r="B10" s="556"/>
      <c r="C10" s="557"/>
      <c r="D10" s="268">
        <v>392</v>
      </c>
      <c r="E10" s="268">
        <v>313.59999999999997</v>
      </c>
      <c r="F10" s="268">
        <v>9661</v>
      </c>
      <c r="G10" s="268">
        <v>4830.5</v>
      </c>
      <c r="H10" s="268">
        <v>63459</v>
      </c>
      <c r="I10" s="268">
        <v>20938</v>
      </c>
      <c r="J10" s="268">
        <v>19459</v>
      </c>
      <c r="K10" s="268">
        <v>3619</v>
      </c>
      <c r="L10" s="268">
        <v>19443</v>
      </c>
      <c r="M10" s="268">
        <v>79321</v>
      </c>
      <c r="N10" s="268">
        <v>45076</v>
      </c>
      <c r="O10" s="268">
        <v>4110</v>
      </c>
      <c r="P10" s="268">
        <v>12217</v>
      </c>
      <c r="Q10" s="268">
        <v>17918</v>
      </c>
      <c r="R10" s="268">
        <v>24462.766000000003</v>
      </c>
      <c r="S10" s="268">
        <v>14359.3</v>
      </c>
      <c r="T10" s="268">
        <v>318.35599999999954</v>
      </c>
      <c r="U10" s="268">
        <v>9785.109999999999</v>
      </c>
      <c r="V10" s="268">
        <v>29606.866</v>
      </c>
      <c r="W10" s="268">
        <v>19503.4</v>
      </c>
      <c r="X10" s="261">
        <v>318.35599999999954</v>
      </c>
      <c r="Y10" s="268">
        <v>9785.109999999999</v>
      </c>
    </row>
    <row r="11" spans="1:25" s="258" customFormat="1" ht="21" customHeight="1">
      <c r="A11" s="413" t="s">
        <v>185</v>
      </c>
      <c r="B11" s="555" t="s">
        <v>4</v>
      </c>
      <c r="C11" s="557"/>
      <c r="D11" s="268">
        <v>116</v>
      </c>
      <c r="E11" s="268">
        <v>92.8</v>
      </c>
      <c r="F11" s="268">
        <v>2824</v>
      </c>
      <c r="G11" s="268">
        <v>1412</v>
      </c>
      <c r="H11" s="268">
        <v>18230</v>
      </c>
      <c r="I11" s="268">
        <v>5789</v>
      </c>
      <c r="J11" s="268">
        <v>5748</v>
      </c>
      <c r="K11" s="268">
        <v>952</v>
      </c>
      <c r="L11" s="268">
        <v>5741</v>
      </c>
      <c r="M11" s="268">
        <v>21923</v>
      </c>
      <c r="N11" s="268">
        <v>10066</v>
      </c>
      <c r="O11" s="268">
        <v>2230</v>
      </c>
      <c r="P11" s="268">
        <v>3017</v>
      </c>
      <c r="Q11" s="268">
        <v>6610</v>
      </c>
      <c r="R11" s="268">
        <v>6652.065999999999</v>
      </c>
      <c r="S11" s="268">
        <v>3904.66</v>
      </c>
      <c r="T11" s="268">
        <v>86.57599999999985</v>
      </c>
      <c r="U11" s="268">
        <v>2660.83</v>
      </c>
      <c r="V11" s="268">
        <v>8156.866</v>
      </c>
      <c r="W11" s="268">
        <v>5409.46</v>
      </c>
      <c r="X11" s="261">
        <v>86.57599999999985</v>
      </c>
      <c r="Y11" s="268">
        <v>2660.83</v>
      </c>
    </row>
    <row r="12" spans="1:25" s="258" customFormat="1" ht="21" customHeight="1">
      <c r="A12" s="414"/>
      <c r="B12" s="555" t="s">
        <v>602</v>
      </c>
      <c r="C12" s="557"/>
      <c r="D12" s="259">
        <v>0</v>
      </c>
      <c r="E12" s="268"/>
      <c r="F12" s="259">
        <v>0</v>
      </c>
      <c r="G12" s="268"/>
      <c r="H12" s="268">
        <v>0</v>
      </c>
      <c r="I12" s="268"/>
      <c r="J12" s="268"/>
      <c r="K12" s="268"/>
      <c r="L12" s="268"/>
      <c r="M12" s="268">
        <v>0</v>
      </c>
      <c r="N12" s="259">
        <v>0</v>
      </c>
      <c r="O12" s="259">
        <v>0</v>
      </c>
      <c r="P12" s="259">
        <v>0</v>
      </c>
      <c r="Q12" s="259">
        <v>0</v>
      </c>
      <c r="R12" s="260">
        <v>0</v>
      </c>
      <c r="S12" s="268"/>
      <c r="T12" s="260">
        <v>0</v>
      </c>
      <c r="U12" s="260">
        <v>0</v>
      </c>
      <c r="V12" s="260">
        <v>0</v>
      </c>
      <c r="W12" s="261">
        <v>0</v>
      </c>
      <c r="X12" s="261">
        <v>0</v>
      </c>
      <c r="Y12" s="260">
        <v>0</v>
      </c>
    </row>
    <row r="13" spans="1:25" s="263" customFormat="1" ht="21" customHeight="1">
      <c r="A13" s="414"/>
      <c r="B13" s="558" t="s">
        <v>552</v>
      </c>
      <c r="C13" s="559"/>
      <c r="D13" s="259">
        <v>12</v>
      </c>
      <c r="E13" s="260">
        <v>9.6</v>
      </c>
      <c r="F13" s="259">
        <v>285</v>
      </c>
      <c r="G13" s="260">
        <v>142.5</v>
      </c>
      <c r="H13" s="268">
        <v>1723</v>
      </c>
      <c r="I13" s="259">
        <v>448</v>
      </c>
      <c r="J13" s="259">
        <v>584</v>
      </c>
      <c r="K13" s="259">
        <v>108</v>
      </c>
      <c r="L13" s="259">
        <v>583</v>
      </c>
      <c r="M13" s="268">
        <v>2197</v>
      </c>
      <c r="N13" s="259">
        <v>876</v>
      </c>
      <c r="O13" s="259">
        <v>285</v>
      </c>
      <c r="P13" s="259">
        <v>324</v>
      </c>
      <c r="Q13" s="259">
        <v>712</v>
      </c>
      <c r="R13" s="260">
        <v>630.578</v>
      </c>
      <c r="S13" s="260">
        <v>370.14</v>
      </c>
      <c r="T13" s="260">
        <v>8.208000000000027</v>
      </c>
      <c r="U13" s="260">
        <v>252.23</v>
      </c>
      <c r="V13" s="260">
        <v>782.6780000000001</v>
      </c>
      <c r="W13" s="261">
        <v>522.24</v>
      </c>
      <c r="X13" s="261">
        <v>8.208000000000027</v>
      </c>
      <c r="Y13" s="260">
        <v>252.23</v>
      </c>
    </row>
    <row r="14" spans="1:25" s="263" customFormat="1" ht="21" customHeight="1">
      <c r="A14" s="414"/>
      <c r="B14" s="558" t="s">
        <v>553</v>
      </c>
      <c r="C14" s="559"/>
      <c r="D14" s="259">
        <v>11</v>
      </c>
      <c r="E14" s="260">
        <v>8.8</v>
      </c>
      <c r="F14" s="259">
        <v>269</v>
      </c>
      <c r="G14" s="260">
        <v>134.5</v>
      </c>
      <c r="H14" s="268">
        <v>1836</v>
      </c>
      <c r="I14" s="259">
        <v>691</v>
      </c>
      <c r="J14" s="259">
        <v>515</v>
      </c>
      <c r="K14" s="259">
        <v>115</v>
      </c>
      <c r="L14" s="259">
        <v>515</v>
      </c>
      <c r="M14" s="268">
        <v>2045</v>
      </c>
      <c r="N14" s="259">
        <v>965</v>
      </c>
      <c r="O14" s="259">
        <v>167</v>
      </c>
      <c r="P14" s="259">
        <v>275</v>
      </c>
      <c r="Q14" s="259">
        <v>638</v>
      </c>
      <c r="R14" s="260">
        <v>652.906</v>
      </c>
      <c r="S14" s="260">
        <v>383.25</v>
      </c>
      <c r="T14" s="260">
        <v>8.495999999999981</v>
      </c>
      <c r="U14" s="260">
        <v>261.16</v>
      </c>
      <c r="V14" s="260">
        <v>796.2059999999999</v>
      </c>
      <c r="W14" s="261">
        <v>526.55</v>
      </c>
      <c r="X14" s="261">
        <v>8.495999999999981</v>
      </c>
      <c r="Y14" s="260">
        <v>261.16</v>
      </c>
    </row>
    <row r="15" spans="1:25" ht="21" customHeight="1">
      <c r="A15" s="414"/>
      <c r="B15" s="560" t="s">
        <v>554</v>
      </c>
      <c r="C15" s="561"/>
      <c r="D15" s="259">
        <v>13</v>
      </c>
      <c r="E15" s="260">
        <v>10.4</v>
      </c>
      <c r="F15" s="259">
        <v>319</v>
      </c>
      <c r="G15" s="260">
        <v>159.5</v>
      </c>
      <c r="H15" s="268">
        <v>2089</v>
      </c>
      <c r="I15" s="259">
        <v>543</v>
      </c>
      <c r="J15" s="259">
        <v>708</v>
      </c>
      <c r="K15" s="259">
        <v>131</v>
      </c>
      <c r="L15" s="259">
        <v>707</v>
      </c>
      <c r="M15" s="268">
        <v>2424</v>
      </c>
      <c r="N15" s="259">
        <v>826</v>
      </c>
      <c r="O15" s="259">
        <v>434</v>
      </c>
      <c r="P15" s="259">
        <v>327</v>
      </c>
      <c r="Q15" s="259">
        <v>837</v>
      </c>
      <c r="R15" s="260">
        <v>717.044</v>
      </c>
      <c r="S15" s="260">
        <v>420.89</v>
      </c>
      <c r="T15" s="260">
        <v>9.334000000000003</v>
      </c>
      <c r="U15" s="260">
        <v>286.82</v>
      </c>
      <c r="V15" s="260">
        <v>886.944</v>
      </c>
      <c r="W15" s="261">
        <v>590.79</v>
      </c>
      <c r="X15" s="261">
        <v>9.334000000000003</v>
      </c>
      <c r="Y15" s="260">
        <v>286.82</v>
      </c>
    </row>
    <row r="16" spans="1:25" s="263" customFormat="1" ht="21" customHeight="1">
      <c r="A16" s="414"/>
      <c r="B16" s="558" t="s">
        <v>555</v>
      </c>
      <c r="C16" s="559"/>
      <c r="D16" s="259">
        <v>22</v>
      </c>
      <c r="E16" s="260">
        <v>17.6</v>
      </c>
      <c r="F16" s="259">
        <v>420</v>
      </c>
      <c r="G16" s="260">
        <v>210</v>
      </c>
      <c r="H16" s="268">
        <v>3011</v>
      </c>
      <c r="I16" s="259">
        <v>835</v>
      </c>
      <c r="J16" s="259">
        <v>1088</v>
      </c>
      <c r="K16" s="259">
        <v>0</v>
      </c>
      <c r="L16" s="259">
        <v>1088</v>
      </c>
      <c r="M16" s="268">
        <v>3055</v>
      </c>
      <c r="N16" s="259">
        <v>1284</v>
      </c>
      <c r="O16" s="259">
        <v>570</v>
      </c>
      <c r="P16" s="259">
        <v>0</v>
      </c>
      <c r="Q16" s="259">
        <v>1201</v>
      </c>
      <c r="R16" s="260">
        <v>991.544</v>
      </c>
      <c r="S16" s="260">
        <v>582.02</v>
      </c>
      <c r="T16" s="260">
        <v>12.903999999999996</v>
      </c>
      <c r="U16" s="260">
        <v>396.62</v>
      </c>
      <c r="V16" s="260">
        <v>1219.144</v>
      </c>
      <c r="W16" s="261">
        <v>809.62</v>
      </c>
      <c r="X16" s="261">
        <v>12.903999999999996</v>
      </c>
      <c r="Y16" s="260">
        <v>396.62</v>
      </c>
    </row>
    <row r="17" spans="1:25" s="263" customFormat="1" ht="21" customHeight="1">
      <c r="A17" s="414"/>
      <c r="B17" s="558" t="s">
        <v>556</v>
      </c>
      <c r="C17" s="559"/>
      <c r="D17" s="259">
        <v>11</v>
      </c>
      <c r="E17" s="260">
        <v>8.8</v>
      </c>
      <c r="F17" s="259">
        <v>267</v>
      </c>
      <c r="G17" s="260">
        <v>133.5</v>
      </c>
      <c r="H17" s="268">
        <v>1761</v>
      </c>
      <c r="I17" s="259">
        <v>1010</v>
      </c>
      <c r="J17" s="259">
        <v>321</v>
      </c>
      <c r="K17" s="259">
        <v>110</v>
      </c>
      <c r="L17" s="259">
        <v>320</v>
      </c>
      <c r="M17" s="268">
        <v>2034</v>
      </c>
      <c r="N17" s="259">
        <v>1482</v>
      </c>
      <c r="O17" s="259">
        <v>0</v>
      </c>
      <c r="P17" s="259">
        <v>265</v>
      </c>
      <c r="Q17" s="259">
        <v>287</v>
      </c>
      <c r="R17" s="260">
        <v>715.278</v>
      </c>
      <c r="S17" s="260">
        <v>419.86</v>
      </c>
      <c r="T17" s="260">
        <v>9.307999999999936</v>
      </c>
      <c r="U17" s="260">
        <v>286.11</v>
      </c>
      <c r="V17" s="260">
        <v>857.5780000000001</v>
      </c>
      <c r="W17" s="261">
        <v>562.1600000000001</v>
      </c>
      <c r="X17" s="261">
        <v>9.307999999999936</v>
      </c>
      <c r="Y17" s="260">
        <v>286.11</v>
      </c>
    </row>
    <row r="18" spans="1:25" s="263" customFormat="1" ht="21" customHeight="1">
      <c r="A18" s="414"/>
      <c r="B18" s="558" t="s">
        <v>557</v>
      </c>
      <c r="C18" s="559"/>
      <c r="D18" s="259">
        <v>11</v>
      </c>
      <c r="E18" s="260">
        <v>8.8</v>
      </c>
      <c r="F18" s="259">
        <v>312</v>
      </c>
      <c r="G18" s="260">
        <v>156</v>
      </c>
      <c r="H18" s="268">
        <v>2048</v>
      </c>
      <c r="I18" s="259">
        <v>533</v>
      </c>
      <c r="J18" s="259">
        <v>694</v>
      </c>
      <c r="K18" s="259">
        <v>128</v>
      </c>
      <c r="L18" s="259">
        <v>693</v>
      </c>
      <c r="M18" s="268">
        <v>2560</v>
      </c>
      <c r="N18" s="259">
        <v>1063</v>
      </c>
      <c r="O18" s="259">
        <v>238</v>
      </c>
      <c r="P18" s="259">
        <v>501</v>
      </c>
      <c r="Q18" s="259">
        <v>758</v>
      </c>
      <c r="R18" s="260">
        <v>740.744</v>
      </c>
      <c r="S18" s="260">
        <v>434.8</v>
      </c>
      <c r="T18" s="260">
        <v>9.644000000000005</v>
      </c>
      <c r="U18" s="260">
        <v>296.3</v>
      </c>
      <c r="V18" s="260">
        <v>905.5440000000001</v>
      </c>
      <c r="W18" s="261">
        <v>599.6</v>
      </c>
      <c r="X18" s="261">
        <v>9.644000000000005</v>
      </c>
      <c r="Y18" s="260">
        <v>296.3</v>
      </c>
    </row>
    <row r="19" spans="1:25" s="263" customFormat="1" ht="21" customHeight="1">
      <c r="A19" s="414"/>
      <c r="B19" s="558" t="s">
        <v>558</v>
      </c>
      <c r="C19" s="559"/>
      <c r="D19" s="259">
        <v>13</v>
      </c>
      <c r="E19" s="260">
        <v>10.4</v>
      </c>
      <c r="F19" s="259">
        <v>330</v>
      </c>
      <c r="G19" s="260">
        <v>165</v>
      </c>
      <c r="H19" s="268">
        <v>2213</v>
      </c>
      <c r="I19" s="259">
        <v>576</v>
      </c>
      <c r="J19" s="259">
        <v>750</v>
      </c>
      <c r="K19" s="259">
        <v>138</v>
      </c>
      <c r="L19" s="259">
        <v>749</v>
      </c>
      <c r="M19" s="268">
        <v>2599</v>
      </c>
      <c r="N19" s="259">
        <v>1083</v>
      </c>
      <c r="O19" s="259">
        <v>283</v>
      </c>
      <c r="P19" s="259">
        <v>420</v>
      </c>
      <c r="Q19" s="259">
        <v>813</v>
      </c>
      <c r="R19" s="260">
        <v>776.222</v>
      </c>
      <c r="S19" s="260">
        <v>455.63</v>
      </c>
      <c r="T19" s="260">
        <v>10.101999999999975</v>
      </c>
      <c r="U19" s="260">
        <v>310.49</v>
      </c>
      <c r="V19" s="260">
        <v>951.622</v>
      </c>
      <c r="W19" s="261">
        <v>631.03</v>
      </c>
      <c r="X19" s="261">
        <v>10.101999999999975</v>
      </c>
      <c r="Y19" s="260">
        <v>310.49</v>
      </c>
    </row>
    <row r="20" spans="1:25" s="263" customFormat="1" ht="21" customHeight="1">
      <c r="A20" s="414"/>
      <c r="B20" s="558" t="s">
        <v>559</v>
      </c>
      <c r="C20" s="559"/>
      <c r="D20" s="259">
        <v>12</v>
      </c>
      <c r="E20" s="260">
        <v>9.6</v>
      </c>
      <c r="F20" s="259">
        <v>316</v>
      </c>
      <c r="G20" s="260">
        <v>158</v>
      </c>
      <c r="H20" s="268">
        <v>1760</v>
      </c>
      <c r="I20" s="259">
        <v>606</v>
      </c>
      <c r="J20" s="259">
        <v>522</v>
      </c>
      <c r="K20" s="259">
        <v>110</v>
      </c>
      <c r="L20" s="259">
        <v>522</v>
      </c>
      <c r="M20" s="268">
        <v>2544</v>
      </c>
      <c r="N20" s="259">
        <v>1193</v>
      </c>
      <c r="O20" s="259">
        <v>154</v>
      </c>
      <c r="P20" s="259">
        <v>458</v>
      </c>
      <c r="Q20" s="259">
        <v>739</v>
      </c>
      <c r="R20" s="260">
        <v>714.5559999999999</v>
      </c>
      <c r="S20" s="260">
        <v>419.44</v>
      </c>
      <c r="T20" s="260">
        <v>9.295999999999935</v>
      </c>
      <c r="U20" s="260">
        <v>285.82</v>
      </c>
      <c r="V20" s="260">
        <v>882.156</v>
      </c>
      <c r="W20" s="261">
        <v>587.04</v>
      </c>
      <c r="X20" s="261">
        <v>9.295999999999935</v>
      </c>
      <c r="Y20" s="260">
        <v>285.82</v>
      </c>
    </row>
    <row r="21" spans="1:25" s="214" customFormat="1" ht="21" customHeight="1">
      <c r="A21" s="414"/>
      <c r="B21" s="558" t="s">
        <v>560</v>
      </c>
      <c r="C21" s="559"/>
      <c r="D21" s="259">
        <v>4</v>
      </c>
      <c r="E21" s="260">
        <v>3.2</v>
      </c>
      <c r="F21" s="259">
        <v>128</v>
      </c>
      <c r="G21" s="260">
        <v>64</v>
      </c>
      <c r="H21" s="268">
        <v>686</v>
      </c>
      <c r="I21" s="259">
        <v>192</v>
      </c>
      <c r="J21" s="259">
        <v>226</v>
      </c>
      <c r="K21" s="259">
        <v>43</v>
      </c>
      <c r="L21" s="259">
        <v>225</v>
      </c>
      <c r="M21" s="268">
        <v>1037</v>
      </c>
      <c r="N21" s="259">
        <v>436</v>
      </c>
      <c r="O21" s="259">
        <v>99</v>
      </c>
      <c r="P21" s="259">
        <v>197</v>
      </c>
      <c r="Q21" s="259">
        <v>305</v>
      </c>
      <c r="R21" s="260">
        <v>278.85</v>
      </c>
      <c r="S21" s="260">
        <v>163.68</v>
      </c>
      <c r="T21" s="260">
        <v>3.6299999999999955</v>
      </c>
      <c r="U21" s="260">
        <v>111.54</v>
      </c>
      <c r="V21" s="260">
        <v>346.05</v>
      </c>
      <c r="W21" s="261">
        <v>230.88</v>
      </c>
      <c r="X21" s="261">
        <v>3.6299999999999955</v>
      </c>
      <c r="Y21" s="260">
        <v>111.54</v>
      </c>
    </row>
    <row r="22" spans="1:25" s="214" customFormat="1" ht="21" customHeight="1">
      <c r="A22" s="415"/>
      <c r="B22" s="558" t="s">
        <v>561</v>
      </c>
      <c r="C22" s="559"/>
      <c r="D22" s="259">
        <v>7</v>
      </c>
      <c r="E22" s="260">
        <v>5.6</v>
      </c>
      <c r="F22" s="259">
        <v>178</v>
      </c>
      <c r="G22" s="260">
        <v>89</v>
      </c>
      <c r="H22" s="268">
        <v>1103</v>
      </c>
      <c r="I22" s="259">
        <v>355</v>
      </c>
      <c r="J22" s="259">
        <v>340</v>
      </c>
      <c r="K22" s="259">
        <v>69</v>
      </c>
      <c r="L22" s="259">
        <v>339</v>
      </c>
      <c r="M22" s="268">
        <v>1428</v>
      </c>
      <c r="N22" s="259">
        <v>858</v>
      </c>
      <c r="O22" s="259">
        <v>0</v>
      </c>
      <c r="P22" s="259">
        <v>250</v>
      </c>
      <c r="Q22" s="259">
        <v>320</v>
      </c>
      <c r="R22" s="260">
        <v>434.344</v>
      </c>
      <c r="S22" s="260">
        <v>254.95</v>
      </c>
      <c r="T22" s="260">
        <v>5.653999999999996</v>
      </c>
      <c r="U22" s="260">
        <v>173.74</v>
      </c>
      <c r="V22" s="260">
        <v>528.944</v>
      </c>
      <c r="W22" s="261">
        <v>349.54999999999995</v>
      </c>
      <c r="X22" s="261">
        <v>5.653999999999996</v>
      </c>
      <c r="Y22" s="260">
        <v>173.74</v>
      </c>
    </row>
    <row r="23" spans="1:25" s="258" customFormat="1" ht="21" customHeight="1">
      <c r="A23" s="413" t="s">
        <v>186</v>
      </c>
      <c r="B23" s="555" t="s">
        <v>4</v>
      </c>
      <c r="C23" s="557"/>
      <c r="D23" s="268">
        <v>26</v>
      </c>
      <c r="E23" s="268">
        <v>20.799999999999997</v>
      </c>
      <c r="F23" s="268">
        <v>632</v>
      </c>
      <c r="G23" s="268">
        <v>316</v>
      </c>
      <c r="H23" s="268">
        <v>4244</v>
      </c>
      <c r="I23" s="268">
        <v>1104</v>
      </c>
      <c r="J23" s="268">
        <v>1438</v>
      </c>
      <c r="K23" s="268">
        <v>265</v>
      </c>
      <c r="L23" s="268">
        <v>1437</v>
      </c>
      <c r="M23" s="268">
        <v>5165</v>
      </c>
      <c r="N23" s="268">
        <v>2382</v>
      </c>
      <c r="O23" s="268">
        <v>389</v>
      </c>
      <c r="P23" s="268">
        <v>990</v>
      </c>
      <c r="Q23" s="268">
        <v>1404</v>
      </c>
      <c r="R23" s="268">
        <v>1533.5059999999999</v>
      </c>
      <c r="S23" s="268">
        <v>900.1500000000001</v>
      </c>
      <c r="T23" s="268">
        <v>19.95599999999996</v>
      </c>
      <c r="U23" s="268">
        <v>613.4000000000001</v>
      </c>
      <c r="V23" s="268">
        <v>1870.306</v>
      </c>
      <c r="W23" s="268">
        <v>1236.95</v>
      </c>
      <c r="X23" s="261">
        <v>19.95599999999996</v>
      </c>
      <c r="Y23" s="268">
        <v>613.4000000000001</v>
      </c>
    </row>
    <row r="24" spans="1:25" s="258" customFormat="1" ht="21" customHeight="1">
      <c r="A24" s="414"/>
      <c r="B24" s="555" t="s">
        <v>562</v>
      </c>
      <c r="C24" s="557"/>
      <c r="D24" s="259">
        <v>0</v>
      </c>
      <c r="E24" s="260">
        <v>0</v>
      </c>
      <c r="F24" s="259">
        <v>0</v>
      </c>
      <c r="G24" s="260">
        <v>0</v>
      </c>
      <c r="H24" s="268">
        <v>0</v>
      </c>
      <c r="I24" s="268"/>
      <c r="J24" s="268"/>
      <c r="K24" s="259">
        <v>0</v>
      </c>
      <c r="L24" s="268"/>
      <c r="M24" s="268">
        <v>0</v>
      </c>
      <c r="N24" s="259">
        <v>0</v>
      </c>
      <c r="O24" s="259">
        <v>0</v>
      </c>
      <c r="P24" s="259">
        <v>0</v>
      </c>
      <c r="Q24" s="259">
        <v>0</v>
      </c>
      <c r="R24" s="260">
        <v>0</v>
      </c>
      <c r="S24" s="268"/>
      <c r="T24" s="260">
        <v>0</v>
      </c>
      <c r="U24" s="260">
        <v>0</v>
      </c>
      <c r="V24" s="260">
        <v>0</v>
      </c>
      <c r="W24" s="261">
        <v>0</v>
      </c>
      <c r="X24" s="261">
        <v>0</v>
      </c>
      <c r="Y24" s="260">
        <v>0</v>
      </c>
    </row>
    <row r="25" spans="1:25" s="263" customFormat="1" ht="21" customHeight="1">
      <c r="A25" s="414"/>
      <c r="B25" s="558" t="s">
        <v>563</v>
      </c>
      <c r="C25" s="559"/>
      <c r="D25" s="259">
        <v>12</v>
      </c>
      <c r="E25" s="260">
        <v>9.6</v>
      </c>
      <c r="F25" s="259">
        <v>310</v>
      </c>
      <c r="G25" s="260">
        <v>155</v>
      </c>
      <c r="H25" s="268">
        <v>1933</v>
      </c>
      <c r="I25" s="259">
        <v>503</v>
      </c>
      <c r="J25" s="259">
        <v>655</v>
      </c>
      <c r="K25" s="259">
        <v>121</v>
      </c>
      <c r="L25" s="259">
        <v>654</v>
      </c>
      <c r="M25" s="268">
        <v>2603</v>
      </c>
      <c r="N25" s="259">
        <v>1479</v>
      </c>
      <c r="O25" s="259">
        <v>0</v>
      </c>
      <c r="P25" s="259">
        <v>549</v>
      </c>
      <c r="Q25" s="259">
        <v>575</v>
      </c>
      <c r="R25" s="260">
        <v>759.656</v>
      </c>
      <c r="S25" s="260">
        <v>445.91</v>
      </c>
      <c r="T25" s="260">
        <v>9.885999999999967</v>
      </c>
      <c r="U25" s="260">
        <v>303.86</v>
      </c>
      <c r="V25" s="260">
        <v>924.256</v>
      </c>
      <c r="W25" s="261">
        <v>610.51</v>
      </c>
      <c r="X25" s="261">
        <v>9.885999999999967</v>
      </c>
      <c r="Y25" s="260">
        <v>303.86</v>
      </c>
    </row>
    <row r="26" spans="1:25" s="263" customFormat="1" ht="21" customHeight="1">
      <c r="A26" s="415"/>
      <c r="B26" s="558" t="s">
        <v>564</v>
      </c>
      <c r="C26" s="559"/>
      <c r="D26" s="259">
        <v>14</v>
      </c>
      <c r="E26" s="260">
        <v>11.2</v>
      </c>
      <c r="F26" s="259">
        <v>322</v>
      </c>
      <c r="G26" s="260">
        <v>161</v>
      </c>
      <c r="H26" s="268">
        <v>2311</v>
      </c>
      <c r="I26" s="259">
        <v>601</v>
      </c>
      <c r="J26" s="259">
        <v>783</v>
      </c>
      <c r="K26" s="259">
        <v>144</v>
      </c>
      <c r="L26" s="259">
        <v>783</v>
      </c>
      <c r="M26" s="268">
        <v>2562</v>
      </c>
      <c r="N26" s="259">
        <v>903</v>
      </c>
      <c r="O26" s="259">
        <v>389</v>
      </c>
      <c r="P26" s="259">
        <v>441</v>
      </c>
      <c r="Q26" s="259">
        <v>829</v>
      </c>
      <c r="R26" s="260">
        <v>773.85</v>
      </c>
      <c r="S26" s="260">
        <v>454.24</v>
      </c>
      <c r="T26" s="260">
        <v>10.069999999999993</v>
      </c>
      <c r="U26" s="260">
        <v>309.54</v>
      </c>
      <c r="V26" s="260">
        <v>946.05</v>
      </c>
      <c r="W26" s="261">
        <v>626.44</v>
      </c>
      <c r="X26" s="261">
        <v>10.069999999999993</v>
      </c>
      <c r="Y26" s="260">
        <v>309.54</v>
      </c>
    </row>
    <row r="27" spans="1:25" s="258" customFormat="1" ht="21" customHeight="1">
      <c r="A27" s="413" t="s">
        <v>187</v>
      </c>
      <c r="B27" s="555" t="s">
        <v>4</v>
      </c>
      <c r="C27" s="557"/>
      <c r="D27" s="268">
        <v>32</v>
      </c>
      <c r="E27" s="268">
        <v>25.599999999999998</v>
      </c>
      <c r="F27" s="268">
        <v>805</v>
      </c>
      <c r="G27" s="268">
        <v>402.5</v>
      </c>
      <c r="H27" s="268">
        <v>5549</v>
      </c>
      <c r="I27" s="268">
        <v>1466</v>
      </c>
      <c r="J27" s="268">
        <v>1868</v>
      </c>
      <c r="K27" s="268">
        <v>347</v>
      </c>
      <c r="L27" s="268">
        <v>1868</v>
      </c>
      <c r="M27" s="268">
        <v>6258</v>
      </c>
      <c r="N27" s="268">
        <v>3746</v>
      </c>
      <c r="O27" s="268">
        <v>103</v>
      </c>
      <c r="P27" s="268">
        <v>945</v>
      </c>
      <c r="Q27" s="268">
        <v>1464</v>
      </c>
      <c r="R27" s="268">
        <v>1999.584</v>
      </c>
      <c r="S27" s="268">
        <v>1173.74</v>
      </c>
      <c r="T27" s="268">
        <v>26.013999999999925</v>
      </c>
      <c r="U27" s="268">
        <v>799.83</v>
      </c>
      <c r="V27" s="268">
        <v>2427.684</v>
      </c>
      <c r="W27" s="268">
        <v>1601.8400000000001</v>
      </c>
      <c r="X27" s="261">
        <v>26.013999999999925</v>
      </c>
      <c r="Y27" s="268">
        <v>799.83</v>
      </c>
    </row>
    <row r="28" spans="1:25" s="258" customFormat="1" ht="21" customHeight="1">
      <c r="A28" s="414"/>
      <c r="B28" s="555" t="s">
        <v>601</v>
      </c>
      <c r="C28" s="557"/>
      <c r="D28" s="259">
        <v>0</v>
      </c>
      <c r="E28" s="260">
        <v>0</v>
      </c>
      <c r="F28" s="259">
        <v>0</v>
      </c>
      <c r="G28" s="260">
        <v>0</v>
      </c>
      <c r="H28" s="268">
        <v>0</v>
      </c>
      <c r="I28" s="268"/>
      <c r="J28" s="268"/>
      <c r="K28" s="259">
        <v>0</v>
      </c>
      <c r="L28" s="268"/>
      <c r="M28" s="268">
        <v>0</v>
      </c>
      <c r="N28" s="259">
        <v>0</v>
      </c>
      <c r="O28" s="259">
        <v>0</v>
      </c>
      <c r="P28" s="259">
        <v>0</v>
      </c>
      <c r="Q28" s="259">
        <v>0</v>
      </c>
      <c r="R28" s="260">
        <v>0</v>
      </c>
      <c r="S28" s="268"/>
      <c r="T28" s="260">
        <v>0</v>
      </c>
      <c r="U28" s="260">
        <v>0</v>
      </c>
      <c r="V28" s="260">
        <v>0</v>
      </c>
      <c r="W28" s="261">
        <v>0</v>
      </c>
      <c r="X28" s="261">
        <v>0</v>
      </c>
      <c r="Y28" s="260">
        <v>0</v>
      </c>
    </row>
    <row r="29" spans="1:25" s="263" customFormat="1" ht="21" customHeight="1">
      <c r="A29" s="414"/>
      <c r="B29" s="558" t="s">
        <v>565</v>
      </c>
      <c r="C29" s="559"/>
      <c r="D29" s="259">
        <v>14</v>
      </c>
      <c r="E29" s="260">
        <v>11.2</v>
      </c>
      <c r="F29" s="259">
        <v>336</v>
      </c>
      <c r="G29" s="260">
        <v>168</v>
      </c>
      <c r="H29" s="268">
        <v>2173</v>
      </c>
      <c r="I29" s="259">
        <v>573</v>
      </c>
      <c r="J29" s="259">
        <v>732</v>
      </c>
      <c r="K29" s="259">
        <v>136</v>
      </c>
      <c r="L29" s="259">
        <v>732</v>
      </c>
      <c r="M29" s="268">
        <v>2740</v>
      </c>
      <c r="N29" s="259">
        <v>1349</v>
      </c>
      <c r="O29" s="259">
        <v>103</v>
      </c>
      <c r="P29" s="259">
        <v>521</v>
      </c>
      <c r="Q29" s="259">
        <v>767</v>
      </c>
      <c r="R29" s="260">
        <v>805.256</v>
      </c>
      <c r="S29" s="260">
        <v>472.68</v>
      </c>
      <c r="T29" s="260">
        <v>10.475999999999942</v>
      </c>
      <c r="U29" s="260">
        <v>322.1</v>
      </c>
      <c r="V29" s="260">
        <v>984.456</v>
      </c>
      <c r="W29" s="261">
        <v>651.88</v>
      </c>
      <c r="X29" s="261">
        <v>10.475999999999942</v>
      </c>
      <c r="Y29" s="260">
        <v>322.1</v>
      </c>
    </row>
    <row r="30" spans="1:25" s="263" customFormat="1" ht="21" customHeight="1">
      <c r="A30" s="414"/>
      <c r="B30" s="558" t="s">
        <v>566</v>
      </c>
      <c r="C30" s="559"/>
      <c r="D30" s="259">
        <v>14</v>
      </c>
      <c r="E30" s="260">
        <v>11.2</v>
      </c>
      <c r="F30" s="259">
        <v>353</v>
      </c>
      <c r="G30" s="260">
        <v>176.5</v>
      </c>
      <c r="H30" s="268">
        <v>2801</v>
      </c>
      <c r="I30" s="259">
        <v>728</v>
      </c>
      <c r="J30" s="259">
        <v>949</v>
      </c>
      <c r="K30" s="259">
        <v>175</v>
      </c>
      <c r="L30" s="259">
        <v>949</v>
      </c>
      <c r="M30" s="268">
        <v>2613</v>
      </c>
      <c r="N30" s="259">
        <v>1629</v>
      </c>
      <c r="O30" s="259">
        <v>0</v>
      </c>
      <c r="P30" s="259">
        <v>287</v>
      </c>
      <c r="Q30" s="259">
        <v>697</v>
      </c>
      <c r="R30" s="260">
        <v>916.6279999999999</v>
      </c>
      <c r="S30" s="260">
        <v>538.05</v>
      </c>
      <c r="T30" s="260">
        <v>11.927999999999997</v>
      </c>
      <c r="U30" s="260">
        <v>366.65</v>
      </c>
      <c r="V30" s="260">
        <v>1104.328</v>
      </c>
      <c r="W30" s="261">
        <v>725.75</v>
      </c>
      <c r="X30" s="261">
        <v>11.927999999999997</v>
      </c>
      <c r="Y30" s="260">
        <v>366.65</v>
      </c>
    </row>
    <row r="31" spans="1:25" s="263" customFormat="1" ht="21" customHeight="1">
      <c r="A31" s="415"/>
      <c r="B31" s="558" t="s">
        <v>567</v>
      </c>
      <c r="C31" s="559"/>
      <c r="D31" s="259">
        <v>4</v>
      </c>
      <c r="E31" s="260">
        <v>3.2</v>
      </c>
      <c r="F31" s="259">
        <v>116</v>
      </c>
      <c r="G31" s="260">
        <v>58</v>
      </c>
      <c r="H31" s="268">
        <v>575</v>
      </c>
      <c r="I31" s="259">
        <v>165</v>
      </c>
      <c r="J31" s="259">
        <v>187</v>
      </c>
      <c r="K31" s="259">
        <v>36</v>
      </c>
      <c r="L31" s="259">
        <v>187</v>
      </c>
      <c r="M31" s="268">
        <v>905</v>
      </c>
      <c r="N31" s="259">
        <v>768</v>
      </c>
      <c r="O31" s="259">
        <v>0</v>
      </c>
      <c r="P31" s="259">
        <v>137</v>
      </c>
      <c r="Q31" s="259">
        <v>0</v>
      </c>
      <c r="R31" s="260">
        <v>277.7</v>
      </c>
      <c r="S31" s="260">
        <v>163.01</v>
      </c>
      <c r="T31" s="260">
        <v>3.609999999999985</v>
      </c>
      <c r="U31" s="260">
        <v>111.08</v>
      </c>
      <c r="V31" s="260">
        <v>338.9</v>
      </c>
      <c r="W31" s="261">
        <v>224.20999999999998</v>
      </c>
      <c r="X31" s="261">
        <v>3.609999999999985</v>
      </c>
      <c r="Y31" s="260">
        <v>111.08</v>
      </c>
    </row>
    <row r="32" spans="1:25" s="258" customFormat="1" ht="21" customHeight="1">
      <c r="A32" s="413" t="s">
        <v>188</v>
      </c>
      <c r="B32" s="555" t="s">
        <v>4</v>
      </c>
      <c r="C32" s="557"/>
      <c r="D32" s="268">
        <v>44</v>
      </c>
      <c r="E32" s="268">
        <v>35.199999999999996</v>
      </c>
      <c r="F32" s="268">
        <v>1146</v>
      </c>
      <c r="G32" s="268">
        <v>573</v>
      </c>
      <c r="H32" s="268">
        <v>7883</v>
      </c>
      <c r="I32" s="268">
        <v>2358</v>
      </c>
      <c r="J32" s="268">
        <v>2558</v>
      </c>
      <c r="K32" s="268">
        <v>411</v>
      </c>
      <c r="L32" s="268">
        <v>2556</v>
      </c>
      <c r="M32" s="268">
        <v>8910</v>
      </c>
      <c r="N32" s="268">
        <v>4011</v>
      </c>
      <c r="O32" s="268">
        <v>837</v>
      </c>
      <c r="P32" s="268">
        <v>1264</v>
      </c>
      <c r="Q32" s="268">
        <v>2798</v>
      </c>
      <c r="R32" s="268">
        <v>2757.166</v>
      </c>
      <c r="S32" s="268">
        <v>1618.41</v>
      </c>
      <c r="T32" s="268">
        <v>35.88599999999997</v>
      </c>
      <c r="U32" s="268">
        <v>1102.87</v>
      </c>
      <c r="V32" s="268">
        <v>3365.366</v>
      </c>
      <c r="W32" s="268">
        <v>2226.6099999999997</v>
      </c>
      <c r="X32" s="261">
        <v>35.88599999999997</v>
      </c>
      <c r="Y32" s="268">
        <v>1102.87</v>
      </c>
    </row>
    <row r="33" spans="1:25" s="263" customFormat="1" ht="21" customHeight="1">
      <c r="A33" s="414"/>
      <c r="B33" s="558" t="s">
        <v>568</v>
      </c>
      <c r="C33" s="559"/>
      <c r="D33" s="259">
        <v>12</v>
      </c>
      <c r="E33" s="260">
        <v>9.6</v>
      </c>
      <c r="F33" s="259">
        <v>310</v>
      </c>
      <c r="G33" s="260">
        <v>155</v>
      </c>
      <c r="H33" s="268">
        <v>1970</v>
      </c>
      <c r="I33" s="259">
        <v>797</v>
      </c>
      <c r="J33" s="259">
        <v>525</v>
      </c>
      <c r="K33" s="259">
        <v>123</v>
      </c>
      <c r="L33" s="259">
        <v>525</v>
      </c>
      <c r="M33" s="268">
        <v>2423</v>
      </c>
      <c r="N33" s="259">
        <v>1225</v>
      </c>
      <c r="O33" s="259">
        <v>110</v>
      </c>
      <c r="P33" s="259">
        <v>377</v>
      </c>
      <c r="Q33" s="259">
        <v>711</v>
      </c>
      <c r="R33" s="260">
        <v>747.344</v>
      </c>
      <c r="S33" s="260">
        <v>438.68</v>
      </c>
      <c r="T33" s="260">
        <v>9.72399999999999</v>
      </c>
      <c r="U33" s="260">
        <v>298.94</v>
      </c>
      <c r="V33" s="260">
        <v>911.944</v>
      </c>
      <c r="W33" s="261">
        <v>603.28</v>
      </c>
      <c r="X33" s="261">
        <v>9.72399999999999</v>
      </c>
      <c r="Y33" s="260">
        <v>298.94</v>
      </c>
    </row>
    <row r="34" spans="1:25" s="263" customFormat="1" ht="21" customHeight="1">
      <c r="A34" s="414"/>
      <c r="B34" s="558" t="s">
        <v>569</v>
      </c>
      <c r="C34" s="559"/>
      <c r="D34" s="259">
        <v>14</v>
      </c>
      <c r="E34" s="260">
        <v>11.2</v>
      </c>
      <c r="F34" s="259">
        <v>341</v>
      </c>
      <c r="G34" s="260">
        <v>170.5</v>
      </c>
      <c r="H34" s="268">
        <v>2365</v>
      </c>
      <c r="I34" s="259">
        <v>615</v>
      </c>
      <c r="J34" s="259">
        <v>801</v>
      </c>
      <c r="K34" s="259">
        <v>148</v>
      </c>
      <c r="L34" s="259">
        <v>801</v>
      </c>
      <c r="M34" s="268">
        <v>2714</v>
      </c>
      <c r="N34" s="259">
        <v>736</v>
      </c>
      <c r="O34" s="259">
        <v>573</v>
      </c>
      <c r="P34" s="259">
        <v>473</v>
      </c>
      <c r="Q34" s="259">
        <v>932</v>
      </c>
      <c r="R34" s="260">
        <v>791.006</v>
      </c>
      <c r="S34" s="260">
        <v>464.31</v>
      </c>
      <c r="T34" s="260">
        <v>10.295999999999992</v>
      </c>
      <c r="U34" s="260">
        <v>316.4</v>
      </c>
      <c r="V34" s="260">
        <v>972.706</v>
      </c>
      <c r="W34" s="261">
        <v>646.01</v>
      </c>
      <c r="X34" s="261">
        <v>10.295999999999992</v>
      </c>
      <c r="Y34" s="260">
        <v>316.4</v>
      </c>
    </row>
    <row r="35" spans="1:25" s="263" customFormat="1" ht="21" customHeight="1">
      <c r="A35" s="414"/>
      <c r="B35" s="558" t="s">
        <v>570</v>
      </c>
      <c r="C35" s="559"/>
      <c r="D35" s="259">
        <v>12</v>
      </c>
      <c r="E35" s="260">
        <v>9.6</v>
      </c>
      <c r="F35" s="259">
        <v>344</v>
      </c>
      <c r="G35" s="260">
        <v>172</v>
      </c>
      <c r="H35" s="268">
        <v>2610</v>
      </c>
      <c r="I35" s="259">
        <v>702</v>
      </c>
      <c r="J35" s="259">
        <v>914</v>
      </c>
      <c r="K35" s="259">
        <v>81</v>
      </c>
      <c r="L35" s="259">
        <v>913</v>
      </c>
      <c r="M35" s="268">
        <v>2554</v>
      </c>
      <c r="N35" s="259">
        <v>1428</v>
      </c>
      <c r="O35" s="259">
        <v>120</v>
      </c>
      <c r="P35" s="259">
        <v>183</v>
      </c>
      <c r="Q35" s="259">
        <v>823</v>
      </c>
      <c r="R35" s="260">
        <v>863.672</v>
      </c>
      <c r="S35" s="260">
        <v>506.96</v>
      </c>
      <c r="T35" s="260">
        <v>11.242000000000019</v>
      </c>
      <c r="U35" s="260">
        <v>345.47</v>
      </c>
      <c r="V35" s="260">
        <v>1045.272</v>
      </c>
      <c r="W35" s="261">
        <v>688.56</v>
      </c>
      <c r="X35" s="261">
        <v>11.242000000000019</v>
      </c>
      <c r="Y35" s="260">
        <v>345.47</v>
      </c>
    </row>
    <row r="36" spans="1:25" s="218" customFormat="1" ht="21" customHeight="1">
      <c r="A36" s="415"/>
      <c r="B36" s="558" t="s">
        <v>571</v>
      </c>
      <c r="C36" s="559"/>
      <c r="D36" s="259">
        <v>6</v>
      </c>
      <c r="E36" s="260">
        <v>4.8</v>
      </c>
      <c r="F36" s="259">
        <v>151</v>
      </c>
      <c r="G36" s="260">
        <v>75.5</v>
      </c>
      <c r="H36" s="268">
        <v>938</v>
      </c>
      <c r="I36" s="259">
        <v>244</v>
      </c>
      <c r="J36" s="259">
        <v>318</v>
      </c>
      <c r="K36" s="259">
        <v>59</v>
      </c>
      <c r="L36" s="259">
        <v>317</v>
      </c>
      <c r="M36" s="268">
        <v>1219</v>
      </c>
      <c r="N36" s="259">
        <v>622</v>
      </c>
      <c r="O36" s="259">
        <v>34</v>
      </c>
      <c r="P36" s="259">
        <v>231</v>
      </c>
      <c r="Q36" s="259">
        <v>332</v>
      </c>
      <c r="R36" s="260">
        <v>355.144</v>
      </c>
      <c r="S36" s="260">
        <v>208.46</v>
      </c>
      <c r="T36" s="260">
        <v>4.623999999999967</v>
      </c>
      <c r="U36" s="260">
        <v>142.06</v>
      </c>
      <c r="V36" s="260">
        <v>435.44399999999996</v>
      </c>
      <c r="W36" s="261">
        <v>288.76</v>
      </c>
      <c r="X36" s="261">
        <v>4.623999999999967</v>
      </c>
      <c r="Y36" s="260">
        <v>142.06</v>
      </c>
    </row>
    <row r="37" spans="1:25" s="258" customFormat="1" ht="21" customHeight="1">
      <c r="A37" s="384" t="s">
        <v>189</v>
      </c>
      <c r="B37" s="555" t="s">
        <v>4</v>
      </c>
      <c r="C37" s="557"/>
      <c r="D37" s="268">
        <v>10</v>
      </c>
      <c r="E37" s="268">
        <v>8</v>
      </c>
      <c r="F37" s="268">
        <v>247</v>
      </c>
      <c r="G37" s="268">
        <v>123.5</v>
      </c>
      <c r="H37" s="268">
        <v>1224</v>
      </c>
      <c r="I37" s="268">
        <v>330</v>
      </c>
      <c r="J37" s="268">
        <v>409</v>
      </c>
      <c r="K37" s="268">
        <v>76</v>
      </c>
      <c r="L37" s="268">
        <v>409</v>
      </c>
      <c r="M37" s="268">
        <v>2446</v>
      </c>
      <c r="N37" s="268">
        <v>1193</v>
      </c>
      <c r="O37" s="268">
        <v>174</v>
      </c>
      <c r="P37" s="268">
        <v>470</v>
      </c>
      <c r="Q37" s="268">
        <v>609</v>
      </c>
      <c r="R37" s="268">
        <v>607.4780000000001</v>
      </c>
      <c r="S37" s="268">
        <v>356.59</v>
      </c>
      <c r="T37" s="268">
        <v>7.897999999999982</v>
      </c>
      <c r="U37" s="268">
        <v>242.99</v>
      </c>
      <c r="V37" s="268">
        <v>738.978</v>
      </c>
      <c r="W37" s="268">
        <v>488.0899999999999</v>
      </c>
      <c r="X37" s="261">
        <v>7.897999999999982</v>
      </c>
      <c r="Y37" s="268">
        <v>242.99</v>
      </c>
    </row>
    <row r="38" spans="1:25" s="263" customFormat="1" ht="21" customHeight="1">
      <c r="A38" s="384"/>
      <c r="B38" s="558" t="s">
        <v>572</v>
      </c>
      <c r="C38" s="559"/>
      <c r="D38" s="259">
        <v>7</v>
      </c>
      <c r="E38" s="260">
        <v>5.6</v>
      </c>
      <c r="F38" s="259">
        <v>180</v>
      </c>
      <c r="G38" s="260">
        <v>90</v>
      </c>
      <c r="H38" s="268">
        <v>1124</v>
      </c>
      <c r="I38" s="259">
        <v>292</v>
      </c>
      <c r="J38" s="259">
        <v>381</v>
      </c>
      <c r="K38" s="259">
        <v>70</v>
      </c>
      <c r="L38" s="259">
        <v>381</v>
      </c>
      <c r="M38" s="268">
        <v>1507</v>
      </c>
      <c r="N38" s="259">
        <v>893</v>
      </c>
      <c r="O38" s="259">
        <v>0</v>
      </c>
      <c r="P38" s="259">
        <v>318</v>
      </c>
      <c r="Q38" s="259">
        <v>296</v>
      </c>
      <c r="R38" s="260">
        <v>444.572</v>
      </c>
      <c r="S38" s="260">
        <v>260.96</v>
      </c>
      <c r="T38" s="260">
        <v>5.781999999999982</v>
      </c>
      <c r="U38" s="260">
        <v>177.83</v>
      </c>
      <c r="V38" s="260">
        <v>540.1719999999999</v>
      </c>
      <c r="W38" s="261">
        <v>356.55999999999995</v>
      </c>
      <c r="X38" s="261">
        <v>5.781999999999982</v>
      </c>
      <c r="Y38" s="260">
        <v>177.83</v>
      </c>
    </row>
    <row r="39" spans="1:244" s="214" customFormat="1" ht="21" customHeight="1">
      <c r="A39" s="384"/>
      <c r="B39" s="558" t="s">
        <v>573</v>
      </c>
      <c r="C39" s="559"/>
      <c r="D39" s="259">
        <v>3</v>
      </c>
      <c r="E39" s="260">
        <v>2.4</v>
      </c>
      <c r="F39" s="259">
        <v>67</v>
      </c>
      <c r="G39" s="260">
        <v>33.5</v>
      </c>
      <c r="H39" s="268">
        <v>100</v>
      </c>
      <c r="I39" s="259">
        <v>38</v>
      </c>
      <c r="J39" s="259">
        <v>28</v>
      </c>
      <c r="K39" s="259">
        <v>6</v>
      </c>
      <c r="L39" s="259">
        <v>28</v>
      </c>
      <c r="M39" s="268">
        <v>939</v>
      </c>
      <c r="N39" s="259">
        <v>300</v>
      </c>
      <c r="O39" s="259">
        <v>174</v>
      </c>
      <c r="P39" s="259">
        <v>152</v>
      </c>
      <c r="Q39" s="259">
        <v>313</v>
      </c>
      <c r="R39" s="260">
        <v>162.906</v>
      </c>
      <c r="S39" s="260">
        <v>95.63</v>
      </c>
      <c r="T39" s="260">
        <v>2.1159999999999997</v>
      </c>
      <c r="U39" s="260">
        <v>65.16</v>
      </c>
      <c r="V39" s="260">
        <v>198.806</v>
      </c>
      <c r="W39" s="261">
        <v>131.53</v>
      </c>
      <c r="X39" s="261">
        <v>2.1159999999999997</v>
      </c>
      <c r="Y39" s="260">
        <v>65.16</v>
      </c>
      <c r="Z39" s="262"/>
      <c r="AA39" s="262"/>
      <c r="AB39" s="262"/>
      <c r="AC39" s="262"/>
      <c r="AD39" s="262"/>
      <c r="AE39" s="262"/>
      <c r="AF39" s="262"/>
      <c r="AG39" s="262"/>
      <c r="AH39" s="262"/>
      <c r="AI39" s="262"/>
      <c r="AJ39" s="262"/>
      <c r="AK39" s="262"/>
      <c r="AL39" s="262"/>
      <c r="AM39" s="262"/>
      <c r="AN39" s="262"/>
      <c r="AO39" s="262"/>
      <c r="AP39" s="262"/>
      <c r="AQ39" s="262"/>
      <c r="AR39" s="262"/>
      <c r="AS39" s="262"/>
      <c r="AT39" s="262"/>
      <c r="AU39" s="262"/>
      <c r="AV39" s="262"/>
      <c r="AW39" s="262"/>
      <c r="AX39" s="262"/>
      <c r="AY39" s="262"/>
      <c r="AZ39" s="262"/>
      <c r="BA39" s="262"/>
      <c r="BB39" s="262"/>
      <c r="BC39" s="262"/>
      <c r="BD39" s="262"/>
      <c r="BE39" s="262"/>
      <c r="BF39" s="262"/>
      <c r="BG39" s="262"/>
      <c r="BH39" s="262"/>
      <c r="BI39" s="262"/>
      <c r="BJ39" s="262"/>
      <c r="BK39" s="262"/>
      <c r="BL39" s="262"/>
      <c r="BM39" s="262"/>
      <c r="BN39" s="262"/>
      <c r="BO39" s="262"/>
      <c r="BP39" s="262"/>
      <c r="BQ39" s="262"/>
      <c r="BR39" s="262"/>
      <c r="BS39" s="262"/>
      <c r="BT39" s="262"/>
      <c r="BU39" s="262"/>
      <c r="BV39" s="262"/>
      <c r="BW39" s="262"/>
      <c r="BX39" s="262"/>
      <c r="BY39" s="262"/>
      <c r="BZ39" s="262"/>
      <c r="CA39" s="262"/>
      <c r="CB39" s="262"/>
      <c r="CC39" s="262"/>
      <c r="CD39" s="262"/>
      <c r="CE39" s="262"/>
      <c r="CF39" s="262"/>
      <c r="CG39" s="262"/>
      <c r="CH39" s="262"/>
      <c r="CI39" s="262"/>
      <c r="CJ39" s="262"/>
      <c r="CK39" s="262"/>
      <c r="CL39" s="262"/>
      <c r="CM39" s="262"/>
      <c r="CN39" s="262"/>
      <c r="CO39" s="262"/>
      <c r="CP39" s="262"/>
      <c r="CQ39" s="262"/>
      <c r="CR39" s="262"/>
      <c r="CS39" s="262"/>
      <c r="CT39" s="262"/>
      <c r="CU39" s="262"/>
      <c r="CV39" s="262"/>
      <c r="CW39" s="262"/>
      <c r="CX39" s="262"/>
      <c r="CY39" s="262"/>
      <c r="CZ39" s="262"/>
      <c r="DA39" s="262"/>
      <c r="DB39" s="262"/>
      <c r="DC39" s="262"/>
      <c r="DD39" s="262"/>
      <c r="DE39" s="262"/>
      <c r="DF39" s="262"/>
      <c r="DG39" s="262"/>
      <c r="DH39" s="262"/>
      <c r="DI39" s="262"/>
      <c r="DJ39" s="262"/>
      <c r="DK39" s="262"/>
      <c r="DL39" s="262"/>
      <c r="DM39" s="262"/>
      <c r="DN39" s="262"/>
      <c r="DO39" s="262"/>
      <c r="DP39" s="262"/>
      <c r="DQ39" s="262"/>
      <c r="DR39" s="262"/>
      <c r="DS39" s="262"/>
      <c r="DT39" s="262"/>
      <c r="DU39" s="262"/>
      <c r="DV39" s="262"/>
      <c r="DW39" s="262"/>
      <c r="DX39" s="262"/>
      <c r="DY39" s="262"/>
      <c r="DZ39" s="262"/>
      <c r="EA39" s="262"/>
      <c r="EB39" s="262"/>
      <c r="EC39" s="262"/>
      <c r="ED39" s="262"/>
      <c r="EE39" s="262"/>
      <c r="EF39" s="262"/>
      <c r="EG39" s="262"/>
      <c r="EH39" s="262"/>
      <c r="EI39" s="262"/>
      <c r="EJ39" s="262"/>
      <c r="EK39" s="262"/>
      <c r="EL39" s="262"/>
      <c r="EM39" s="262"/>
      <c r="EN39" s="262"/>
      <c r="EO39" s="262"/>
      <c r="EP39" s="262"/>
      <c r="EQ39" s="262"/>
      <c r="ER39" s="262"/>
      <c r="ES39" s="262"/>
      <c r="ET39" s="262"/>
      <c r="EU39" s="262"/>
      <c r="EV39" s="262"/>
      <c r="EW39" s="262"/>
      <c r="EX39" s="262"/>
      <c r="EY39" s="262"/>
      <c r="EZ39" s="262"/>
      <c r="FA39" s="262"/>
      <c r="FB39" s="262"/>
      <c r="FC39" s="262"/>
      <c r="FD39" s="262"/>
      <c r="FE39" s="262"/>
      <c r="FF39" s="262"/>
      <c r="FG39" s="262"/>
      <c r="FH39" s="262"/>
      <c r="FI39" s="262"/>
      <c r="FJ39" s="262"/>
      <c r="FK39" s="262"/>
      <c r="FL39" s="262"/>
      <c r="FM39" s="262"/>
      <c r="FN39" s="262"/>
      <c r="FO39" s="262"/>
      <c r="FP39" s="262"/>
      <c r="FQ39" s="262"/>
      <c r="FR39" s="262"/>
      <c r="FS39" s="262"/>
      <c r="FT39" s="262"/>
      <c r="FU39" s="262"/>
      <c r="FV39" s="262"/>
      <c r="FW39" s="262"/>
      <c r="FX39" s="262"/>
      <c r="FY39" s="262"/>
      <c r="FZ39" s="262"/>
      <c r="GA39" s="262"/>
      <c r="GB39" s="262"/>
      <c r="GC39" s="262"/>
      <c r="GD39" s="262"/>
      <c r="GE39" s="262"/>
      <c r="GF39" s="262"/>
      <c r="GG39" s="262"/>
      <c r="GH39" s="262"/>
      <c r="GI39" s="262"/>
      <c r="GJ39" s="262"/>
      <c r="GK39" s="262"/>
      <c r="GL39" s="262"/>
      <c r="GM39" s="262"/>
      <c r="GN39" s="262"/>
      <c r="GO39" s="262"/>
      <c r="GP39" s="262"/>
      <c r="GQ39" s="262"/>
      <c r="GR39" s="262"/>
      <c r="GS39" s="262"/>
      <c r="GT39" s="262"/>
      <c r="GU39" s="262"/>
      <c r="GV39" s="262"/>
      <c r="GW39" s="262"/>
      <c r="GX39" s="262"/>
      <c r="GY39" s="262"/>
      <c r="GZ39" s="262"/>
      <c r="HA39" s="262"/>
      <c r="HB39" s="262"/>
      <c r="HC39" s="262"/>
      <c r="HD39" s="262"/>
      <c r="HE39" s="262"/>
      <c r="HF39" s="262"/>
      <c r="HG39" s="262"/>
      <c r="HH39" s="262"/>
      <c r="HI39" s="262"/>
      <c r="HJ39" s="262"/>
      <c r="HK39" s="262"/>
      <c r="HL39" s="262"/>
      <c r="HM39" s="262"/>
      <c r="HN39" s="262"/>
      <c r="HO39" s="262"/>
      <c r="HP39" s="262"/>
      <c r="HQ39" s="262"/>
      <c r="HR39" s="262"/>
      <c r="HS39" s="262"/>
      <c r="HT39" s="262"/>
      <c r="HU39" s="262"/>
      <c r="HV39" s="262"/>
      <c r="HW39" s="262"/>
      <c r="HX39" s="262"/>
      <c r="HY39" s="262"/>
      <c r="HZ39" s="262"/>
      <c r="IA39" s="262"/>
      <c r="IB39" s="262"/>
      <c r="IC39" s="262"/>
      <c r="ID39" s="262"/>
      <c r="IE39" s="262"/>
      <c r="IF39" s="262"/>
      <c r="IG39" s="262"/>
      <c r="IH39" s="262"/>
      <c r="II39" s="262"/>
      <c r="IJ39" s="262"/>
    </row>
    <row r="40" spans="1:25" s="258" customFormat="1" ht="21" customHeight="1">
      <c r="A40" s="384" t="s">
        <v>190</v>
      </c>
      <c r="B40" s="555" t="s">
        <v>4</v>
      </c>
      <c r="C40" s="557"/>
      <c r="D40" s="259">
        <v>31</v>
      </c>
      <c r="E40" s="268">
        <v>24.8</v>
      </c>
      <c r="F40" s="268">
        <v>761</v>
      </c>
      <c r="G40" s="268">
        <v>380.5</v>
      </c>
      <c r="H40" s="268">
        <v>5583</v>
      </c>
      <c r="I40" s="268">
        <v>1976</v>
      </c>
      <c r="J40" s="268">
        <v>1629</v>
      </c>
      <c r="K40" s="268">
        <v>349</v>
      </c>
      <c r="L40" s="268">
        <v>1629</v>
      </c>
      <c r="M40" s="268">
        <v>6614</v>
      </c>
      <c r="N40" s="268">
        <v>3904</v>
      </c>
      <c r="O40" s="268">
        <v>0</v>
      </c>
      <c r="P40" s="268">
        <v>1145</v>
      </c>
      <c r="Q40" s="268">
        <v>1565</v>
      </c>
      <c r="R40" s="268">
        <v>2097.266</v>
      </c>
      <c r="S40" s="268">
        <v>1231.06</v>
      </c>
      <c r="T40" s="268">
        <v>27.295999999999935</v>
      </c>
      <c r="U40" s="268">
        <v>838.9100000000001</v>
      </c>
      <c r="V40" s="268">
        <v>2502.566</v>
      </c>
      <c r="W40" s="268">
        <v>1636.3600000000001</v>
      </c>
      <c r="X40" s="261">
        <v>27.295999999999935</v>
      </c>
      <c r="Y40" s="268">
        <v>838.9100000000001</v>
      </c>
    </row>
    <row r="41" spans="1:25" s="263" customFormat="1" ht="21" customHeight="1">
      <c r="A41" s="384"/>
      <c r="B41" s="558" t="s">
        <v>574</v>
      </c>
      <c r="C41" s="559"/>
      <c r="D41" s="259">
        <v>18</v>
      </c>
      <c r="E41" s="260">
        <v>14.4</v>
      </c>
      <c r="F41" s="259">
        <v>436</v>
      </c>
      <c r="G41" s="260">
        <v>218</v>
      </c>
      <c r="H41" s="268">
        <v>3001</v>
      </c>
      <c r="I41" s="259">
        <v>1053</v>
      </c>
      <c r="J41" s="259">
        <v>880</v>
      </c>
      <c r="K41" s="259">
        <v>188</v>
      </c>
      <c r="L41" s="259">
        <v>880</v>
      </c>
      <c r="M41" s="268">
        <v>3524</v>
      </c>
      <c r="N41" s="259">
        <v>1947</v>
      </c>
      <c r="O41" s="259">
        <v>0</v>
      </c>
      <c r="P41" s="259">
        <v>637</v>
      </c>
      <c r="Q41" s="259">
        <v>940</v>
      </c>
      <c r="R41" s="260">
        <v>1106.4940000000001</v>
      </c>
      <c r="S41" s="260">
        <v>649.49</v>
      </c>
      <c r="T41" s="260">
        <v>14.403999999999996</v>
      </c>
      <c r="U41" s="260">
        <v>442.6</v>
      </c>
      <c r="V41" s="260">
        <v>1338.894</v>
      </c>
      <c r="W41" s="261">
        <v>881.89</v>
      </c>
      <c r="X41" s="261">
        <v>14.403999999999996</v>
      </c>
      <c r="Y41" s="260">
        <v>442.6</v>
      </c>
    </row>
    <row r="42" spans="1:25" s="263" customFormat="1" ht="21" customHeight="1">
      <c r="A42" s="384"/>
      <c r="B42" s="558" t="s">
        <v>575</v>
      </c>
      <c r="C42" s="559"/>
      <c r="D42" s="259">
        <v>13</v>
      </c>
      <c r="E42" s="260">
        <v>10.4</v>
      </c>
      <c r="F42" s="259">
        <v>325</v>
      </c>
      <c r="G42" s="260">
        <v>162.5</v>
      </c>
      <c r="H42" s="268">
        <v>2582</v>
      </c>
      <c r="I42" s="259">
        <v>923</v>
      </c>
      <c r="J42" s="259">
        <v>749</v>
      </c>
      <c r="K42" s="259">
        <v>161</v>
      </c>
      <c r="L42" s="259">
        <v>749</v>
      </c>
      <c r="M42" s="268">
        <v>3090</v>
      </c>
      <c r="N42" s="259">
        <v>1957</v>
      </c>
      <c r="O42" s="259">
        <v>0</v>
      </c>
      <c r="P42" s="259">
        <v>508</v>
      </c>
      <c r="Q42" s="259">
        <v>625</v>
      </c>
      <c r="R42" s="260">
        <v>990.7719999999999</v>
      </c>
      <c r="S42" s="260">
        <v>581.57</v>
      </c>
      <c r="T42" s="260">
        <v>12.891999999999939</v>
      </c>
      <c r="U42" s="260">
        <v>396.31</v>
      </c>
      <c r="V42" s="260">
        <v>1163.672</v>
      </c>
      <c r="W42" s="261">
        <v>754.47</v>
      </c>
      <c r="X42" s="261">
        <v>12.891999999999939</v>
      </c>
      <c r="Y42" s="260">
        <v>396.31</v>
      </c>
    </row>
    <row r="43" spans="1:25" s="258" customFormat="1" ht="21" customHeight="1">
      <c r="A43" s="384" t="s">
        <v>191</v>
      </c>
      <c r="B43" s="555" t="s">
        <v>4</v>
      </c>
      <c r="C43" s="557"/>
      <c r="D43" s="268">
        <v>40</v>
      </c>
      <c r="E43" s="268">
        <v>32</v>
      </c>
      <c r="F43" s="268">
        <v>962</v>
      </c>
      <c r="G43" s="268">
        <v>481</v>
      </c>
      <c r="H43" s="268">
        <v>6262</v>
      </c>
      <c r="I43" s="268">
        <v>2212</v>
      </c>
      <c r="J43" s="268">
        <v>1869</v>
      </c>
      <c r="K43" s="268">
        <v>313</v>
      </c>
      <c r="L43" s="268">
        <v>1868</v>
      </c>
      <c r="M43" s="268">
        <v>7619</v>
      </c>
      <c r="N43" s="268">
        <v>5203</v>
      </c>
      <c r="O43" s="268">
        <v>32</v>
      </c>
      <c r="P43" s="268">
        <v>1054</v>
      </c>
      <c r="Q43" s="268">
        <v>1330</v>
      </c>
      <c r="R43" s="268">
        <v>2464.3439999999996</v>
      </c>
      <c r="S43" s="268">
        <v>1446.5300000000002</v>
      </c>
      <c r="T43" s="268">
        <v>32.073999999999955</v>
      </c>
      <c r="U43" s="268">
        <v>985.74</v>
      </c>
      <c r="V43" s="268">
        <v>2977.344</v>
      </c>
      <c r="W43" s="268">
        <v>1959.53</v>
      </c>
      <c r="X43" s="261">
        <v>32.073999999999955</v>
      </c>
      <c r="Y43" s="268">
        <v>985.74</v>
      </c>
    </row>
    <row r="44" spans="1:25" s="263" customFormat="1" ht="21" customHeight="1">
      <c r="A44" s="384"/>
      <c r="B44" s="558" t="s">
        <v>576</v>
      </c>
      <c r="C44" s="559"/>
      <c r="D44" s="259">
        <v>15</v>
      </c>
      <c r="E44" s="260">
        <v>12</v>
      </c>
      <c r="F44" s="259">
        <v>358</v>
      </c>
      <c r="G44" s="260">
        <v>179</v>
      </c>
      <c r="H44" s="268">
        <v>2409</v>
      </c>
      <c r="I44" s="259">
        <v>626</v>
      </c>
      <c r="J44" s="259">
        <v>816</v>
      </c>
      <c r="K44" s="259">
        <v>151</v>
      </c>
      <c r="L44" s="259">
        <v>816</v>
      </c>
      <c r="M44" s="268">
        <v>2872</v>
      </c>
      <c r="N44" s="259">
        <v>1553</v>
      </c>
      <c r="O44" s="259">
        <v>22</v>
      </c>
      <c r="P44" s="259">
        <v>511</v>
      </c>
      <c r="Q44" s="259">
        <v>786</v>
      </c>
      <c r="R44" s="260">
        <v>875</v>
      </c>
      <c r="S44" s="260">
        <v>513.61</v>
      </c>
      <c r="T44" s="260">
        <v>11.389999999999986</v>
      </c>
      <c r="U44" s="260">
        <v>350</v>
      </c>
      <c r="V44" s="260">
        <v>1066</v>
      </c>
      <c r="W44" s="261">
        <v>704.61</v>
      </c>
      <c r="X44" s="261">
        <v>11.389999999999986</v>
      </c>
      <c r="Y44" s="260">
        <v>350</v>
      </c>
    </row>
    <row r="45" spans="1:25" s="263" customFormat="1" ht="21" customHeight="1">
      <c r="A45" s="384"/>
      <c r="B45" s="558" t="s">
        <v>577</v>
      </c>
      <c r="C45" s="559"/>
      <c r="D45" s="259">
        <v>11</v>
      </c>
      <c r="E45" s="260">
        <v>8.8</v>
      </c>
      <c r="F45" s="259">
        <v>290</v>
      </c>
      <c r="G45" s="260">
        <v>145</v>
      </c>
      <c r="H45" s="268">
        <v>1947</v>
      </c>
      <c r="I45" s="259">
        <v>960</v>
      </c>
      <c r="J45" s="259">
        <v>472</v>
      </c>
      <c r="K45" s="259">
        <v>43</v>
      </c>
      <c r="L45" s="259">
        <v>472</v>
      </c>
      <c r="M45" s="268">
        <v>2283</v>
      </c>
      <c r="N45" s="259">
        <v>2141</v>
      </c>
      <c r="O45" s="259">
        <v>0</v>
      </c>
      <c r="P45" s="259">
        <v>142</v>
      </c>
      <c r="Q45" s="259">
        <v>0</v>
      </c>
      <c r="R45" s="260">
        <v>834.7439999999999</v>
      </c>
      <c r="S45" s="260">
        <v>489.98</v>
      </c>
      <c r="T45" s="260">
        <v>10.863999999999976</v>
      </c>
      <c r="U45" s="260">
        <v>333.9</v>
      </c>
      <c r="V45" s="260">
        <v>988.544</v>
      </c>
      <c r="W45" s="261">
        <v>643.78</v>
      </c>
      <c r="X45" s="261">
        <v>10.863999999999976</v>
      </c>
      <c r="Y45" s="260">
        <v>333.9</v>
      </c>
    </row>
    <row r="46" spans="1:25" s="218" customFormat="1" ht="21" customHeight="1">
      <c r="A46" s="384"/>
      <c r="B46" s="562" t="s">
        <v>578</v>
      </c>
      <c r="C46" s="563"/>
      <c r="D46" s="259">
        <v>6</v>
      </c>
      <c r="E46" s="260">
        <v>4.8</v>
      </c>
      <c r="F46" s="259">
        <v>155</v>
      </c>
      <c r="G46" s="260">
        <v>77.5</v>
      </c>
      <c r="H46" s="268">
        <v>932</v>
      </c>
      <c r="I46" s="259">
        <v>242</v>
      </c>
      <c r="J46" s="259">
        <v>316</v>
      </c>
      <c r="K46" s="259">
        <v>58</v>
      </c>
      <c r="L46" s="259">
        <v>316</v>
      </c>
      <c r="M46" s="268">
        <v>1259</v>
      </c>
      <c r="N46" s="259">
        <v>823</v>
      </c>
      <c r="O46" s="259">
        <v>0</v>
      </c>
      <c r="P46" s="259">
        <v>233</v>
      </c>
      <c r="Q46" s="259">
        <v>203</v>
      </c>
      <c r="R46" s="260">
        <v>378.728</v>
      </c>
      <c r="S46" s="260">
        <v>222.31</v>
      </c>
      <c r="T46" s="260">
        <v>4.927999999999997</v>
      </c>
      <c r="U46" s="260">
        <v>151.49</v>
      </c>
      <c r="V46" s="260">
        <v>461.028</v>
      </c>
      <c r="W46" s="261">
        <v>304.61</v>
      </c>
      <c r="X46" s="261">
        <v>4.927999999999997</v>
      </c>
      <c r="Y46" s="260">
        <v>151.49</v>
      </c>
    </row>
    <row r="47" spans="1:25" s="218" customFormat="1" ht="21" customHeight="1">
      <c r="A47" s="384"/>
      <c r="B47" s="562" t="s">
        <v>579</v>
      </c>
      <c r="C47" s="563"/>
      <c r="D47" s="259">
        <v>8</v>
      </c>
      <c r="E47" s="260">
        <v>6.4</v>
      </c>
      <c r="F47" s="259">
        <v>159</v>
      </c>
      <c r="G47" s="260">
        <v>79.5</v>
      </c>
      <c r="H47" s="268">
        <v>974</v>
      </c>
      <c r="I47" s="259">
        <v>384</v>
      </c>
      <c r="J47" s="259">
        <v>265</v>
      </c>
      <c r="K47" s="259">
        <v>61</v>
      </c>
      <c r="L47" s="259">
        <v>264</v>
      </c>
      <c r="M47" s="268">
        <v>1205</v>
      </c>
      <c r="N47" s="259">
        <v>686</v>
      </c>
      <c r="O47" s="259">
        <v>10</v>
      </c>
      <c r="P47" s="259">
        <v>168</v>
      </c>
      <c r="Q47" s="259">
        <v>341</v>
      </c>
      <c r="R47" s="260">
        <v>375.87199999999996</v>
      </c>
      <c r="S47" s="260">
        <v>220.63</v>
      </c>
      <c r="T47" s="260">
        <v>4.891999999999996</v>
      </c>
      <c r="U47" s="260">
        <v>150.35</v>
      </c>
      <c r="V47" s="260">
        <v>461.77199999999993</v>
      </c>
      <c r="W47" s="261">
        <v>306.53</v>
      </c>
      <c r="X47" s="261">
        <v>4.891999999999996</v>
      </c>
      <c r="Y47" s="260">
        <v>150.35</v>
      </c>
    </row>
    <row r="48" spans="1:25" s="258" customFormat="1" ht="21" customHeight="1">
      <c r="A48" s="384" t="s">
        <v>193</v>
      </c>
      <c r="B48" s="555" t="s">
        <v>4</v>
      </c>
      <c r="C48" s="557"/>
      <c r="D48" s="268">
        <v>20</v>
      </c>
      <c r="E48" s="268">
        <v>16</v>
      </c>
      <c r="F48" s="268">
        <v>481</v>
      </c>
      <c r="G48" s="268">
        <v>240.5</v>
      </c>
      <c r="H48" s="268">
        <v>3033</v>
      </c>
      <c r="I48" s="268">
        <v>1304</v>
      </c>
      <c r="J48" s="268">
        <v>770</v>
      </c>
      <c r="K48" s="268">
        <v>190</v>
      </c>
      <c r="L48" s="268">
        <v>769</v>
      </c>
      <c r="M48" s="268">
        <v>4014</v>
      </c>
      <c r="N48" s="268">
        <v>2583</v>
      </c>
      <c r="O48" s="268">
        <v>91</v>
      </c>
      <c r="P48" s="268">
        <v>743</v>
      </c>
      <c r="Q48" s="268">
        <v>597</v>
      </c>
      <c r="R48" s="268">
        <v>1260.55</v>
      </c>
      <c r="S48" s="268">
        <v>739.9200000000001</v>
      </c>
      <c r="T48" s="268">
        <v>16.409999999999968</v>
      </c>
      <c r="U48" s="268">
        <v>504.22</v>
      </c>
      <c r="V48" s="268">
        <v>1517.0500000000002</v>
      </c>
      <c r="W48" s="268">
        <v>996.4200000000001</v>
      </c>
      <c r="X48" s="261">
        <v>16.409999999999968</v>
      </c>
      <c r="Y48" s="268">
        <v>504.22</v>
      </c>
    </row>
    <row r="49" spans="1:25" s="263" customFormat="1" ht="21" customHeight="1">
      <c r="A49" s="384"/>
      <c r="B49" s="558" t="s">
        <v>580</v>
      </c>
      <c r="C49" s="559"/>
      <c r="D49" s="259">
        <v>11</v>
      </c>
      <c r="E49" s="260">
        <v>8.8</v>
      </c>
      <c r="F49" s="259">
        <v>261</v>
      </c>
      <c r="G49" s="260">
        <v>130.5</v>
      </c>
      <c r="H49" s="268">
        <v>1694</v>
      </c>
      <c r="I49" s="259">
        <v>648</v>
      </c>
      <c r="J49" s="259">
        <v>470</v>
      </c>
      <c r="K49" s="259">
        <v>106</v>
      </c>
      <c r="L49" s="259">
        <v>470</v>
      </c>
      <c r="M49" s="268">
        <v>2105</v>
      </c>
      <c r="N49" s="259">
        <v>1033</v>
      </c>
      <c r="O49" s="259">
        <v>91</v>
      </c>
      <c r="P49" s="259">
        <v>384</v>
      </c>
      <c r="Q49" s="259">
        <v>597</v>
      </c>
      <c r="R49" s="260">
        <v>639.494</v>
      </c>
      <c r="S49" s="260">
        <v>375.37</v>
      </c>
      <c r="T49" s="260">
        <v>8.324000000000012</v>
      </c>
      <c r="U49" s="260">
        <v>255.8</v>
      </c>
      <c r="V49" s="260">
        <v>778.7940000000001</v>
      </c>
      <c r="W49" s="261">
        <v>514.6700000000001</v>
      </c>
      <c r="X49" s="261">
        <v>8.324000000000012</v>
      </c>
      <c r="Y49" s="260">
        <v>255.8</v>
      </c>
    </row>
    <row r="50" spans="1:25" s="263" customFormat="1" ht="21" customHeight="1">
      <c r="A50" s="384"/>
      <c r="B50" s="558" t="s">
        <v>581</v>
      </c>
      <c r="C50" s="559"/>
      <c r="D50" s="259">
        <v>9</v>
      </c>
      <c r="E50" s="260">
        <v>7.2</v>
      </c>
      <c r="F50" s="259">
        <v>220</v>
      </c>
      <c r="G50" s="260">
        <v>110</v>
      </c>
      <c r="H50" s="268">
        <v>1339</v>
      </c>
      <c r="I50" s="259">
        <v>656</v>
      </c>
      <c r="J50" s="259">
        <v>300</v>
      </c>
      <c r="K50" s="259">
        <v>84</v>
      </c>
      <c r="L50" s="259">
        <v>299</v>
      </c>
      <c r="M50" s="268">
        <v>1909</v>
      </c>
      <c r="N50" s="259">
        <v>1550</v>
      </c>
      <c r="O50" s="259">
        <v>0</v>
      </c>
      <c r="P50" s="259">
        <v>359</v>
      </c>
      <c r="Q50" s="259">
        <v>0</v>
      </c>
      <c r="R50" s="260">
        <v>621.0559999999999</v>
      </c>
      <c r="S50" s="260">
        <v>364.55</v>
      </c>
      <c r="T50" s="260">
        <v>8.085999999999956</v>
      </c>
      <c r="U50" s="260">
        <v>248.42</v>
      </c>
      <c r="V50" s="260">
        <v>738.256</v>
      </c>
      <c r="W50" s="261">
        <v>481.75</v>
      </c>
      <c r="X50" s="261">
        <v>8.085999999999956</v>
      </c>
      <c r="Y50" s="260">
        <v>248.42</v>
      </c>
    </row>
    <row r="51" spans="1:25" s="258" customFormat="1" ht="21" customHeight="1">
      <c r="A51" s="384" t="s">
        <v>194</v>
      </c>
      <c r="B51" s="555" t="s">
        <v>4</v>
      </c>
      <c r="C51" s="557"/>
      <c r="D51" s="268">
        <v>20</v>
      </c>
      <c r="E51" s="268">
        <v>16</v>
      </c>
      <c r="F51" s="268">
        <v>487</v>
      </c>
      <c r="G51" s="268">
        <v>243.5</v>
      </c>
      <c r="H51" s="268">
        <v>3178</v>
      </c>
      <c r="I51" s="268">
        <v>936</v>
      </c>
      <c r="J51" s="268">
        <v>1022</v>
      </c>
      <c r="K51" s="268">
        <v>199</v>
      </c>
      <c r="L51" s="268">
        <v>1021</v>
      </c>
      <c r="M51" s="268">
        <v>3987</v>
      </c>
      <c r="N51" s="268">
        <v>2776</v>
      </c>
      <c r="O51" s="268">
        <v>0</v>
      </c>
      <c r="P51" s="268">
        <v>730</v>
      </c>
      <c r="Q51" s="268">
        <v>481</v>
      </c>
      <c r="R51" s="268">
        <v>1263.6280000000002</v>
      </c>
      <c r="S51" s="268">
        <v>741.74</v>
      </c>
      <c r="T51" s="268">
        <v>16.437999999999946</v>
      </c>
      <c r="U51" s="268">
        <v>505.45</v>
      </c>
      <c r="V51" s="268">
        <v>1523.128</v>
      </c>
      <c r="W51" s="268">
        <v>1001.24</v>
      </c>
      <c r="X51" s="261">
        <v>16.437999999999946</v>
      </c>
      <c r="Y51" s="268">
        <v>505.45</v>
      </c>
    </row>
    <row r="52" spans="1:25" s="263" customFormat="1" ht="21" customHeight="1">
      <c r="A52" s="384"/>
      <c r="B52" s="558" t="s">
        <v>582</v>
      </c>
      <c r="C52" s="559"/>
      <c r="D52" s="259">
        <v>18</v>
      </c>
      <c r="E52" s="260">
        <v>14.4</v>
      </c>
      <c r="F52" s="259">
        <v>444</v>
      </c>
      <c r="G52" s="260">
        <v>222</v>
      </c>
      <c r="H52" s="268">
        <v>2927</v>
      </c>
      <c r="I52" s="259">
        <v>761</v>
      </c>
      <c r="J52" s="259">
        <v>992</v>
      </c>
      <c r="K52" s="259">
        <v>183</v>
      </c>
      <c r="L52" s="259">
        <v>991</v>
      </c>
      <c r="M52" s="268">
        <v>3588</v>
      </c>
      <c r="N52" s="259">
        <v>2462</v>
      </c>
      <c r="O52" s="259">
        <v>0</v>
      </c>
      <c r="P52" s="259">
        <v>645</v>
      </c>
      <c r="Q52" s="259">
        <v>481</v>
      </c>
      <c r="R52" s="260">
        <v>1135.806</v>
      </c>
      <c r="S52" s="260">
        <v>666.71</v>
      </c>
      <c r="T52" s="260">
        <v>14.775999999999954</v>
      </c>
      <c r="U52" s="260">
        <v>454.32</v>
      </c>
      <c r="V52" s="260">
        <v>1372.206</v>
      </c>
      <c r="W52" s="261">
        <v>903.11</v>
      </c>
      <c r="X52" s="261">
        <v>14.775999999999954</v>
      </c>
      <c r="Y52" s="260">
        <v>454.32</v>
      </c>
    </row>
    <row r="53" spans="1:25" s="263" customFormat="1" ht="21" customHeight="1">
      <c r="A53" s="384"/>
      <c r="B53" s="558" t="s">
        <v>583</v>
      </c>
      <c r="C53" s="559"/>
      <c r="D53" s="259">
        <v>2</v>
      </c>
      <c r="E53" s="260">
        <v>1.6</v>
      </c>
      <c r="F53" s="259">
        <v>43</v>
      </c>
      <c r="G53" s="260">
        <v>21.5</v>
      </c>
      <c r="H53" s="268">
        <v>251</v>
      </c>
      <c r="I53" s="259">
        <v>175</v>
      </c>
      <c r="J53" s="259">
        <v>30</v>
      </c>
      <c r="K53" s="259">
        <v>16</v>
      </c>
      <c r="L53" s="259">
        <v>30</v>
      </c>
      <c r="M53" s="268">
        <v>399</v>
      </c>
      <c r="N53" s="259">
        <v>314</v>
      </c>
      <c r="O53" s="259">
        <v>0</v>
      </c>
      <c r="P53" s="259">
        <v>85</v>
      </c>
      <c r="Q53" s="259">
        <v>0</v>
      </c>
      <c r="R53" s="260">
        <v>127.822</v>
      </c>
      <c r="S53" s="260">
        <v>75.03</v>
      </c>
      <c r="T53" s="260">
        <v>1.661999999999992</v>
      </c>
      <c r="U53" s="260">
        <v>51.13</v>
      </c>
      <c r="V53" s="260">
        <v>150.922</v>
      </c>
      <c r="W53" s="261">
        <v>98.13</v>
      </c>
      <c r="X53" s="261">
        <v>1.661999999999992</v>
      </c>
      <c r="Y53" s="260">
        <v>51.13</v>
      </c>
    </row>
    <row r="54" spans="1:25" s="258" customFormat="1" ht="21" customHeight="1">
      <c r="A54" s="384" t="s">
        <v>195</v>
      </c>
      <c r="B54" s="555" t="s">
        <v>4</v>
      </c>
      <c r="C54" s="557"/>
      <c r="D54" s="268">
        <v>15</v>
      </c>
      <c r="E54" s="268">
        <v>12</v>
      </c>
      <c r="F54" s="268">
        <v>362</v>
      </c>
      <c r="G54" s="268">
        <v>181</v>
      </c>
      <c r="H54" s="268">
        <v>2073</v>
      </c>
      <c r="I54" s="268">
        <v>716</v>
      </c>
      <c r="J54" s="268">
        <v>614</v>
      </c>
      <c r="K54" s="268">
        <v>130</v>
      </c>
      <c r="L54" s="268">
        <v>613</v>
      </c>
      <c r="M54" s="268">
        <v>2686</v>
      </c>
      <c r="N54" s="268">
        <v>1258</v>
      </c>
      <c r="O54" s="268">
        <v>254</v>
      </c>
      <c r="P54" s="268">
        <v>315</v>
      </c>
      <c r="Q54" s="268">
        <v>859</v>
      </c>
      <c r="R54" s="268">
        <v>795.5219999999999</v>
      </c>
      <c r="S54" s="268">
        <v>466.96000000000004</v>
      </c>
      <c r="T54" s="268">
        <v>10.351999999999975</v>
      </c>
      <c r="U54" s="268">
        <v>318.21</v>
      </c>
      <c r="V54" s="268">
        <v>988.5219999999998</v>
      </c>
      <c r="W54" s="268">
        <v>659.96</v>
      </c>
      <c r="X54" s="261">
        <v>10.351999999999975</v>
      </c>
      <c r="Y54" s="268">
        <v>318.21</v>
      </c>
    </row>
    <row r="55" spans="1:25" s="263" customFormat="1" ht="21" customHeight="1">
      <c r="A55" s="384"/>
      <c r="B55" s="558" t="s">
        <v>584</v>
      </c>
      <c r="C55" s="559"/>
      <c r="D55" s="259">
        <v>8</v>
      </c>
      <c r="E55" s="260">
        <v>6.4</v>
      </c>
      <c r="F55" s="259">
        <v>192</v>
      </c>
      <c r="G55" s="260">
        <v>96</v>
      </c>
      <c r="H55" s="268">
        <v>1243</v>
      </c>
      <c r="I55" s="259">
        <v>323</v>
      </c>
      <c r="J55" s="259">
        <v>421</v>
      </c>
      <c r="K55" s="259">
        <v>78</v>
      </c>
      <c r="L55" s="259">
        <v>421</v>
      </c>
      <c r="M55" s="268">
        <v>1441</v>
      </c>
      <c r="N55" s="259">
        <v>593</v>
      </c>
      <c r="O55" s="259">
        <v>189</v>
      </c>
      <c r="P55" s="259">
        <v>185</v>
      </c>
      <c r="Q55" s="259">
        <v>474</v>
      </c>
      <c r="R55" s="260">
        <v>433.84399999999994</v>
      </c>
      <c r="S55" s="260">
        <v>254.66</v>
      </c>
      <c r="T55" s="260">
        <v>5.643999999999977</v>
      </c>
      <c r="U55" s="260">
        <v>173.54</v>
      </c>
      <c r="V55" s="260">
        <v>536.2439999999999</v>
      </c>
      <c r="W55" s="261">
        <v>357.06</v>
      </c>
      <c r="X55" s="261">
        <v>5.643999999999977</v>
      </c>
      <c r="Y55" s="260">
        <v>173.54</v>
      </c>
    </row>
    <row r="56" spans="1:25" s="269" customFormat="1" ht="21" customHeight="1">
      <c r="A56" s="384"/>
      <c r="B56" s="558" t="s">
        <v>585</v>
      </c>
      <c r="C56" s="559"/>
      <c r="D56" s="259">
        <v>7</v>
      </c>
      <c r="E56" s="260">
        <v>5.6</v>
      </c>
      <c r="F56" s="259">
        <v>170</v>
      </c>
      <c r="G56" s="260">
        <v>85</v>
      </c>
      <c r="H56" s="268">
        <v>830</v>
      </c>
      <c r="I56" s="259">
        <v>393</v>
      </c>
      <c r="J56" s="259">
        <v>193</v>
      </c>
      <c r="K56" s="259">
        <v>52</v>
      </c>
      <c r="L56" s="259">
        <v>192</v>
      </c>
      <c r="M56" s="268">
        <v>1245</v>
      </c>
      <c r="N56" s="259">
        <v>665</v>
      </c>
      <c r="O56" s="259">
        <v>65</v>
      </c>
      <c r="P56" s="259">
        <v>130</v>
      </c>
      <c r="Q56" s="259">
        <v>385</v>
      </c>
      <c r="R56" s="260">
        <v>361.678</v>
      </c>
      <c r="S56" s="260">
        <v>212.3</v>
      </c>
      <c r="T56" s="260">
        <v>4.707999999999998</v>
      </c>
      <c r="U56" s="260">
        <v>144.67</v>
      </c>
      <c r="V56" s="260">
        <v>452.2779999999999</v>
      </c>
      <c r="W56" s="261">
        <v>302.9</v>
      </c>
      <c r="X56" s="261">
        <v>4.707999999999998</v>
      </c>
      <c r="Y56" s="260">
        <v>144.67</v>
      </c>
    </row>
    <row r="57" spans="1:25" s="258" customFormat="1" ht="21" customHeight="1">
      <c r="A57" s="384" t="s">
        <v>196</v>
      </c>
      <c r="B57" s="555" t="s">
        <v>4</v>
      </c>
      <c r="C57" s="557"/>
      <c r="D57" s="268">
        <v>19</v>
      </c>
      <c r="E57" s="268">
        <v>15.2</v>
      </c>
      <c r="F57" s="268">
        <v>480</v>
      </c>
      <c r="G57" s="268">
        <v>240</v>
      </c>
      <c r="H57" s="268">
        <v>2943</v>
      </c>
      <c r="I57" s="268">
        <v>1049</v>
      </c>
      <c r="J57" s="268">
        <v>855</v>
      </c>
      <c r="K57" s="268">
        <v>184</v>
      </c>
      <c r="L57" s="268">
        <v>855</v>
      </c>
      <c r="M57" s="268">
        <v>4451</v>
      </c>
      <c r="N57" s="268">
        <v>3680</v>
      </c>
      <c r="O57" s="268">
        <v>0</v>
      </c>
      <c r="P57" s="268">
        <v>771</v>
      </c>
      <c r="Q57" s="268">
        <v>0</v>
      </c>
      <c r="R57" s="268">
        <v>1390.678</v>
      </c>
      <c r="S57" s="268">
        <v>816.31</v>
      </c>
      <c r="T57" s="268">
        <v>18.0980000000001</v>
      </c>
      <c r="U57" s="268">
        <v>556.27</v>
      </c>
      <c r="V57" s="268">
        <v>1645.8780000000002</v>
      </c>
      <c r="W57" s="268">
        <v>1071.51</v>
      </c>
      <c r="X57" s="261">
        <v>18.0980000000001</v>
      </c>
      <c r="Y57" s="268">
        <v>556.27</v>
      </c>
    </row>
    <row r="58" spans="1:25" s="263" customFormat="1" ht="21" customHeight="1">
      <c r="A58" s="384"/>
      <c r="B58" s="558" t="s">
        <v>586</v>
      </c>
      <c r="C58" s="559"/>
      <c r="D58" s="259">
        <v>15</v>
      </c>
      <c r="E58" s="260">
        <v>12</v>
      </c>
      <c r="F58" s="259">
        <v>373</v>
      </c>
      <c r="G58" s="260">
        <v>186.5</v>
      </c>
      <c r="H58" s="268">
        <v>2315</v>
      </c>
      <c r="I58" s="259">
        <v>758</v>
      </c>
      <c r="J58" s="259">
        <v>706</v>
      </c>
      <c r="K58" s="259">
        <v>145</v>
      </c>
      <c r="L58" s="259">
        <v>706</v>
      </c>
      <c r="M58" s="268">
        <v>3372</v>
      </c>
      <c r="N58" s="259">
        <v>2792</v>
      </c>
      <c r="O58" s="259">
        <v>0</v>
      </c>
      <c r="P58" s="259">
        <v>580</v>
      </c>
      <c r="Q58" s="259">
        <v>0</v>
      </c>
      <c r="R58" s="260">
        <v>1062.8780000000002</v>
      </c>
      <c r="S58" s="260">
        <v>623.9</v>
      </c>
      <c r="T58" s="260">
        <v>13.828000000000088</v>
      </c>
      <c r="U58" s="260">
        <v>425.15</v>
      </c>
      <c r="V58" s="260">
        <v>1261.3780000000002</v>
      </c>
      <c r="W58" s="261">
        <v>822.4</v>
      </c>
      <c r="X58" s="261">
        <v>13.828000000000088</v>
      </c>
      <c r="Y58" s="260">
        <v>425.15</v>
      </c>
    </row>
    <row r="59" spans="1:25" s="263" customFormat="1" ht="21" customHeight="1">
      <c r="A59" s="384"/>
      <c r="B59" s="558" t="s">
        <v>587</v>
      </c>
      <c r="C59" s="559"/>
      <c r="D59" s="259">
        <v>4</v>
      </c>
      <c r="E59" s="260">
        <v>3.2</v>
      </c>
      <c r="F59" s="259">
        <v>107</v>
      </c>
      <c r="G59" s="260">
        <v>53.5</v>
      </c>
      <c r="H59" s="268">
        <v>628</v>
      </c>
      <c r="I59" s="259">
        <v>291</v>
      </c>
      <c r="J59" s="259">
        <v>149</v>
      </c>
      <c r="K59" s="259">
        <v>39</v>
      </c>
      <c r="L59" s="259">
        <v>149</v>
      </c>
      <c r="M59" s="268">
        <v>1079</v>
      </c>
      <c r="N59" s="259">
        <v>888</v>
      </c>
      <c r="O59" s="259">
        <v>0</v>
      </c>
      <c r="P59" s="259">
        <v>191</v>
      </c>
      <c r="Q59" s="259">
        <v>0</v>
      </c>
      <c r="R59" s="260">
        <v>327.8</v>
      </c>
      <c r="S59" s="260">
        <v>192.41</v>
      </c>
      <c r="T59" s="260">
        <v>4.27000000000001</v>
      </c>
      <c r="U59" s="260">
        <v>131.12</v>
      </c>
      <c r="V59" s="260">
        <v>384.5</v>
      </c>
      <c r="W59" s="261">
        <v>249.11</v>
      </c>
      <c r="X59" s="261">
        <v>4.27000000000001</v>
      </c>
      <c r="Y59" s="260">
        <v>131.12</v>
      </c>
    </row>
    <row r="60" spans="1:25" s="258" customFormat="1" ht="21" customHeight="1">
      <c r="A60" s="384" t="s">
        <v>197</v>
      </c>
      <c r="B60" s="555" t="s">
        <v>4</v>
      </c>
      <c r="C60" s="557"/>
      <c r="D60" s="268">
        <v>8</v>
      </c>
      <c r="E60" s="268">
        <v>6.4</v>
      </c>
      <c r="F60" s="268">
        <v>187</v>
      </c>
      <c r="G60" s="268">
        <v>93.5</v>
      </c>
      <c r="H60" s="268">
        <v>1298</v>
      </c>
      <c r="I60" s="268">
        <v>524</v>
      </c>
      <c r="J60" s="268">
        <v>347</v>
      </c>
      <c r="K60" s="268">
        <v>81</v>
      </c>
      <c r="L60" s="268">
        <v>346</v>
      </c>
      <c r="M60" s="268">
        <v>1983</v>
      </c>
      <c r="N60" s="268">
        <v>1646</v>
      </c>
      <c r="O60" s="268">
        <v>0</v>
      </c>
      <c r="P60" s="268">
        <v>316</v>
      </c>
      <c r="Q60" s="268">
        <v>21</v>
      </c>
      <c r="R60" s="268">
        <v>623.15</v>
      </c>
      <c r="S60" s="268">
        <v>365.78</v>
      </c>
      <c r="T60" s="268">
        <v>8.109999999999973</v>
      </c>
      <c r="U60" s="268">
        <v>249.26</v>
      </c>
      <c r="V60" s="268">
        <v>723.05</v>
      </c>
      <c r="W60" s="268">
        <v>465.67999999999995</v>
      </c>
      <c r="X60" s="261">
        <v>8.109999999999973</v>
      </c>
      <c r="Y60" s="268">
        <v>249.26</v>
      </c>
    </row>
    <row r="61" spans="1:25" s="258" customFormat="1" ht="21" customHeight="1">
      <c r="A61" s="384"/>
      <c r="B61" s="558" t="s">
        <v>588</v>
      </c>
      <c r="C61" s="559"/>
      <c r="D61" s="259">
        <v>8</v>
      </c>
      <c r="E61" s="260">
        <v>6.4</v>
      </c>
      <c r="F61" s="259">
        <v>187</v>
      </c>
      <c r="G61" s="260">
        <v>93.5</v>
      </c>
      <c r="H61" s="268">
        <v>1298</v>
      </c>
      <c r="I61" s="259">
        <v>524</v>
      </c>
      <c r="J61" s="259">
        <v>347</v>
      </c>
      <c r="K61" s="259">
        <v>81</v>
      </c>
      <c r="L61" s="259">
        <v>346</v>
      </c>
      <c r="M61" s="268">
        <v>1855</v>
      </c>
      <c r="N61" s="259">
        <v>1551</v>
      </c>
      <c r="O61" s="259">
        <v>0</v>
      </c>
      <c r="P61" s="259">
        <v>304</v>
      </c>
      <c r="Q61" s="259">
        <v>0</v>
      </c>
      <c r="R61" s="260">
        <v>598.622</v>
      </c>
      <c r="S61" s="260">
        <v>351.38</v>
      </c>
      <c r="T61" s="260">
        <v>7.791999999999973</v>
      </c>
      <c r="U61" s="260">
        <v>239.45</v>
      </c>
      <c r="V61" s="260">
        <v>698.5219999999999</v>
      </c>
      <c r="W61" s="261">
        <v>451.28</v>
      </c>
      <c r="X61" s="261">
        <v>7.791999999999973</v>
      </c>
      <c r="Y61" s="260">
        <v>239.45</v>
      </c>
    </row>
    <row r="62" spans="1:25" s="263" customFormat="1" ht="21" customHeight="1">
      <c r="A62" s="384"/>
      <c r="B62" s="560" t="s">
        <v>600</v>
      </c>
      <c r="C62" s="561"/>
      <c r="D62" s="259">
        <v>0</v>
      </c>
      <c r="E62" s="260">
        <v>0</v>
      </c>
      <c r="F62" s="259">
        <v>0</v>
      </c>
      <c r="G62" s="260">
        <v>0</v>
      </c>
      <c r="H62" s="268">
        <v>0</v>
      </c>
      <c r="I62" s="259"/>
      <c r="J62" s="259"/>
      <c r="K62" s="259"/>
      <c r="L62" s="259"/>
      <c r="M62" s="268">
        <v>128</v>
      </c>
      <c r="N62" s="259">
        <v>95</v>
      </c>
      <c r="O62" s="259">
        <v>0</v>
      </c>
      <c r="P62" s="259">
        <v>12</v>
      </c>
      <c r="Q62" s="259">
        <v>21</v>
      </c>
      <c r="R62" s="260">
        <v>24.528</v>
      </c>
      <c r="S62" s="260">
        <v>14.4</v>
      </c>
      <c r="T62" s="260">
        <v>0.3179999999999996</v>
      </c>
      <c r="U62" s="260">
        <v>9.81</v>
      </c>
      <c r="V62" s="260">
        <v>24.528</v>
      </c>
      <c r="W62" s="261">
        <v>14.4</v>
      </c>
      <c r="X62" s="261">
        <v>0.3179999999999996</v>
      </c>
      <c r="Y62" s="260">
        <v>9.81</v>
      </c>
    </row>
    <row r="63" spans="1:25" s="258" customFormat="1" ht="21" customHeight="1">
      <c r="A63" s="384" t="s">
        <v>198</v>
      </c>
      <c r="B63" s="555" t="s">
        <v>4</v>
      </c>
      <c r="C63" s="557"/>
      <c r="D63" s="268">
        <v>11</v>
      </c>
      <c r="E63" s="268">
        <v>8.8</v>
      </c>
      <c r="F63" s="268">
        <v>287</v>
      </c>
      <c r="G63" s="268">
        <v>143.5</v>
      </c>
      <c r="H63" s="268">
        <v>1959</v>
      </c>
      <c r="I63" s="268">
        <v>1174</v>
      </c>
      <c r="J63" s="268">
        <v>332</v>
      </c>
      <c r="K63" s="268">
        <v>122</v>
      </c>
      <c r="L63" s="268">
        <v>331</v>
      </c>
      <c r="M63" s="268">
        <v>3265</v>
      </c>
      <c r="N63" s="268">
        <v>2628</v>
      </c>
      <c r="O63" s="268">
        <v>0</v>
      </c>
      <c r="P63" s="268">
        <v>457</v>
      </c>
      <c r="Q63" s="268">
        <v>180</v>
      </c>
      <c r="R63" s="268">
        <v>1017.828</v>
      </c>
      <c r="S63" s="268">
        <v>597.45</v>
      </c>
      <c r="T63" s="268">
        <v>13.247999999999962</v>
      </c>
      <c r="U63" s="268">
        <v>407.13</v>
      </c>
      <c r="V63" s="268">
        <v>1170.128</v>
      </c>
      <c r="W63" s="268">
        <v>749.75</v>
      </c>
      <c r="X63" s="261">
        <v>13.247999999999962</v>
      </c>
      <c r="Y63" s="268">
        <v>407.13</v>
      </c>
    </row>
    <row r="64" spans="1:25" s="263" customFormat="1" ht="21" customHeight="1">
      <c r="A64" s="384"/>
      <c r="B64" s="558" t="s">
        <v>589</v>
      </c>
      <c r="C64" s="559"/>
      <c r="D64" s="259">
        <v>7</v>
      </c>
      <c r="E64" s="260">
        <v>5.6</v>
      </c>
      <c r="F64" s="259">
        <v>178</v>
      </c>
      <c r="G64" s="260">
        <v>89</v>
      </c>
      <c r="H64" s="268">
        <v>1188</v>
      </c>
      <c r="I64" s="259">
        <v>790</v>
      </c>
      <c r="J64" s="259">
        <v>162</v>
      </c>
      <c r="K64" s="259">
        <v>74</v>
      </c>
      <c r="L64" s="259">
        <v>162</v>
      </c>
      <c r="M64" s="268">
        <v>2481</v>
      </c>
      <c r="N64" s="259">
        <v>2095</v>
      </c>
      <c r="O64" s="259">
        <v>0</v>
      </c>
      <c r="P64" s="259">
        <v>386</v>
      </c>
      <c r="Q64" s="259">
        <v>0</v>
      </c>
      <c r="R64" s="260">
        <v>733.922</v>
      </c>
      <c r="S64" s="260">
        <v>430.8</v>
      </c>
      <c r="T64" s="260">
        <v>9.551999999999964</v>
      </c>
      <c r="U64" s="260">
        <v>293.57</v>
      </c>
      <c r="V64" s="260">
        <v>828.5219999999999</v>
      </c>
      <c r="W64" s="261">
        <v>525.4</v>
      </c>
      <c r="X64" s="261">
        <v>9.551999999999964</v>
      </c>
      <c r="Y64" s="260">
        <v>293.57</v>
      </c>
    </row>
    <row r="65" spans="1:25" s="263" customFormat="1" ht="21" customHeight="1">
      <c r="A65" s="384"/>
      <c r="B65" s="558" t="s">
        <v>590</v>
      </c>
      <c r="C65" s="559"/>
      <c r="D65" s="259">
        <v>4</v>
      </c>
      <c r="E65" s="260">
        <v>3.2</v>
      </c>
      <c r="F65" s="259">
        <v>109</v>
      </c>
      <c r="G65" s="260">
        <v>54.5</v>
      </c>
      <c r="H65" s="268">
        <v>771</v>
      </c>
      <c r="I65" s="259">
        <v>384</v>
      </c>
      <c r="J65" s="259">
        <v>170</v>
      </c>
      <c r="K65" s="259">
        <v>48</v>
      </c>
      <c r="L65" s="259">
        <v>169</v>
      </c>
      <c r="M65" s="268">
        <v>784</v>
      </c>
      <c r="N65" s="259">
        <v>533</v>
      </c>
      <c r="O65" s="259">
        <v>0</v>
      </c>
      <c r="P65" s="259">
        <v>71</v>
      </c>
      <c r="Q65" s="259">
        <v>180</v>
      </c>
      <c r="R65" s="260">
        <v>283.906</v>
      </c>
      <c r="S65" s="260">
        <v>166.65</v>
      </c>
      <c r="T65" s="260">
        <v>3.695999999999998</v>
      </c>
      <c r="U65" s="260">
        <v>113.56</v>
      </c>
      <c r="V65" s="260">
        <v>341.606</v>
      </c>
      <c r="W65" s="261">
        <v>224.35000000000002</v>
      </c>
      <c r="X65" s="261">
        <v>3.695999999999998</v>
      </c>
      <c r="Y65" s="260">
        <v>113.56</v>
      </c>
    </row>
    <row r="66" spans="1:25" s="263" customFormat="1" ht="13.5">
      <c r="A66" s="270"/>
      <c r="B66" s="270"/>
      <c r="C66" s="270"/>
      <c r="D66" s="271"/>
      <c r="E66" s="272"/>
      <c r="F66" s="273"/>
      <c r="G66" s="272"/>
      <c r="H66" s="271"/>
      <c r="I66" s="271"/>
      <c r="J66" s="271"/>
      <c r="K66" s="271"/>
      <c r="L66" s="271"/>
      <c r="M66" s="222"/>
      <c r="N66" s="271"/>
      <c r="O66" s="271"/>
      <c r="P66" s="271"/>
      <c r="Q66" s="271"/>
      <c r="R66" s="272"/>
      <c r="S66" s="272"/>
      <c r="T66" s="272"/>
      <c r="U66" s="272"/>
      <c r="V66" s="274"/>
      <c r="W66" s="275"/>
      <c r="X66" s="274"/>
      <c r="Y66" s="272"/>
    </row>
    <row r="67" spans="4:25" s="263" customFormat="1" ht="13.5">
      <c r="D67" s="271"/>
      <c r="E67" s="272"/>
      <c r="F67" s="273"/>
      <c r="G67" s="272"/>
      <c r="H67" s="271"/>
      <c r="I67" s="271"/>
      <c r="J67" s="271"/>
      <c r="K67" s="271"/>
      <c r="L67" s="271"/>
      <c r="M67" s="222"/>
      <c r="N67" s="271"/>
      <c r="O67" s="271"/>
      <c r="P67" s="271"/>
      <c r="Q67" s="271"/>
      <c r="R67" s="272"/>
      <c r="S67" s="272"/>
      <c r="T67" s="272"/>
      <c r="U67" s="272"/>
      <c r="V67" s="272"/>
      <c r="W67" s="276"/>
      <c r="X67" s="272"/>
      <c r="Y67" s="272"/>
    </row>
    <row r="68" spans="4:25" s="263" customFormat="1" ht="13.5">
      <c r="D68" s="271"/>
      <c r="E68" s="272"/>
      <c r="F68" s="273"/>
      <c r="G68" s="272"/>
      <c r="H68" s="271"/>
      <c r="I68" s="271"/>
      <c r="J68" s="271"/>
      <c r="K68" s="271"/>
      <c r="L68" s="271"/>
      <c r="M68" s="222"/>
      <c r="N68" s="271"/>
      <c r="O68" s="271"/>
      <c r="P68" s="271"/>
      <c r="Q68" s="271"/>
      <c r="R68" s="272"/>
      <c r="S68" s="272"/>
      <c r="T68" s="272"/>
      <c r="U68" s="272"/>
      <c r="V68" s="272"/>
      <c r="W68" s="276"/>
      <c r="X68" s="272"/>
      <c r="Y68" s="272"/>
    </row>
    <row r="69" spans="4:25" s="263" customFormat="1" ht="13.5">
      <c r="D69" s="271"/>
      <c r="E69" s="272"/>
      <c r="F69" s="273"/>
      <c r="G69" s="272"/>
      <c r="H69" s="271"/>
      <c r="I69" s="271"/>
      <c r="J69" s="271"/>
      <c r="K69" s="271"/>
      <c r="L69" s="271"/>
      <c r="M69" s="222"/>
      <c r="N69" s="271"/>
      <c r="O69" s="271"/>
      <c r="P69" s="271"/>
      <c r="Q69" s="271"/>
      <c r="R69" s="272"/>
      <c r="S69" s="272"/>
      <c r="T69" s="272"/>
      <c r="U69" s="272"/>
      <c r="V69" s="272"/>
      <c r="W69" s="276"/>
      <c r="X69" s="272"/>
      <c r="Y69" s="272"/>
    </row>
    <row r="70" spans="4:25" s="263" customFormat="1" ht="13.5">
      <c r="D70" s="271"/>
      <c r="E70" s="272"/>
      <c r="F70" s="273"/>
      <c r="G70" s="272"/>
      <c r="H70" s="271"/>
      <c r="I70" s="271"/>
      <c r="J70" s="271"/>
      <c r="K70" s="271"/>
      <c r="L70" s="271"/>
      <c r="M70" s="222"/>
      <c r="N70" s="271"/>
      <c r="O70" s="271"/>
      <c r="P70" s="271"/>
      <c r="Q70" s="271"/>
      <c r="R70" s="272"/>
      <c r="S70" s="272"/>
      <c r="T70" s="272"/>
      <c r="U70" s="272"/>
      <c r="V70" s="272"/>
      <c r="W70" s="276"/>
      <c r="X70" s="272"/>
      <c r="Y70" s="272"/>
    </row>
  </sheetData>
  <sheetProtection/>
  <mergeCells count="99">
    <mergeCell ref="D4:E4"/>
    <mergeCell ref="F4:G4"/>
    <mergeCell ref="A2:Y2"/>
    <mergeCell ref="X3:Y3"/>
    <mergeCell ref="A4:C7"/>
    <mergeCell ref="H4:U4"/>
    <mergeCell ref="V4:Y5"/>
    <mergeCell ref="D5:D7"/>
    <mergeCell ref="E5:E7"/>
    <mergeCell ref="F5:F7"/>
    <mergeCell ref="G5:G7"/>
    <mergeCell ref="H5:H7"/>
    <mergeCell ref="I5:L5"/>
    <mergeCell ref="M5:M7"/>
    <mergeCell ref="N5:Q5"/>
    <mergeCell ref="T6:T7"/>
    <mergeCell ref="R5:U5"/>
    <mergeCell ref="I6:I7"/>
    <mergeCell ref="J6:K6"/>
    <mergeCell ref="L6:L7"/>
    <mergeCell ref="N6:N7"/>
    <mergeCell ref="O6:O7"/>
    <mergeCell ref="P6:Q6"/>
    <mergeCell ref="U6:U7"/>
    <mergeCell ref="V6:V7"/>
    <mergeCell ref="W6:W7"/>
    <mergeCell ref="X6:X7"/>
    <mergeCell ref="Y6:Y7"/>
    <mergeCell ref="R6:R7"/>
    <mergeCell ref="S6:S7"/>
    <mergeCell ref="A10:C10"/>
    <mergeCell ref="A11:A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A23:A26"/>
    <mergeCell ref="B23:C23"/>
    <mergeCell ref="B24:C24"/>
    <mergeCell ref="B25:C25"/>
    <mergeCell ref="B26:C26"/>
    <mergeCell ref="A27:A31"/>
    <mergeCell ref="B27:C27"/>
    <mergeCell ref="B28:C28"/>
    <mergeCell ref="B29:C29"/>
    <mergeCell ref="B30:C30"/>
    <mergeCell ref="B31:C31"/>
    <mergeCell ref="A32:A36"/>
    <mergeCell ref="B32:C32"/>
    <mergeCell ref="B33:C33"/>
    <mergeCell ref="B34:C34"/>
    <mergeCell ref="B35:C35"/>
    <mergeCell ref="B36:C36"/>
    <mergeCell ref="A37:A39"/>
    <mergeCell ref="B37:C37"/>
    <mergeCell ref="B38:C38"/>
    <mergeCell ref="B39:C39"/>
    <mergeCell ref="A40:A42"/>
    <mergeCell ref="B40:C40"/>
    <mergeCell ref="B41:C41"/>
    <mergeCell ref="B42:C42"/>
    <mergeCell ref="A43:A47"/>
    <mergeCell ref="B43:C43"/>
    <mergeCell ref="B44:C44"/>
    <mergeCell ref="B45:C45"/>
    <mergeCell ref="B46:C46"/>
    <mergeCell ref="B47:C47"/>
    <mergeCell ref="A48:A50"/>
    <mergeCell ref="B48:C48"/>
    <mergeCell ref="B49:C49"/>
    <mergeCell ref="B50:C50"/>
    <mergeCell ref="A51:A53"/>
    <mergeCell ref="B51:C51"/>
    <mergeCell ref="B52:C52"/>
    <mergeCell ref="B53:C53"/>
    <mergeCell ref="A54:A56"/>
    <mergeCell ref="B54:C54"/>
    <mergeCell ref="B55:C55"/>
    <mergeCell ref="B56:C56"/>
    <mergeCell ref="A57:A59"/>
    <mergeCell ref="B57:C57"/>
    <mergeCell ref="B58:C58"/>
    <mergeCell ref="B59:C59"/>
    <mergeCell ref="A60:A62"/>
    <mergeCell ref="B60:C60"/>
    <mergeCell ref="B61:C61"/>
    <mergeCell ref="B62:C62"/>
    <mergeCell ref="A63:A65"/>
    <mergeCell ref="B63:C63"/>
    <mergeCell ref="B64:C64"/>
    <mergeCell ref="B65:C65"/>
  </mergeCells>
  <printOptions horizontalCentered="1"/>
  <pageMargins left="0.16" right="0.16" top="0.59" bottom="0.59" header="0.51" footer="0.51"/>
  <pageSetup fitToHeight="0" fitToWidth="1" horizontalDpi="600" verticalDpi="600" orientation="landscape" paperSize="8" scale="77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5"/>
  <sheetViews>
    <sheetView zoomScalePageLayoutView="0" workbookViewId="0" topLeftCell="A1">
      <selection activeCell="M11" sqref="M11"/>
    </sheetView>
  </sheetViews>
  <sheetFormatPr defaultColWidth="9.00390625" defaultRowHeight="14.25"/>
  <cols>
    <col min="1" max="1" width="13.125" style="0" customWidth="1"/>
    <col min="2" max="2" width="11.75390625" style="0" customWidth="1"/>
    <col min="9" max="9" width="10.125" style="0" customWidth="1"/>
    <col min="10" max="10" width="9.00390625" style="0" customWidth="1"/>
  </cols>
  <sheetData>
    <row r="1" spans="1:12" ht="30.75">
      <c r="A1" s="173" t="s">
        <v>637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ht="28.5">
      <c r="A2" s="427" t="s">
        <v>638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</row>
    <row r="3" spans="1:12" ht="37.5" customHeight="1">
      <c r="A3" s="416" t="s">
        <v>343</v>
      </c>
      <c r="B3" s="416" t="s">
        <v>344</v>
      </c>
      <c r="C3" s="416" t="s">
        <v>345</v>
      </c>
      <c r="D3" s="422" t="s">
        <v>346</v>
      </c>
      <c r="E3" s="422"/>
      <c r="F3" s="422"/>
      <c r="G3" s="422"/>
      <c r="H3" s="422"/>
      <c r="I3" s="417" t="s">
        <v>525</v>
      </c>
      <c r="J3" s="418"/>
      <c r="K3" s="419"/>
      <c r="L3" s="420" t="s">
        <v>347</v>
      </c>
    </row>
    <row r="4" spans="1:12" ht="14.25">
      <c r="A4" s="416"/>
      <c r="B4" s="416"/>
      <c r="C4" s="416"/>
      <c r="D4" s="144" t="s">
        <v>352</v>
      </c>
      <c r="E4" s="144" t="s">
        <v>348</v>
      </c>
      <c r="F4" s="144" t="s">
        <v>349</v>
      </c>
      <c r="G4" s="144" t="s">
        <v>350</v>
      </c>
      <c r="H4" s="144" t="s">
        <v>351</v>
      </c>
      <c r="I4" s="144" t="s">
        <v>353</v>
      </c>
      <c r="J4" s="144" t="s">
        <v>348</v>
      </c>
      <c r="K4" s="144" t="s">
        <v>349</v>
      </c>
      <c r="L4" s="421"/>
    </row>
    <row r="5" spans="1:12" ht="14.25">
      <c r="A5" s="424" t="s">
        <v>354</v>
      </c>
      <c r="B5" s="425"/>
      <c r="C5" s="146">
        <v>229516</v>
      </c>
      <c r="D5" s="146">
        <v>22951.6</v>
      </c>
      <c r="E5" s="146">
        <v>9593.890000000001</v>
      </c>
      <c r="F5" s="146">
        <v>7312.719999999999</v>
      </c>
      <c r="G5" s="146">
        <v>1301.4399999999998</v>
      </c>
      <c r="H5" s="146">
        <v>4743.550000000001</v>
      </c>
      <c r="I5" s="146">
        <v>16618.600000000002</v>
      </c>
      <c r="J5" s="146">
        <v>9799.999999999998</v>
      </c>
      <c r="K5" s="146">
        <v>6818.599999999999</v>
      </c>
      <c r="L5" s="146">
        <v>288.00999999999976</v>
      </c>
    </row>
    <row r="6" spans="1:12" ht="14.25">
      <c r="A6" s="423" t="s">
        <v>355</v>
      </c>
      <c r="B6" s="148" t="s">
        <v>356</v>
      </c>
      <c r="C6" s="149">
        <v>22777</v>
      </c>
      <c r="D6" s="149">
        <v>2277.7</v>
      </c>
      <c r="E6" s="149">
        <v>952.0799999999999</v>
      </c>
      <c r="F6" s="149">
        <v>223.22</v>
      </c>
      <c r="G6" s="149">
        <v>375.25000000000006</v>
      </c>
      <c r="H6" s="149">
        <v>727.15</v>
      </c>
      <c r="I6" s="149">
        <v>1095.9</v>
      </c>
      <c r="J6" s="149">
        <v>896.8000000000001</v>
      </c>
      <c r="K6" s="149">
        <v>199.10000000000002</v>
      </c>
      <c r="L6" s="149">
        <v>79.39999999999999</v>
      </c>
    </row>
    <row r="7" spans="1:12" ht="24">
      <c r="A7" s="423"/>
      <c r="B7" s="148" t="s">
        <v>357</v>
      </c>
      <c r="C7" s="149">
        <v>15654</v>
      </c>
      <c r="D7" s="149">
        <v>1565.3999999999999</v>
      </c>
      <c r="E7" s="149">
        <v>654.3399999999999</v>
      </c>
      <c r="F7" s="149">
        <v>0</v>
      </c>
      <c r="G7" s="149">
        <v>375.25000000000006</v>
      </c>
      <c r="H7" s="149">
        <v>535.81</v>
      </c>
      <c r="I7" s="149">
        <v>601.6</v>
      </c>
      <c r="J7" s="149">
        <v>601.6</v>
      </c>
      <c r="K7" s="149">
        <v>0</v>
      </c>
      <c r="L7" s="149">
        <v>52.74000000000002</v>
      </c>
    </row>
    <row r="8" spans="1:12" ht="15.75">
      <c r="A8" s="423"/>
      <c r="B8" s="152" t="s">
        <v>358</v>
      </c>
      <c r="C8" s="150">
        <v>310</v>
      </c>
      <c r="D8" s="147">
        <v>31</v>
      </c>
      <c r="E8" s="147">
        <v>12.96</v>
      </c>
      <c r="F8" s="147">
        <v>0</v>
      </c>
      <c r="G8" s="147">
        <v>18.04</v>
      </c>
      <c r="H8" s="147">
        <v>0</v>
      </c>
      <c r="I8" s="168">
        <v>10.2</v>
      </c>
      <c r="J8" s="151">
        <v>10.2</v>
      </c>
      <c r="K8" s="151">
        <v>0</v>
      </c>
      <c r="L8" s="147">
        <v>2.7600000000000016</v>
      </c>
    </row>
    <row r="9" spans="1:12" ht="15.75">
      <c r="A9" s="423"/>
      <c r="B9" s="152" t="s">
        <v>359</v>
      </c>
      <c r="C9" s="150">
        <v>3335</v>
      </c>
      <c r="D9" s="147">
        <v>333.5</v>
      </c>
      <c r="E9" s="147">
        <v>139.4</v>
      </c>
      <c r="F9" s="147">
        <v>0</v>
      </c>
      <c r="G9" s="147">
        <v>77.64</v>
      </c>
      <c r="H9" s="147">
        <v>116.46</v>
      </c>
      <c r="I9" s="168">
        <v>141.9</v>
      </c>
      <c r="J9" s="151">
        <v>141.9</v>
      </c>
      <c r="K9" s="151">
        <v>0</v>
      </c>
      <c r="L9" s="147">
        <v>-2.5</v>
      </c>
    </row>
    <row r="10" spans="1:12" ht="15.75">
      <c r="A10" s="423"/>
      <c r="B10" s="152" t="s">
        <v>360</v>
      </c>
      <c r="C10" s="150">
        <v>1851</v>
      </c>
      <c r="D10" s="147">
        <v>185.1</v>
      </c>
      <c r="E10" s="147">
        <v>77.37</v>
      </c>
      <c r="F10" s="147">
        <v>0</v>
      </c>
      <c r="G10" s="147">
        <v>43.09</v>
      </c>
      <c r="H10" s="147">
        <v>64.63999999999999</v>
      </c>
      <c r="I10" s="168">
        <v>68.1</v>
      </c>
      <c r="J10" s="151">
        <v>68.1</v>
      </c>
      <c r="K10" s="151">
        <v>0</v>
      </c>
      <c r="L10" s="147">
        <v>9.27000000000001</v>
      </c>
    </row>
    <row r="11" spans="1:12" ht="15.75">
      <c r="A11" s="423"/>
      <c r="B11" s="152" t="s">
        <v>361</v>
      </c>
      <c r="C11" s="150">
        <v>2587</v>
      </c>
      <c r="D11" s="147">
        <v>258.7</v>
      </c>
      <c r="E11" s="147">
        <v>108.14</v>
      </c>
      <c r="F11" s="147">
        <v>0</v>
      </c>
      <c r="G11" s="147">
        <v>60.22</v>
      </c>
      <c r="H11" s="147">
        <v>90.34</v>
      </c>
      <c r="I11" s="168">
        <v>96.3</v>
      </c>
      <c r="J11" s="151">
        <v>96.3</v>
      </c>
      <c r="K11" s="151">
        <v>0</v>
      </c>
      <c r="L11" s="147">
        <v>11.840000000000003</v>
      </c>
    </row>
    <row r="12" spans="1:12" ht="15.75">
      <c r="A12" s="423"/>
      <c r="B12" s="152" t="s">
        <v>362</v>
      </c>
      <c r="C12" s="150">
        <v>1375</v>
      </c>
      <c r="D12" s="147">
        <v>137.5</v>
      </c>
      <c r="E12" s="147">
        <v>57.48</v>
      </c>
      <c r="F12" s="147">
        <v>0</v>
      </c>
      <c r="G12" s="147">
        <v>32.01</v>
      </c>
      <c r="H12" s="147">
        <v>48.01000000000001</v>
      </c>
      <c r="I12" s="168">
        <v>54.6</v>
      </c>
      <c r="J12" s="151">
        <v>54.6</v>
      </c>
      <c r="K12" s="151">
        <v>0</v>
      </c>
      <c r="L12" s="147">
        <v>2.8799999999999955</v>
      </c>
    </row>
    <row r="13" spans="1:12" ht="15.75">
      <c r="A13" s="423"/>
      <c r="B13" s="152" t="s">
        <v>363</v>
      </c>
      <c r="C13" s="150">
        <v>1663</v>
      </c>
      <c r="D13" s="153">
        <v>166.3</v>
      </c>
      <c r="E13" s="153">
        <v>69.51</v>
      </c>
      <c r="F13" s="153">
        <v>0</v>
      </c>
      <c r="G13" s="147">
        <v>38.72</v>
      </c>
      <c r="H13" s="153">
        <v>58.07000000000001</v>
      </c>
      <c r="I13" s="168">
        <v>66</v>
      </c>
      <c r="J13" s="154">
        <v>66</v>
      </c>
      <c r="K13" s="154">
        <v>0</v>
      </c>
      <c r="L13" s="147">
        <v>3.510000000000005</v>
      </c>
    </row>
    <row r="14" spans="1:12" ht="15.75">
      <c r="A14" s="423"/>
      <c r="B14" s="152" t="s">
        <v>364</v>
      </c>
      <c r="C14" s="150">
        <v>2896</v>
      </c>
      <c r="D14" s="147">
        <v>289.6</v>
      </c>
      <c r="E14" s="147">
        <v>121.05</v>
      </c>
      <c r="F14" s="147">
        <v>0</v>
      </c>
      <c r="G14" s="147">
        <v>67.42</v>
      </c>
      <c r="H14" s="147">
        <v>101.13000000000001</v>
      </c>
      <c r="I14" s="168">
        <v>103.8</v>
      </c>
      <c r="J14" s="151">
        <v>103.8</v>
      </c>
      <c r="K14" s="151">
        <v>0</v>
      </c>
      <c r="L14" s="147">
        <v>17.25</v>
      </c>
    </row>
    <row r="15" spans="1:12" ht="15.75">
      <c r="A15" s="423"/>
      <c r="B15" s="152" t="s">
        <v>365</v>
      </c>
      <c r="C15" s="150">
        <v>1637</v>
      </c>
      <c r="D15" s="147">
        <v>163.7</v>
      </c>
      <c r="E15" s="147">
        <v>68.43</v>
      </c>
      <c r="F15" s="147">
        <v>0</v>
      </c>
      <c r="G15" s="147">
        <v>38.11</v>
      </c>
      <c r="H15" s="147">
        <v>57.15999999999998</v>
      </c>
      <c r="I15" s="168">
        <v>60.7</v>
      </c>
      <c r="J15" s="151">
        <v>60.7</v>
      </c>
      <c r="K15" s="151">
        <v>0</v>
      </c>
      <c r="L15" s="147">
        <v>7.730000000000004</v>
      </c>
    </row>
    <row r="16" spans="1:12" ht="15.75">
      <c r="A16" s="423"/>
      <c r="B16" s="155" t="s">
        <v>366</v>
      </c>
      <c r="C16" s="150">
        <v>4385</v>
      </c>
      <c r="D16" s="147">
        <v>438.5</v>
      </c>
      <c r="E16" s="147">
        <v>183.29</v>
      </c>
      <c r="F16" s="147">
        <v>127.61</v>
      </c>
      <c r="G16" s="147">
        <v>0</v>
      </c>
      <c r="H16" s="147">
        <v>127.60000000000001</v>
      </c>
      <c r="I16" s="168">
        <v>297</v>
      </c>
      <c r="J16" s="151">
        <v>182.6</v>
      </c>
      <c r="K16" s="151">
        <v>114.4</v>
      </c>
      <c r="L16" s="147">
        <v>13.899999999999977</v>
      </c>
    </row>
    <row r="17" spans="1:12" ht="15.75">
      <c r="A17" s="423"/>
      <c r="B17" s="167" t="s">
        <v>524</v>
      </c>
      <c r="C17" s="150">
        <v>2738</v>
      </c>
      <c r="D17" s="147">
        <v>273.8</v>
      </c>
      <c r="E17" s="147">
        <v>114.45</v>
      </c>
      <c r="F17" s="147">
        <v>95.61</v>
      </c>
      <c r="G17" s="147">
        <v>0</v>
      </c>
      <c r="H17" s="147">
        <v>63.74000000000002</v>
      </c>
      <c r="I17" s="168">
        <v>197.3</v>
      </c>
      <c r="J17" s="151">
        <v>112.6</v>
      </c>
      <c r="K17" s="151">
        <v>84.7</v>
      </c>
      <c r="L17" s="147">
        <v>12.759999999999991</v>
      </c>
    </row>
    <row r="18" spans="1:12" ht="14.25">
      <c r="A18" s="423" t="s">
        <v>367</v>
      </c>
      <c r="B18" s="148" t="s">
        <v>368</v>
      </c>
      <c r="C18" s="149">
        <v>13044</v>
      </c>
      <c r="D18" s="149">
        <v>1304.4</v>
      </c>
      <c r="E18" s="149">
        <v>545.2700000000001</v>
      </c>
      <c r="F18" s="149">
        <v>353.75000000000006</v>
      </c>
      <c r="G18" s="149">
        <v>100.28</v>
      </c>
      <c r="H18" s="149">
        <v>305.1</v>
      </c>
      <c r="I18" s="149">
        <v>871.9000000000001</v>
      </c>
      <c r="J18" s="149">
        <v>546.2</v>
      </c>
      <c r="K18" s="149">
        <v>325.7</v>
      </c>
      <c r="L18" s="149">
        <v>27.12000000000002</v>
      </c>
    </row>
    <row r="19" spans="1:12" ht="24">
      <c r="A19" s="423"/>
      <c r="B19" s="148" t="s">
        <v>357</v>
      </c>
      <c r="C19" s="149">
        <v>4219</v>
      </c>
      <c r="D19" s="149">
        <v>421.9</v>
      </c>
      <c r="E19" s="149">
        <v>176.37</v>
      </c>
      <c r="F19" s="149">
        <v>36.3</v>
      </c>
      <c r="G19" s="149">
        <v>100.28</v>
      </c>
      <c r="H19" s="149">
        <v>108.95000000000002</v>
      </c>
      <c r="I19" s="149">
        <v>193.70000000000002</v>
      </c>
      <c r="J19" s="149">
        <v>163.7</v>
      </c>
      <c r="K19" s="149">
        <v>30</v>
      </c>
      <c r="L19" s="149">
        <v>18.97</v>
      </c>
    </row>
    <row r="20" spans="1:12" ht="15.75">
      <c r="A20" s="423"/>
      <c r="B20" s="152" t="s">
        <v>369</v>
      </c>
      <c r="C20" s="150">
        <v>59</v>
      </c>
      <c r="D20" s="147">
        <v>5.9</v>
      </c>
      <c r="E20" s="147">
        <v>2.47</v>
      </c>
      <c r="F20" s="147">
        <v>0</v>
      </c>
      <c r="G20" s="147">
        <v>3.43</v>
      </c>
      <c r="H20" s="147">
        <v>0</v>
      </c>
      <c r="I20" s="168">
        <v>2.3</v>
      </c>
      <c r="J20" s="151">
        <v>2.3</v>
      </c>
      <c r="K20" s="151">
        <v>0</v>
      </c>
      <c r="L20" s="147">
        <v>0.17000000000000037</v>
      </c>
    </row>
    <row r="21" spans="1:12" ht="15.75">
      <c r="A21" s="423"/>
      <c r="B21" s="152" t="s">
        <v>370</v>
      </c>
      <c r="C21" s="150">
        <v>1127</v>
      </c>
      <c r="D21" s="147">
        <v>112.7</v>
      </c>
      <c r="E21" s="147">
        <v>47.11</v>
      </c>
      <c r="F21" s="147">
        <v>0</v>
      </c>
      <c r="G21" s="147">
        <v>26.24</v>
      </c>
      <c r="H21" s="147">
        <v>39.35000000000001</v>
      </c>
      <c r="I21" s="168">
        <v>45.2</v>
      </c>
      <c r="J21" s="151">
        <v>45.2</v>
      </c>
      <c r="K21" s="151">
        <v>0</v>
      </c>
      <c r="L21" s="147">
        <v>1.9099999999999966</v>
      </c>
    </row>
    <row r="22" spans="1:12" ht="15.75">
      <c r="A22" s="423"/>
      <c r="B22" s="152" t="s">
        <v>371</v>
      </c>
      <c r="C22" s="150">
        <v>999</v>
      </c>
      <c r="D22" s="147">
        <v>99.9</v>
      </c>
      <c r="E22" s="147">
        <v>41.76</v>
      </c>
      <c r="F22" s="147">
        <v>5.81</v>
      </c>
      <c r="G22" s="147">
        <v>23.26</v>
      </c>
      <c r="H22" s="147">
        <v>29.070000000000004</v>
      </c>
      <c r="I22" s="168">
        <v>43.6</v>
      </c>
      <c r="J22" s="151">
        <v>38.7</v>
      </c>
      <c r="K22" s="151">
        <v>4.9</v>
      </c>
      <c r="L22" s="147">
        <v>3.969999999999999</v>
      </c>
    </row>
    <row r="23" spans="1:12" ht="15.75">
      <c r="A23" s="423"/>
      <c r="B23" s="152" t="s">
        <v>372</v>
      </c>
      <c r="C23" s="150">
        <v>1170</v>
      </c>
      <c r="D23" s="147">
        <v>117</v>
      </c>
      <c r="E23" s="147">
        <v>48.91</v>
      </c>
      <c r="F23" s="147">
        <v>20.43</v>
      </c>
      <c r="G23" s="147">
        <v>27.24</v>
      </c>
      <c r="H23" s="147">
        <v>20.420000000000005</v>
      </c>
      <c r="I23" s="168">
        <v>62.2</v>
      </c>
      <c r="J23" s="151">
        <v>45.2</v>
      </c>
      <c r="K23" s="151">
        <v>17</v>
      </c>
      <c r="L23" s="147">
        <v>7.140000000000001</v>
      </c>
    </row>
    <row r="24" spans="1:12" ht="15.75">
      <c r="A24" s="423"/>
      <c r="B24" s="152" t="s">
        <v>373</v>
      </c>
      <c r="C24" s="150">
        <v>864</v>
      </c>
      <c r="D24" s="147">
        <v>86.4</v>
      </c>
      <c r="E24" s="147">
        <v>36.12</v>
      </c>
      <c r="F24" s="147">
        <v>10.06</v>
      </c>
      <c r="G24" s="147">
        <v>20.11</v>
      </c>
      <c r="H24" s="147">
        <v>20.110000000000007</v>
      </c>
      <c r="I24" s="168">
        <v>40.4</v>
      </c>
      <c r="J24" s="151">
        <v>32.3</v>
      </c>
      <c r="K24" s="151">
        <v>8.1</v>
      </c>
      <c r="L24" s="147">
        <v>5.780000000000001</v>
      </c>
    </row>
    <row r="25" spans="1:12" ht="15.75">
      <c r="A25" s="423"/>
      <c r="B25" s="211" t="s">
        <v>596</v>
      </c>
      <c r="C25" s="150">
        <v>504</v>
      </c>
      <c r="D25" s="147">
        <v>50.4</v>
      </c>
      <c r="E25" s="147">
        <v>21.07</v>
      </c>
      <c r="F25" s="147">
        <v>14.67</v>
      </c>
      <c r="G25" s="147">
        <v>0</v>
      </c>
      <c r="H25" s="147">
        <v>14.659999999999998</v>
      </c>
      <c r="I25" s="168">
        <v>36.9</v>
      </c>
      <c r="J25" s="151">
        <v>22.7</v>
      </c>
      <c r="K25" s="151">
        <v>14.2</v>
      </c>
      <c r="L25" s="147">
        <v>-1.1599999999999966</v>
      </c>
    </row>
    <row r="26" spans="1:12" ht="15.75">
      <c r="A26" s="423"/>
      <c r="B26" s="155" t="s">
        <v>374</v>
      </c>
      <c r="C26" s="150">
        <v>2970</v>
      </c>
      <c r="D26" s="147">
        <v>297</v>
      </c>
      <c r="E26" s="147">
        <v>124.15</v>
      </c>
      <c r="F26" s="147">
        <v>103.71</v>
      </c>
      <c r="G26" s="147">
        <v>0</v>
      </c>
      <c r="H26" s="147">
        <v>69.14</v>
      </c>
      <c r="I26" s="168">
        <v>213</v>
      </c>
      <c r="J26" s="151">
        <v>121.6</v>
      </c>
      <c r="K26" s="151">
        <v>91.4</v>
      </c>
      <c r="L26" s="147">
        <v>14.860000000000014</v>
      </c>
    </row>
    <row r="27" spans="1:12" ht="15.75">
      <c r="A27" s="423"/>
      <c r="B27" s="155" t="s">
        <v>375</v>
      </c>
      <c r="C27" s="150">
        <v>1626</v>
      </c>
      <c r="D27" s="147">
        <v>162.6</v>
      </c>
      <c r="E27" s="147">
        <v>67.97</v>
      </c>
      <c r="F27" s="147">
        <v>47.32</v>
      </c>
      <c r="G27" s="147">
        <v>0</v>
      </c>
      <c r="H27" s="147">
        <v>47.309999999999995</v>
      </c>
      <c r="I27" s="168">
        <v>121.80000000000001</v>
      </c>
      <c r="J27" s="151">
        <v>74.9</v>
      </c>
      <c r="K27" s="151">
        <v>46.9</v>
      </c>
      <c r="L27" s="147">
        <v>-6.510000000000019</v>
      </c>
    </row>
    <row r="28" spans="1:12" ht="15.75">
      <c r="A28" s="423"/>
      <c r="B28" s="155" t="s">
        <v>376</v>
      </c>
      <c r="C28" s="150">
        <v>2960</v>
      </c>
      <c r="D28" s="147">
        <v>296</v>
      </c>
      <c r="E28" s="147">
        <v>123.73</v>
      </c>
      <c r="F28" s="147">
        <v>120.59</v>
      </c>
      <c r="G28" s="147">
        <v>0</v>
      </c>
      <c r="H28" s="147">
        <v>51.67999999999998</v>
      </c>
      <c r="I28" s="168">
        <v>241.39999999999998</v>
      </c>
      <c r="J28" s="151">
        <v>128.6</v>
      </c>
      <c r="K28" s="151">
        <v>112.8</v>
      </c>
      <c r="L28" s="147">
        <v>2.920000000000016</v>
      </c>
    </row>
    <row r="29" spans="1:12" ht="15.75">
      <c r="A29" s="423"/>
      <c r="B29" s="155" t="s">
        <v>377</v>
      </c>
      <c r="C29" s="150">
        <v>765</v>
      </c>
      <c r="D29" s="147">
        <v>76.5</v>
      </c>
      <c r="E29" s="147">
        <v>31.98</v>
      </c>
      <c r="F29" s="147">
        <v>31.16</v>
      </c>
      <c r="G29" s="147">
        <v>0</v>
      </c>
      <c r="H29" s="147">
        <v>13.359999999999996</v>
      </c>
      <c r="I29" s="168">
        <v>65.1</v>
      </c>
      <c r="J29" s="151">
        <v>34.7</v>
      </c>
      <c r="K29" s="151">
        <v>30.4</v>
      </c>
      <c r="L29" s="147">
        <v>-1.9599999999999937</v>
      </c>
    </row>
    <row r="30" spans="1:12" ht="14.25">
      <c r="A30" s="423" t="s">
        <v>378</v>
      </c>
      <c r="B30" s="148" t="s">
        <v>379</v>
      </c>
      <c r="C30" s="149">
        <v>6141</v>
      </c>
      <c r="D30" s="149">
        <v>614.1</v>
      </c>
      <c r="E30" s="149">
        <v>256.70000000000005</v>
      </c>
      <c r="F30" s="149">
        <v>188.65</v>
      </c>
      <c r="G30" s="149">
        <v>58.2</v>
      </c>
      <c r="H30" s="149">
        <v>110.55</v>
      </c>
      <c r="I30" s="149">
        <v>480.2</v>
      </c>
      <c r="J30" s="149">
        <v>283.7</v>
      </c>
      <c r="K30" s="149">
        <v>196.49999999999997</v>
      </c>
      <c r="L30" s="149">
        <v>-34.85000000000002</v>
      </c>
    </row>
    <row r="31" spans="1:12" ht="24">
      <c r="A31" s="423"/>
      <c r="B31" s="148" t="s">
        <v>357</v>
      </c>
      <c r="C31" s="149">
        <v>2395</v>
      </c>
      <c r="D31" s="149">
        <v>239.5</v>
      </c>
      <c r="E31" s="149">
        <v>100.12</v>
      </c>
      <c r="F31" s="149">
        <v>40.59</v>
      </c>
      <c r="G31" s="149">
        <v>58.2</v>
      </c>
      <c r="H31" s="149">
        <v>40.59</v>
      </c>
      <c r="I31" s="149">
        <v>128.8</v>
      </c>
      <c r="J31" s="149">
        <v>94.4</v>
      </c>
      <c r="K31" s="149">
        <v>34.4</v>
      </c>
      <c r="L31" s="149">
        <v>11.909999999999998</v>
      </c>
    </row>
    <row r="32" spans="1:12" ht="15.75">
      <c r="A32" s="423"/>
      <c r="B32" s="152" t="s">
        <v>380</v>
      </c>
      <c r="C32" s="150">
        <v>70</v>
      </c>
      <c r="D32" s="147">
        <v>7</v>
      </c>
      <c r="E32" s="147">
        <v>2.93</v>
      </c>
      <c r="F32" s="147">
        <v>0</v>
      </c>
      <c r="G32" s="147">
        <v>4.07</v>
      </c>
      <c r="H32" s="147">
        <v>0</v>
      </c>
      <c r="I32" s="168">
        <v>3.1</v>
      </c>
      <c r="J32" s="151">
        <v>3.1</v>
      </c>
      <c r="K32" s="151">
        <v>0</v>
      </c>
      <c r="L32" s="147">
        <v>-0.16999999999999993</v>
      </c>
    </row>
    <row r="33" spans="1:12" ht="15.75">
      <c r="A33" s="423"/>
      <c r="B33" s="152" t="s">
        <v>381</v>
      </c>
      <c r="C33" s="150">
        <v>1243</v>
      </c>
      <c r="D33" s="147">
        <v>124.3</v>
      </c>
      <c r="E33" s="147">
        <v>51.96</v>
      </c>
      <c r="F33" s="147">
        <v>21.7</v>
      </c>
      <c r="G33" s="147">
        <v>28.94</v>
      </c>
      <c r="H33" s="147">
        <v>21.7</v>
      </c>
      <c r="I33" s="168">
        <v>68.4</v>
      </c>
      <c r="J33" s="151">
        <v>49.7</v>
      </c>
      <c r="K33" s="151">
        <v>18.7</v>
      </c>
      <c r="L33" s="147">
        <v>5.259999999999991</v>
      </c>
    </row>
    <row r="34" spans="1:12" ht="15.75">
      <c r="A34" s="423"/>
      <c r="B34" s="152" t="s">
        <v>382</v>
      </c>
      <c r="C34" s="150">
        <v>1082</v>
      </c>
      <c r="D34" s="147">
        <v>108.2</v>
      </c>
      <c r="E34" s="147">
        <v>45.23</v>
      </c>
      <c r="F34" s="147">
        <v>18.89</v>
      </c>
      <c r="G34" s="147">
        <v>25.19</v>
      </c>
      <c r="H34" s="147">
        <v>18.890000000000004</v>
      </c>
      <c r="I34" s="168">
        <v>57.3</v>
      </c>
      <c r="J34" s="151">
        <v>41.6</v>
      </c>
      <c r="K34" s="151">
        <v>15.7</v>
      </c>
      <c r="L34" s="147">
        <v>6.820000000000007</v>
      </c>
    </row>
    <row r="35" spans="1:12" ht="15.75">
      <c r="A35" s="423"/>
      <c r="B35" s="155" t="s">
        <v>383</v>
      </c>
      <c r="C35" s="156">
        <v>1816</v>
      </c>
      <c r="D35" s="147">
        <v>181.6</v>
      </c>
      <c r="E35" s="147">
        <v>75.91</v>
      </c>
      <c r="F35" s="147">
        <v>73.98</v>
      </c>
      <c r="G35" s="147">
        <v>0</v>
      </c>
      <c r="H35" s="147">
        <v>31.709999999999994</v>
      </c>
      <c r="I35" s="168">
        <v>166.3</v>
      </c>
      <c r="J35" s="151">
        <v>88.6</v>
      </c>
      <c r="K35" s="151">
        <v>77.7</v>
      </c>
      <c r="L35" s="147">
        <v>-16.410000000000025</v>
      </c>
    </row>
    <row r="36" spans="1:12" ht="15.75">
      <c r="A36" s="423"/>
      <c r="B36" s="155" t="s">
        <v>384</v>
      </c>
      <c r="C36" s="156">
        <v>1669</v>
      </c>
      <c r="D36" s="147">
        <v>166.9</v>
      </c>
      <c r="E36" s="147">
        <v>69.76</v>
      </c>
      <c r="F36" s="147">
        <v>68</v>
      </c>
      <c r="G36" s="147">
        <v>0</v>
      </c>
      <c r="H36" s="147">
        <v>29.14</v>
      </c>
      <c r="I36" s="168">
        <v>169.7</v>
      </c>
      <c r="J36" s="151">
        <v>90.4</v>
      </c>
      <c r="K36" s="151">
        <v>79.3</v>
      </c>
      <c r="L36" s="147">
        <v>-31.939999999999998</v>
      </c>
    </row>
    <row r="37" spans="1:12" ht="15.75">
      <c r="A37" s="423"/>
      <c r="B37" s="155" t="s">
        <v>385</v>
      </c>
      <c r="C37" s="150">
        <v>261</v>
      </c>
      <c r="D37" s="147">
        <v>26.1</v>
      </c>
      <c r="E37" s="147">
        <v>10.91</v>
      </c>
      <c r="F37" s="147">
        <v>6.08</v>
      </c>
      <c r="G37" s="147">
        <v>0</v>
      </c>
      <c r="H37" s="147">
        <v>9.110000000000001</v>
      </c>
      <c r="I37" s="168">
        <v>15.4</v>
      </c>
      <c r="J37" s="151">
        <v>10.3</v>
      </c>
      <c r="K37" s="151">
        <v>5.1</v>
      </c>
      <c r="L37" s="147">
        <v>1.5900000000000016</v>
      </c>
    </row>
    <row r="38" spans="1:12" ht="14.25">
      <c r="A38" s="423" t="s">
        <v>386</v>
      </c>
      <c r="B38" s="148" t="s">
        <v>387</v>
      </c>
      <c r="C38" s="149">
        <v>19307</v>
      </c>
      <c r="D38" s="149">
        <v>1930.7000000000003</v>
      </c>
      <c r="E38" s="149">
        <v>807.05</v>
      </c>
      <c r="F38" s="149">
        <v>653.06</v>
      </c>
      <c r="G38" s="149">
        <v>79.78</v>
      </c>
      <c r="H38" s="149">
        <v>390.81000000000006</v>
      </c>
      <c r="I38" s="149">
        <v>1523.1</v>
      </c>
      <c r="J38" s="149">
        <v>877</v>
      </c>
      <c r="K38" s="149">
        <v>646.0999999999999</v>
      </c>
      <c r="L38" s="149">
        <v>-62.990000000000094</v>
      </c>
    </row>
    <row r="39" spans="1:12" ht="24">
      <c r="A39" s="423"/>
      <c r="B39" s="148" t="s">
        <v>357</v>
      </c>
      <c r="C39" s="149">
        <v>3427</v>
      </c>
      <c r="D39" s="149">
        <v>342.70000000000005</v>
      </c>
      <c r="E39" s="149">
        <v>143.25</v>
      </c>
      <c r="F39" s="149">
        <v>56.540000000000006</v>
      </c>
      <c r="G39" s="149">
        <v>79.78</v>
      </c>
      <c r="H39" s="149">
        <v>63.13000000000002</v>
      </c>
      <c r="I39" s="149">
        <v>184</v>
      </c>
      <c r="J39" s="149">
        <v>136</v>
      </c>
      <c r="K39" s="149">
        <v>48</v>
      </c>
      <c r="L39" s="149">
        <v>15.790000000000013</v>
      </c>
    </row>
    <row r="40" spans="1:12" ht="15.75">
      <c r="A40" s="423"/>
      <c r="B40" s="152" t="s">
        <v>388</v>
      </c>
      <c r="C40" s="150">
        <v>0</v>
      </c>
      <c r="D40" s="147">
        <v>0</v>
      </c>
      <c r="E40" s="147">
        <v>0</v>
      </c>
      <c r="F40" s="147">
        <v>0</v>
      </c>
      <c r="G40" s="147">
        <v>0</v>
      </c>
      <c r="H40" s="147">
        <v>0</v>
      </c>
      <c r="I40" s="168">
        <v>0</v>
      </c>
      <c r="J40" s="151">
        <v>0</v>
      </c>
      <c r="K40" s="151">
        <v>0</v>
      </c>
      <c r="L40" s="147">
        <v>0</v>
      </c>
    </row>
    <row r="41" spans="1:12" ht="15.75">
      <c r="A41" s="423"/>
      <c r="B41" s="152" t="s">
        <v>389</v>
      </c>
      <c r="C41" s="150">
        <v>189</v>
      </c>
      <c r="D41" s="147">
        <v>18.9</v>
      </c>
      <c r="E41" s="147">
        <v>7.9</v>
      </c>
      <c r="F41" s="147">
        <v>0</v>
      </c>
      <c r="G41" s="147">
        <v>4.4</v>
      </c>
      <c r="H41" s="147">
        <v>6.599999999999998</v>
      </c>
      <c r="I41" s="168">
        <v>8.4</v>
      </c>
      <c r="J41" s="151">
        <v>8.4</v>
      </c>
      <c r="K41" s="151">
        <v>0</v>
      </c>
      <c r="L41" s="147">
        <v>-0.5</v>
      </c>
    </row>
    <row r="42" spans="1:12" ht="15.75">
      <c r="A42" s="423"/>
      <c r="B42" s="152" t="s">
        <v>390</v>
      </c>
      <c r="C42" s="150">
        <v>652</v>
      </c>
      <c r="D42" s="147">
        <v>65.2</v>
      </c>
      <c r="E42" s="147">
        <v>27.25</v>
      </c>
      <c r="F42" s="147">
        <v>11.39</v>
      </c>
      <c r="G42" s="147">
        <v>15.18</v>
      </c>
      <c r="H42" s="147">
        <v>11.380000000000003</v>
      </c>
      <c r="I42" s="168">
        <v>39.2</v>
      </c>
      <c r="J42" s="151">
        <v>28.5</v>
      </c>
      <c r="K42" s="151">
        <v>10.7</v>
      </c>
      <c r="L42" s="147">
        <v>-0.5600000000000023</v>
      </c>
    </row>
    <row r="43" spans="1:12" ht="15.75">
      <c r="A43" s="423"/>
      <c r="B43" s="152" t="s">
        <v>391</v>
      </c>
      <c r="C43" s="150">
        <v>622</v>
      </c>
      <c r="D43" s="147">
        <v>62.2</v>
      </c>
      <c r="E43" s="147">
        <v>26</v>
      </c>
      <c r="F43" s="147">
        <v>10.86</v>
      </c>
      <c r="G43" s="147">
        <v>14.48</v>
      </c>
      <c r="H43" s="147">
        <v>10.860000000000003</v>
      </c>
      <c r="I43" s="168">
        <v>35.3</v>
      </c>
      <c r="J43" s="151">
        <v>25.7</v>
      </c>
      <c r="K43" s="151">
        <v>9.6</v>
      </c>
      <c r="L43" s="147">
        <v>1.5600000000000023</v>
      </c>
    </row>
    <row r="44" spans="1:12" ht="15.75">
      <c r="A44" s="423"/>
      <c r="B44" s="152" t="s">
        <v>392</v>
      </c>
      <c r="C44" s="150">
        <v>515</v>
      </c>
      <c r="D44" s="147">
        <v>51.5</v>
      </c>
      <c r="E44" s="147">
        <v>21.53</v>
      </c>
      <c r="F44" s="147">
        <v>8.99</v>
      </c>
      <c r="G44" s="147">
        <v>11.99</v>
      </c>
      <c r="H44" s="147">
        <v>8.989999999999997</v>
      </c>
      <c r="I44" s="168">
        <v>28</v>
      </c>
      <c r="J44" s="151">
        <v>20.3</v>
      </c>
      <c r="K44" s="151">
        <v>7.7</v>
      </c>
      <c r="L44" s="147">
        <v>2.520000000000003</v>
      </c>
    </row>
    <row r="45" spans="1:12" ht="15.75">
      <c r="A45" s="423"/>
      <c r="B45" s="152" t="s">
        <v>393</v>
      </c>
      <c r="C45" s="150">
        <v>1449</v>
      </c>
      <c r="D45" s="147">
        <v>144.9</v>
      </c>
      <c r="E45" s="147">
        <v>60.57</v>
      </c>
      <c r="F45" s="147">
        <v>25.3</v>
      </c>
      <c r="G45" s="147">
        <v>33.73</v>
      </c>
      <c r="H45" s="147">
        <v>25.30000000000002</v>
      </c>
      <c r="I45" s="168">
        <v>73.1</v>
      </c>
      <c r="J45" s="151">
        <v>53.1</v>
      </c>
      <c r="K45" s="151">
        <v>20</v>
      </c>
      <c r="L45" s="147">
        <v>12.77000000000001</v>
      </c>
    </row>
    <row r="46" spans="1:12" ht="15.75">
      <c r="A46" s="423"/>
      <c r="B46" s="155" t="s">
        <v>394</v>
      </c>
      <c r="C46" s="150">
        <v>1742</v>
      </c>
      <c r="D46" s="147">
        <v>174.2</v>
      </c>
      <c r="E46" s="147">
        <v>72.82</v>
      </c>
      <c r="F46" s="147">
        <v>70.97</v>
      </c>
      <c r="G46" s="147">
        <v>0</v>
      </c>
      <c r="H46" s="147">
        <v>30.409999999999997</v>
      </c>
      <c r="I46" s="168">
        <v>144.5</v>
      </c>
      <c r="J46" s="151">
        <v>77</v>
      </c>
      <c r="K46" s="151">
        <v>67.5</v>
      </c>
      <c r="L46" s="147">
        <v>-0.710000000000008</v>
      </c>
    </row>
    <row r="47" spans="1:12" ht="15.75">
      <c r="A47" s="423"/>
      <c r="B47" s="155" t="s">
        <v>395</v>
      </c>
      <c r="C47" s="150">
        <v>1722</v>
      </c>
      <c r="D47" s="147">
        <v>172.2</v>
      </c>
      <c r="E47" s="147">
        <v>71.98</v>
      </c>
      <c r="F47" s="147">
        <v>70.15</v>
      </c>
      <c r="G47" s="147">
        <v>0</v>
      </c>
      <c r="H47" s="147">
        <v>30.06999999999998</v>
      </c>
      <c r="I47" s="168">
        <v>148.8</v>
      </c>
      <c r="J47" s="151">
        <v>79.3</v>
      </c>
      <c r="K47" s="151">
        <v>69.5</v>
      </c>
      <c r="L47" s="147">
        <v>-6.670000000000016</v>
      </c>
    </row>
    <row r="48" spans="1:12" ht="15.75">
      <c r="A48" s="423"/>
      <c r="B48" s="155" t="s">
        <v>396</v>
      </c>
      <c r="C48" s="150">
        <v>752</v>
      </c>
      <c r="D48" s="147">
        <v>75.2</v>
      </c>
      <c r="E48" s="147">
        <v>31.43</v>
      </c>
      <c r="F48" s="147">
        <v>21.89</v>
      </c>
      <c r="G48" s="147">
        <v>0</v>
      </c>
      <c r="H48" s="147">
        <v>21.880000000000003</v>
      </c>
      <c r="I48" s="168">
        <v>55.099999999999994</v>
      </c>
      <c r="J48" s="151">
        <v>33.9</v>
      </c>
      <c r="K48" s="151">
        <v>21.2</v>
      </c>
      <c r="L48" s="147">
        <v>-1.779999999999994</v>
      </c>
    </row>
    <row r="49" spans="1:12" ht="15.75">
      <c r="A49" s="423"/>
      <c r="B49" s="155" t="s">
        <v>397</v>
      </c>
      <c r="C49" s="150">
        <v>1781</v>
      </c>
      <c r="D49" s="147">
        <v>178.1</v>
      </c>
      <c r="E49" s="147">
        <v>74.45</v>
      </c>
      <c r="F49" s="147">
        <v>62.19</v>
      </c>
      <c r="G49" s="147">
        <v>0</v>
      </c>
      <c r="H49" s="147">
        <v>41.459999999999994</v>
      </c>
      <c r="I49" s="168">
        <v>143.9</v>
      </c>
      <c r="J49" s="151">
        <v>82.2</v>
      </c>
      <c r="K49" s="151">
        <v>61.7</v>
      </c>
      <c r="L49" s="147">
        <v>-7.260000000000019</v>
      </c>
    </row>
    <row r="50" spans="1:12" ht="15.75">
      <c r="A50" s="423"/>
      <c r="B50" s="155" t="s">
        <v>398</v>
      </c>
      <c r="C50" s="150">
        <v>2071</v>
      </c>
      <c r="D50" s="147">
        <v>207.1</v>
      </c>
      <c r="E50" s="147">
        <v>86.57</v>
      </c>
      <c r="F50" s="147">
        <v>72.32</v>
      </c>
      <c r="G50" s="147">
        <v>0</v>
      </c>
      <c r="H50" s="147">
        <v>48.21000000000001</v>
      </c>
      <c r="I50" s="168">
        <v>171.8</v>
      </c>
      <c r="J50" s="151">
        <v>98.1</v>
      </c>
      <c r="K50" s="151">
        <v>73.7</v>
      </c>
      <c r="L50" s="147">
        <v>-12.910000000000025</v>
      </c>
    </row>
    <row r="51" spans="1:12" ht="15.75">
      <c r="A51" s="423"/>
      <c r="B51" s="155" t="s">
        <v>399</v>
      </c>
      <c r="C51" s="150">
        <v>4503</v>
      </c>
      <c r="D51" s="147">
        <v>450.3</v>
      </c>
      <c r="E51" s="147">
        <v>188.23</v>
      </c>
      <c r="F51" s="147">
        <v>183.45</v>
      </c>
      <c r="G51" s="147">
        <v>0</v>
      </c>
      <c r="H51" s="147">
        <v>78.62000000000006</v>
      </c>
      <c r="I51" s="168">
        <v>388.7</v>
      </c>
      <c r="J51" s="151">
        <v>207.1</v>
      </c>
      <c r="K51" s="151">
        <v>181.6</v>
      </c>
      <c r="L51" s="147">
        <v>-17.02000000000004</v>
      </c>
    </row>
    <row r="52" spans="1:12" ht="15.75">
      <c r="A52" s="423"/>
      <c r="B52" s="155" t="s">
        <v>400</v>
      </c>
      <c r="C52" s="150">
        <v>3309</v>
      </c>
      <c r="D52" s="147">
        <v>330.9</v>
      </c>
      <c r="E52" s="147">
        <v>138.32</v>
      </c>
      <c r="F52" s="147">
        <v>115.55</v>
      </c>
      <c r="G52" s="147">
        <v>0</v>
      </c>
      <c r="H52" s="147">
        <v>77.02999999999999</v>
      </c>
      <c r="I52" s="168">
        <v>286.3</v>
      </c>
      <c r="J52" s="151">
        <v>163.4</v>
      </c>
      <c r="K52" s="151">
        <v>122.9</v>
      </c>
      <c r="L52" s="147">
        <v>-32.43000000000001</v>
      </c>
    </row>
    <row r="53" spans="1:12" ht="14.25">
      <c r="A53" s="423" t="s">
        <v>401</v>
      </c>
      <c r="B53" s="148" t="s">
        <v>402</v>
      </c>
      <c r="C53" s="149">
        <v>26814</v>
      </c>
      <c r="D53" s="149">
        <v>2681.4</v>
      </c>
      <c r="E53" s="149">
        <v>1120.83</v>
      </c>
      <c r="F53" s="149">
        <v>1037.0800000000002</v>
      </c>
      <c r="G53" s="149">
        <v>52.58</v>
      </c>
      <c r="H53" s="149">
        <v>470.91</v>
      </c>
      <c r="I53" s="149">
        <v>2138.3999999999996</v>
      </c>
      <c r="J53" s="149">
        <v>1165.7</v>
      </c>
      <c r="K53" s="149">
        <v>972.7</v>
      </c>
      <c r="L53" s="149">
        <v>19.50999999999994</v>
      </c>
    </row>
    <row r="54" spans="1:12" ht="24">
      <c r="A54" s="423"/>
      <c r="B54" s="148" t="s">
        <v>357</v>
      </c>
      <c r="C54" s="149">
        <v>2138</v>
      </c>
      <c r="D54" s="149">
        <v>213.79999999999998</v>
      </c>
      <c r="E54" s="149">
        <v>89.36</v>
      </c>
      <c r="F54" s="149">
        <v>31.79</v>
      </c>
      <c r="G54" s="149">
        <v>52.58</v>
      </c>
      <c r="H54" s="149">
        <v>40.07000000000001</v>
      </c>
      <c r="I54" s="149">
        <v>117.10000000000001</v>
      </c>
      <c r="J54" s="149">
        <v>88.80000000000001</v>
      </c>
      <c r="K54" s="149">
        <v>28.299999999999997</v>
      </c>
      <c r="L54" s="149">
        <v>4.049999999999991</v>
      </c>
    </row>
    <row r="55" spans="1:12" ht="15.75">
      <c r="A55" s="423"/>
      <c r="B55" s="152" t="s">
        <v>403</v>
      </c>
      <c r="C55" s="150">
        <v>80</v>
      </c>
      <c r="D55" s="147">
        <v>8</v>
      </c>
      <c r="E55" s="147">
        <v>3.34</v>
      </c>
      <c r="F55" s="147">
        <v>0</v>
      </c>
      <c r="G55" s="147">
        <v>4.66</v>
      </c>
      <c r="H55" s="147">
        <v>0</v>
      </c>
      <c r="I55" s="168">
        <v>3.8</v>
      </c>
      <c r="J55" s="151">
        <v>3.8</v>
      </c>
      <c r="K55" s="151">
        <v>0</v>
      </c>
      <c r="L55" s="147">
        <v>-0.45999999999999996</v>
      </c>
    </row>
    <row r="56" spans="1:12" ht="15.75">
      <c r="A56" s="423"/>
      <c r="B56" s="152" t="s">
        <v>404</v>
      </c>
      <c r="C56" s="150">
        <v>862</v>
      </c>
      <c r="D56" s="147">
        <v>86.2</v>
      </c>
      <c r="E56" s="147">
        <v>36.03</v>
      </c>
      <c r="F56" s="147">
        <v>15.05</v>
      </c>
      <c r="G56" s="147">
        <v>20.07</v>
      </c>
      <c r="H56" s="147">
        <v>15.050000000000004</v>
      </c>
      <c r="I56" s="168">
        <v>50.400000000000006</v>
      </c>
      <c r="J56" s="151">
        <v>36.6</v>
      </c>
      <c r="K56" s="151">
        <v>13.8</v>
      </c>
      <c r="L56" s="147">
        <v>0.6799999999999926</v>
      </c>
    </row>
    <row r="57" spans="1:12" ht="15.75">
      <c r="A57" s="423"/>
      <c r="B57" s="152" t="s">
        <v>405</v>
      </c>
      <c r="C57" s="150">
        <v>840</v>
      </c>
      <c r="D57" s="147">
        <v>84</v>
      </c>
      <c r="E57" s="147">
        <v>35.11</v>
      </c>
      <c r="F57" s="147">
        <v>14.67</v>
      </c>
      <c r="G57" s="147">
        <v>19.56</v>
      </c>
      <c r="H57" s="147">
        <v>14.66</v>
      </c>
      <c r="I57" s="168">
        <v>46.1</v>
      </c>
      <c r="J57" s="151">
        <v>33.5</v>
      </c>
      <c r="K57" s="151">
        <v>12.6</v>
      </c>
      <c r="L57" s="147">
        <v>3.6799999999999997</v>
      </c>
    </row>
    <row r="58" spans="1:12" ht="15.75">
      <c r="A58" s="423"/>
      <c r="B58" s="152" t="s">
        <v>406</v>
      </c>
      <c r="C58" s="150">
        <v>356</v>
      </c>
      <c r="D58" s="147">
        <v>35.6</v>
      </c>
      <c r="E58" s="147">
        <v>14.88</v>
      </c>
      <c r="F58" s="147">
        <v>2.07</v>
      </c>
      <c r="G58" s="147">
        <v>8.29</v>
      </c>
      <c r="H58" s="147">
        <v>10.36</v>
      </c>
      <c r="I58" s="168">
        <v>16.8</v>
      </c>
      <c r="J58" s="151">
        <v>14.9</v>
      </c>
      <c r="K58" s="151">
        <v>1.9</v>
      </c>
      <c r="L58" s="147">
        <v>0.14999999999999858</v>
      </c>
    </row>
    <row r="59" spans="1:12" ht="15.75">
      <c r="A59" s="423"/>
      <c r="B59" s="155" t="s">
        <v>407</v>
      </c>
      <c r="C59" s="150">
        <v>1920</v>
      </c>
      <c r="D59" s="147">
        <v>192</v>
      </c>
      <c r="E59" s="147">
        <v>80.26</v>
      </c>
      <c r="F59" s="147">
        <v>78.22</v>
      </c>
      <c r="G59" s="147">
        <v>0</v>
      </c>
      <c r="H59" s="147">
        <v>33.519999999999996</v>
      </c>
      <c r="I59" s="168">
        <v>155.1</v>
      </c>
      <c r="J59" s="151">
        <v>82.6</v>
      </c>
      <c r="K59" s="151">
        <v>72.5</v>
      </c>
      <c r="L59" s="147">
        <v>3.380000000000024</v>
      </c>
    </row>
    <row r="60" spans="1:12" ht="15.75">
      <c r="A60" s="423"/>
      <c r="B60" s="155" t="s">
        <v>408</v>
      </c>
      <c r="C60" s="150">
        <v>2639</v>
      </c>
      <c r="D60" s="147">
        <v>263.9</v>
      </c>
      <c r="E60" s="147">
        <v>110.31</v>
      </c>
      <c r="F60" s="147">
        <v>107.51</v>
      </c>
      <c r="G60" s="147">
        <v>0</v>
      </c>
      <c r="H60" s="147">
        <v>46.07999999999997</v>
      </c>
      <c r="I60" s="168">
        <v>213.9</v>
      </c>
      <c r="J60" s="151">
        <v>114</v>
      </c>
      <c r="K60" s="151">
        <v>99.9</v>
      </c>
      <c r="L60" s="147">
        <v>3.9199999999999875</v>
      </c>
    </row>
    <row r="61" spans="1:12" ht="15.75">
      <c r="A61" s="423"/>
      <c r="B61" s="157" t="s">
        <v>409</v>
      </c>
      <c r="C61" s="150">
        <v>5347</v>
      </c>
      <c r="D61" s="147">
        <v>534.7</v>
      </c>
      <c r="E61" s="147">
        <v>223.51</v>
      </c>
      <c r="F61" s="147">
        <v>217.83</v>
      </c>
      <c r="G61" s="147">
        <v>0</v>
      </c>
      <c r="H61" s="147">
        <v>93.36000000000004</v>
      </c>
      <c r="I61" s="168">
        <v>448.6</v>
      </c>
      <c r="J61" s="151">
        <v>239</v>
      </c>
      <c r="K61" s="151">
        <v>209.6</v>
      </c>
      <c r="L61" s="147">
        <v>-7.259999999999991</v>
      </c>
    </row>
    <row r="62" spans="1:12" ht="15.75">
      <c r="A62" s="423"/>
      <c r="B62" s="155" t="s">
        <v>410</v>
      </c>
      <c r="C62" s="150">
        <v>3155</v>
      </c>
      <c r="D62" s="147">
        <v>315.5</v>
      </c>
      <c r="E62" s="147">
        <v>131.88</v>
      </c>
      <c r="F62" s="147">
        <v>128.53</v>
      </c>
      <c r="G62" s="147">
        <v>0</v>
      </c>
      <c r="H62" s="147">
        <v>55.09</v>
      </c>
      <c r="I62" s="168">
        <v>272.8</v>
      </c>
      <c r="J62" s="151">
        <v>145.4</v>
      </c>
      <c r="K62" s="151">
        <v>127.4</v>
      </c>
      <c r="L62" s="147">
        <v>-12.390000000000043</v>
      </c>
    </row>
    <row r="63" spans="1:12" ht="15.75">
      <c r="A63" s="423"/>
      <c r="B63" s="157" t="s">
        <v>411</v>
      </c>
      <c r="C63" s="150">
        <v>3818</v>
      </c>
      <c r="D63" s="147">
        <v>381.8</v>
      </c>
      <c r="E63" s="147">
        <v>159.59</v>
      </c>
      <c r="F63" s="147">
        <v>155.55</v>
      </c>
      <c r="G63" s="147">
        <v>0</v>
      </c>
      <c r="H63" s="147">
        <v>66.66</v>
      </c>
      <c r="I63" s="168">
        <v>290.8</v>
      </c>
      <c r="J63" s="151">
        <v>154.9</v>
      </c>
      <c r="K63" s="151">
        <v>135.9</v>
      </c>
      <c r="L63" s="147">
        <v>24.339999999999975</v>
      </c>
    </row>
    <row r="64" spans="1:12" ht="15.75">
      <c r="A64" s="423"/>
      <c r="B64" s="157" t="s">
        <v>412</v>
      </c>
      <c r="C64" s="150">
        <v>2633</v>
      </c>
      <c r="D64" s="147">
        <v>263.3</v>
      </c>
      <c r="E64" s="147">
        <v>110.06</v>
      </c>
      <c r="F64" s="147">
        <v>107.27</v>
      </c>
      <c r="G64" s="147">
        <v>0</v>
      </c>
      <c r="H64" s="147">
        <v>45.97000000000001</v>
      </c>
      <c r="I64" s="168">
        <v>216.39999999999998</v>
      </c>
      <c r="J64" s="151">
        <v>115.3</v>
      </c>
      <c r="K64" s="151">
        <v>101.1</v>
      </c>
      <c r="L64" s="147">
        <v>0.9300000000000068</v>
      </c>
    </row>
    <row r="65" spans="1:12" ht="15.75">
      <c r="A65" s="423"/>
      <c r="B65" s="157" t="s">
        <v>413</v>
      </c>
      <c r="C65" s="150">
        <v>2856</v>
      </c>
      <c r="D65" s="147">
        <v>285.6</v>
      </c>
      <c r="E65" s="147">
        <v>119.38</v>
      </c>
      <c r="F65" s="147">
        <v>116.35</v>
      </c>
      <c r="G65" s="147">
        <v>0</v>
      </c>
      <c r="H65" s="147">
        <v>49.87000000000003</v>
      </c>
      <c r="I65" s="168">
        <v>222</v>
      </c>
      <c r="J65" s="151">
        <v>118.3</v>
      </c>
      <c r="K65" s="151">
        <v>103.7</v>
      </c>
      <c r="L65" s="147">
        <v>13.72999999999999</v>
      </c>
    </row>
    <row r="66" spans="1:12" ht="15.75">
      <c r="A66" s="423"/>
      <c r="B66" s="158" t="s">
        <v>414</v>
      </c>
      <c r="C66" s="150">
        <v>1049</v>
      </c>
      <c r="D66" s="147">
        <v>104.9</v>
      </c>
      <c r="E66" s="147">
        <v>43.85</v>
      </c>
      <c r="F66" s="147">
        <v>42.74</v>
      </c>
      <c r="G66" s="147">
        <v>0</v>
      </c>
      <c r="H66" s="147">
        <v>18.310000000000002</v>
      </c>
      <c r="I66" s="168">
        <v>89.2</v>
      </c>
      <c r="J66" s="151">
        <v>47.5</v>
      </c>
      <c r="K66" s="151">
        <v>41.7</v>
      </c>
      <c r="L66" s="147">
        <v>-2.6099999999999994</v>
      </c>
    </row>
    <row r="67" spans="1:12" ht="15.75">
      <c r="A67" s="423"/>
      <c r="B67" s="155" t="s">
        <v>415</v>
      </c>
      <c r="C67" s="150">
        <v>1259</v>
      </c>
      <c r="D67" s="147">
        <v>125.9</v>
      </c>
      <c r="E67" s="147">
        <v>52.63</v>
      </c>
      <c r="F67" s="147">
        <v>51.29</v>
      </c>
      <c r="G67" s="147">
        <v>0</v>
      </c>
      <c r="H67" s="147">
        <v>21.98000000000001</v>
      </c>
      <c r="I67" s="168">
        <v>112.5</v>
      </c>
      <c r="J67" s="151">
        <v>59.9</v>
      </c>
      <c r="K67" s="151">
        <v>52.6</v>
      </c>
      <c r="L67" s="147">
        <v>-8.579999999999998</v>
      </c>
    </row>
    <row r="68" spans="1:12" ht="14.25">
      <c r="A68" s="423" t="s">
        <v>416</v>
      </c>
      <c r="B68" s="148" t="s">
        <v>417</v>
      </c>
      <c r="C68" s="149">
        <v>15999</v>
      </c>
      <c r="D68" s="149">
        <v>1599.9</v>
      </c>
      <c r="E68" s="149">
        <v>668.7700000000001</v>
      </c>
      <c r="F68" s="149">
        <v>463.6600000000001</v>
      </c>
      <c r="G68" s="149">
        <v>139.57999999999998</v>
      </c>
      <c r="H68" s="149">
        <v>327.89000000000004</v>
      </c>
      <c r="I68" s="149">
        <v>1072</v>
      </c>
      <c r="J68" s="149">
        <v>658.7</v>
      </c>
      <c r="K68" s="149">
        <v>413.30000000000007</v>
      </c>
      <c r="L68" s="149">
        <v>60.43000000000001</v>
      </c>
    </row>
    <row r="69" spans="1:12" ht="24">
      <c r="A69" s="423"/>
      <c r="B69" s="148" t="s">
        <v>357</v>
      </c>
      <c r="C69" s="149">
        <v>4200</v>
      </c>
      <c r="D69" s="149">
        <v>420</v>
      </c>
      <c r="E69" s="149">
        <v>175.56</v>
      </c>
      <c r="F69" s="149">
        <v>19.42</v>
      </c>
      <c r="G69" s="149">
        <v>139.57999999999998</v>
      </c>
      <c r="H69" s="149">
        <v>85.44</v>
      </c>
      <c r="I69" s="149">
        <v>186.8</v>
      </c>
      <c r="J69" s="149">
        <v>169.20000000000002</v>
      </c>
      <c r="K69" s="149">
        <v>17.6</v>
      </c>
      <c r="L69" s="149">
        <v>8.17999999999999</v>
      </c>
    </row>
    <row r="70" spans="1:12" ht="15.75">
      <c r="A70" s="423"/>
      <c r="B70" s="159" t="s">
        <v>418</v>
      </c>
      <c r="C70" s="160">
        <v>1329</v>
      </c>
      <c r="D70" s="147">
        <v>132.9</v>
      </c>
      <c r="E70" s="147">
        <v>55.55</v>
      </c>
      <c r="F70" s="147">
        <v>0</v>
      </c>
      <c r="G70" s="147">
        <v>77.35</v>
      </c>
      <c r="H70" s="147">
        <v>0</v>
      </c>
      <c r="I70" s="168">
        <v>48.7</v>
      </c>
      <c r="J70" s="151">
        <v>48.7</v>
      </c>
      <c r="K70" s="151">
        <v>0</v>
      </c>
      <c r="L70" s="147">
        <v>6.849999999999994</v>
      </c>
    </row>
    <row r="71" spans="1:12" ht="15.75">
      <c r="A71" s="423"/>
      <c r="B71" s="152" t="s">
        <v>419</v>
      </c>
      <c r="C71" s="150">
        <v>513</v>
      </c>
      <c r="D71" s="147">
        <v>51.3</v>
      </c>
      <c r="E71" s="147">
        <v>21.44</v>
      </c>
      <c r="F71" s="147">
        <v>2.99</v>
      </c>
      <c r="G71" s="147">
        <v>11.94</v>
      </c>
      <c r="H71" s="147">
        <v>14.929999999999998</v>
      </c>
      <c r="I71" s="168">
        <v>25.400000000000002</v>
      </c>
      <c r="J71" s="151">
        <v>22.6</v>
      </c>
      <c r="K71" s="151">
        <v>2.8</v>
      </c>
      <c r="L71" s="147">
        <v>-0.9700000000000024</v>
      </c>
    </row>
    <row r="72" spans="1:12" ht="15.75">
      <c r="A72" s="423"/>
      <c r="B72" s="152" t="s">
        <v>420</v>
      </c>
      <c r="C72" s="150">
        <v>326</v>
      </c>
      <c r="D72" s="147">
        <v>32.6</v>
      </c>
      <c r="E72" s="147">
        <v>13.63</v>
      </c>
      <c r="F72" s="147">
        <v>0</v>
      </c>
      <c r="G72" s="147">
        <v>7.59</v>
      </c>
      <c r="H72" s="147">
        <v>11.379999999999999</v>
      </c>
      <c r="I72" s="168">
        <v>15.5</v>
      </c>
      <c r="J72" s="151">
        <v>15.5</v>
      </c>
      <c r="K72" s="151">
        <v>0</v>
      </c>
      <c r="L72" s="147">
        <v>-1.8699999999999992</v>
      </c>
    </row>
    <row r="73" spans="1:12" ht="15.75">
      <c r="A73" s="423"/>
      <c r="B73" s="152" t="s">
        <v>421</v>
      </c>
      <c r="C73" s="150">
        <v>198</v>
      </c>
      <c r="D73" s="147">
        <v>19.8</v>
      </c>
      <c r="E73" s="147">
        <v>8.28</v>
      </c>
      <c r="F73" s="147">
        <v>5.76</v>
      </c>
      <c r="G73" s="147">
        <v>0</v>
      </c>
      <c r="H73" s="147">
        <v>5.760000000000002</v>
      </c>
      <c r="I73" s="168">
        <v>14.2</v>
      </c>
      <c r="J73" s="151">
        <v>8.7</v>
      </c>
      <c r="K73" s="151">
        <v>5.5</v>
      </c>
      <c r="L73" s="147">
        <v>-0.16000000000000014</v>
      </c>
    </row>
    <row r="74" spans="1:12" ht="15.75">
      <c r="A74" s="423"/>
      <c r="B74" s="159" t="s">
        <v>422</v>
      </c>
      <c r="C74" s="160">
        <v>1834</v>
      </c>
      <c r="D74" s="147">
        <v>183.4</v>
      </c>
      <c r="E74" s="147">
        <v>76.66</v>
      </c>
      <c r="F74" s="147">
        <v>10.67</v>
      </c>
      <c r="G74" s="147">
        <v>42.7</v>
      </c>
      <c r="H74" s="147">
        <v>53.370000000000005</v>
      </c>
      <c r="I74" s="168">
        <v>83</v>
      </c>
      <c r="J74" s="151">
        <v>73.7</v>
      </c>
      <c r="K74" s="151">
        <v>9.3</v>
      </c>
      <c r="L74" s="147">
        <v>4.329999999999998</v>
      </c>
    </row>
    <row r="75" spans="1:12" ht="15.75">
      <c r="A75" s="423"/>
      <c r="B75" s="155" t="s">
        <v>423</v>
      </c>
      <c r="C75" s="150">
        <v>1213</v>
      </c>
      <c r="D75" s="147">
        <v>121.3</v>
      </c>
      <c r="E75" s="147">
        <v>50.7</v>
      </c>
      <c r="F75" s="147">
        <v>35.3</v>
      </c>
      <c r="G75" s="147">
        <v>0</v>
      </c>
      <c r="H75" s="147">
        <v>35.3</v>
      </c>
      <c r="I75" s="168">
        <v>85.4</v>
      </c>
      <c r="J75" s="151">
        <v>52.5</v>
      </c>
      <c r="K75" s="151">
        <v>32.9</v>
      </c>
      <c r="L75" s="147">
        <v>0.5999999999999943</v>
      </c>
    </row>
    <row r="76" spans="1:12" ht="15.75">
      <c r="A76" s="423"/>
      <c r="B76" s="155" t="s">
        <v>424</v>
      </c>
      <c r="C76" s="150">
        <v>5287</v>
      </c>
      <c r="D76" s="147">
        <v>528.7</v>
      </c>
      <c r="E76" s="147">
        <v>221</v>
      </c>
      <c r="F76" s="147">
        <v>215.39</v>
      </c>
      <c r="G76" s="147">
        <v>0</v>
      </c>
      <c r="H76" s="147">
        <v>92.31000000000006</v>
      </c>
      <c r="I76" s="168">
        <v>403.7</v>
      </c>
      <c r="J76" s="151">
        <v>215.1</v>
      </c>
      <c r="K76" s="151">
        <v>188.6</v>
      </c>
      <c r="L76" s="147">
        <v>32.69</v>
      </c>
    </row>
    <row r="77" spans="1:12" ht="15.75">
      <c r="A77" s="423"/>
      <c r="B77" s="155" t="s">
        <v>425</v>
      </c>
      <c r="C77" s="150">
        <v>1148</v>
      </c>
      <c r="D77" s="147">
        <v>114.8</v>
      </c>
      <c r="E77" s="147">
        <v>47.99</v>
      </c>
      <c r="F77" s="147">
        <v>40.09</v>
      </c>
      <c r="G77" s="147">
        <v>0</v>
      </c>
      <c r="H77" s="147">
        <v>26.72</v>
      </c>
      <c r="I77" s="168">
        <v>83.9</v>
      </c>
      <c r="J77" s="151">
        <v>47.9</v>
      </c>
      <c r="K77" s="151">
        <v>36</v>
      </c>
      <c r="L77" s="147">
        <v>4.180000000000007</v>
      </c>
    </row>
    <row r="78" spans="1:12" ht="15.75">
      <c r="A78" s="423"/>
      <c r="B78" s="155" t="s">
        <v>426</v>
      </c>
      <c r="C78" s="150">
        <v>1464</v>
      </c>
      <c r="D78" s="147">
        <v>146.4</v>
      </c>
      <c r="E78" s="147">
        <v>61.2</v>
      </c>
      <c r="F78" s="147">
        <v>59.64</v>
      </c>
      <c r="G78" s="147">
        <v>0</v>
      </c>
      <c r="H78" s="147">
        <v>25.560000000000002</v>
      </c>
      <c r="I78" s="168">
        <v>111.5</v>
      </c>
      <c r="J78" s="151">
        <v>59.4</v>
      </c>
      <c r="K78" s="151">
        <v>52.1</v>
      </c>
      <c r="L78" s="147">
        <v>9.340000000000003</v>
      </c>
    </row>
    <row r="79" spans="1:12" ht="15.75">
      <c r="A79" s="423"/>
      <c r="B79" s="155" t="s">
        <v>427</v>
      </c>
      <c r="C79" s="150">
        <v>1145</v>
      </c>
      <c r="D79" s="147">
        <v>114.5</v>
      </c>
      <c r="E79" s="147">
        <v>47.86</v>
      </c>
      <c r="F79" s="147">
        <v>39.98</v>
      </c>
      <c r="G79" s="147">
        <v>0</v>
      </c>
      <c r="H79" s="147">
        <v>26.660000000000004</v>
      </c>
      <c r="I79" s="168">
        <v>85.1</v>
      </c>
      <c r="J79" s="151">
        <v>48.6</v>
      </c>
      <c r="K79" s="151">
        <v>36.5</v>
      </c>
      <c r="L79" s="147">
        <v>2.740000000000009</v>
      </c>
    </row>
    <row r="80" spans="1:12" ht="15.75">
      <c r="A80" s="423"/>
      <c r="B80" s="155" t="s">
        <v>428</v>
      </c>
      <c r="C80" s="150">
        <v>1542</v>
      </c>
      <c r="D80" s="147">
        <v>154.2</v>
      </c>
      <c r="E80" s="147">
        <v>64.46</v>
      </c>
      <c r="F80" s="147">
        <v>53.84</v>
      </c>
      <c r="G80" s="147">
        <v>0</v>
      </c>
      <c r="H80" s="147">
        <v>35.89999999999999</v>
      </c>
      <c r="I80" s="168">
        <v>115.6</v>
      </c>
      <c r="J80" s="151">
        <v>66</v>
      </c>
      <c r="K80" s="151">
        <v>49.6</v>
      </c>
      <c r="L80" s="147">
        <v>2.700000000000003</v>
      </c>
    </row>
    <row r="81" spans="1:12" ht="14.25">
      <c r="A81" s="423" t="s">
        <v>429</v>
      </c>
      <c r="B81" s="148" t="s">
        <v>430</v>
      </c>
      <c r="C81" s="149">
        <v>12196</v>
      </c>
      <c r="D81" s="149">
        <v>1219.6000000000001</v>
      </c>
      <c r="E81" s="149">
        <v>509.81</v>
      </c>
      <c r="F81" s="149">
        <v>358.71000000000004</v>
      </c>
      <c r="G81" s="149">
        <v>94.60000000000001</v>
      </c>
      <c r="H81" s="149">
        <v>256.48</v>
      </c>
      <c r="I81" s="149">
        <v>835.9</v>
      </c>
      <c r="J81" s="149">
        <v>510.79999999999995</v>
      </c>
      <c r="K81" s="149">
        <v>325.1</v>
      </c>
      <c r="L81" s="149">
        <v>32.61999999999999</v>
      </c>
    </row>
    <row r="82" spans="1:12" ht="24">
      <c r="A82" s="423"/>
      <c r="B82" s="148" t="s">
        <v>357</v>
      </c>
      <c r="C82" s="149">
        <v>3423</v>
      </c>
      <c r="D82" s="149">
        <v>342.29999999999995</v>
      </c>
      <c r="E82" s="149">
        <v>143.1</v>
      </c>
      <c r="F82" s="149">
        <v>43.55</v>
      </c>
      <c r="G82" s="149">
        <v>94.60000000000001</v>
      </c>
      <c r="H82" s="149">
        <v>61.05</v>
      </c>
      <c r="I82" s="149">
        <v>178.6</v>
      </c>
      <c r="J82" s="149">
        <v>140.1</v>
      </c>
      <c r="K82" s="149">
        <v>38.5</v>
      </c>
      <c r="L82" s="149">
        <v>8.050000000000011</v>
      </c>
    </row>
    <row r="83" spans="1:12" ht="15.75">
      <c r="A83" s="423"/>
      <c r="B83" s="159" t="s">
        <v>431</v>
      </c>
      <c r="C83" s="161">
        <v>482</v>
      </c>
      <c r="D83" s="147">
        <v>48.2</v>
      </c>
      <c r="E83" s="147">
        <v>20.15</v>
      </c>
      <c r="F83" s="147">
        <v>0</v>
      </c>
      <c r="G83" s="147">
        <v>28.05</v>
      </c>
      <c r="H83" s="147">
        <v>0</v>
      </c>
      <c r="I83" s="168">
        <v>19.4</v>
      </c>
      <c r="J83" s="151">
        <v>19.4</v>
      </c>
      <c r="K83" s="151">
        <v>0</v>
      </c>
      <c r="L83" s="147">
        <v>0.75</v>
      </c>
    </row>
    <row r="84" spans="1:12" ht="15.75">
      <c r="A84" s="423"/>
      <c r="B84" s="162" t="s">
        <v>432</v>
      </c>
      <c r="C84" s="161">
        <v>1275</v>
      </c>
      <c r="D84" s="147">
        <v>127.5</v>
      </c>
      <c r="E84" s="147">
        <v>53.3</v>
      </c>
      <c r="F84" s="147">
        <v>22.26</v>
      </c>
      <c r="G84" s="147">
        <v>29.68</v>
      </c>
      <c r="H84" s="147">
        <v>22.259999999999998</v>
      </c>
      <c r="I84" s="168">
        <v>71.5</v>
      </c>
      <c r="J84" s="151">
        <v>52</v>
      </c>
      <c r="K84" s="151">
        <v>19.5</v>
      </c>
      <c r="L84" s="147">
        <v>4.060000000000002</v>
      </c>
    </row>
    <row r="85" spans="1:12" ht="15.75">
      <c r="A85" s="423"/>
      <c r="B85" s="162" t="s">
        <v>433</v>
      </c>
      <c r="C85" s="163">
        <v>82</v>
      </c>
      <c r="D85" s="147">
        <v>8.2</v>
      </c>
      <c r="E85" s="147">
        <v>3.43</v>
      </c>
      <c r="F85" s="147">
        <v>2.86</v>
      </c>
      <c r="G85" s="147">
        <v>0</v>
      </c>
      <c r="H85" s="147">
        <v>1.9099999999999997</v>
      </c>
      <c r="I85" s="168">
        <v>6.300000000000001</v>
      </c>
      <c r="J85" s="151">
        <v>3.6</v>
      </c>
      <c r="K85" s="151">
        <v>2.7</v>
      </c>
      <c r="L85" s="147">
        <v>-0.010000000000000675</v>
      </c>
    </row>
    <row r="86" spans="1:12" ht="15.75">
      <c r="A86" s="423"/>
      <c r="B86" s="162" t="s">
        <v>434</v>
      </c>
      <c r="C86" s="163">
        <v>75</v>
      </c>
      <c r="D86" s="147">
        <v>7.5</v>
      </c>
      <c r="E86" s="147">
        <v>3.14</v>
      </c>
      <c r="F86" s="147">
        <v>0.87</v>
      </c>
      <c r="G86" s="147">
        <v>1.74</v>
      </c>
      <c r="H86" s="147">
        <v>1.7499999999999993</v>
      </c>
      <c r="I86" s="168">
        <v>3.5</v>
      </c>
      <c r="J86" s="151">
        <v>2.8</v>
      </c>
      <c r="K86" s="151">
        <v>0.7</v>
      </c>
      <c r="L86" s="147">
        <v>0.5099999999999998</v>
      </c>
    </row>
    <row r="87" spans="1:12" ht="15.75">
      <c r="A87" s="423"/>
      <c r="B87" s="152" t="s">
        <v>435</v>
      </c>
      <c r="C87" s="150">
        <v>1509</v>
      </c>
      <c r="D87" s="147">
        <v>150.9</v>
      </c>
      <c r="E87" s="147">
        <v>63.08</v>
      </c>
      <c r="F87" s="147">
        <v>17.56</v>
      </c>
      <c r="G87" s="147">
        <v>35.13</v>
      </c>
      <c r="H87" s="147">
        <v>35.13</v>
      </c>
      <c r="I87" s="168">
        <v>77.89999999999999</v>
      </c>
      <c r="J87" s="151">
        <v>62.3</v>
      </c>
      <c r="K87" s="151">
        <v>15.6</v>
      </c>
      <c r="L87" s="147">
        <v>2.740000000000009</v>
      </c>
    </row>
    <row r="88" spans="1:12" ht="15.75">
      <c r="A88" s="423"/>
      <c r="B88" s="155" t="s">
        <v>436</v>
      </c>
      <c r="C88" s="150">
        <v>353</v>
      </c>
      <c r="D88" s="147">
        <v>35.3</v>
      </c>
      <c r="E88" s="147">
        <v>14.76</v>
      </c>
      <c r="F88" s="147">
        <v>8.22</v>
      </c>
      <c r="G88" s="147">
        <v>0</v>
      </c>
      <c r="H88" s="147">
        <v>12.319999999999999</v>
      </c>
      <c r="I88" s="168">
        <v>22.6</v>
      </c>
      <c r="J88" s="151">
        <v>15</v>
      </c>
      <c r="K88" s="151">
        <v>7.6</v>
      </c>
      <c r="L88" s="147">
        <v>0.379999999999999</v>
      </c>
    </row>
    <row r="89" spans="1:12" ht="15.75">
      <c r="A89" s="423"/>
      <c r="B89" s="155" t="s">
        <v>437</v>
      </c>
      <c r="C89" s="150">
        <v>689</v>
      </c>
      <c r="D89" s="147">
        <v>68.9</v>
      </c>
      <c r="E89" s="147">
        <v>28.8</v>
      </c>
      <c r="F89" s="147">
        <v>24.06</v>
      </c>
      <c r="G89" s="147">
        <v>0</v>
      </c>
      <c r="H89" s="147">
        <v>16.04000000000001</v>
      </c>
      <c r="I89" s="168">
        <v>54.099999999999994</v>
      </c>
      <c r="J89" s="151">
        <v>30.9</v>
      </c>
      <c r="K89" s="151">
        <v>23.2</v>
      </c>
      <c r="L89" s="147">
        <v>-1.2399999999999949</v>
      </c>
    </row>
    <row r="90" spans="1:12" ht="15.75">
      <c r="A90" s="423"/>
      <c r="B90" s="155" t="s">
        <v>438</v>
      </c>
      <c r="C90" s="150">
        <v>1578</v>
      </c>
      <c r="D90" s="147">
        <v>157.8</v>
      </c>
      <c r="E90" s="147">
        <v>65.96</v>
      </c>
      <c r="F90" s="147">
        <v>55.1</v>
      </c>
      <c r="G90" s="147">
        <v>0</v>
      </c>
      <c r="H90" s="147">
        <v>36.740000000000016</v>
      </c>
      <c r="I90" s="168">
        <v>115.8</v>
      </c>
      <c r="J90" s="151">
        <v>66.1</v>
      </c>
      <c r="K90" s="151">
        <v>49.7</v>
      </c>
      <c r="L90" s="147">
        <v>5.260000000000005</v>
      </c>
    </row>
    <row r="91" spans="1:12" ht="15.75">
      <c r="A91" s="423"/>
      <c r="B91" s="155" t="s">
        <v>439</v>
      </c>
      <c r="C91" s="150">
        <v>1551</v>
      </c>
      <c r="D91" s="147">
        <v>155.1</v>
      </c>
      <c r="E91" s="147">
        <v>64.83</v>
      </c>
      <c r="F91" s="147">
        <v>54.16</v>
      </c>
      <c r="G91" s="147">
        <v>0</v>
      </c>
      <c r="H91" s="147">
        <v>36.11</v>
      </c>
      <c r="I91" s="168">
        <v>117.2</v>
      </c>
      <c r="J91" s="151">
        <v>66.9</v>
      </c>
      <c r="K91" s="151">
        <v>50.3</v>
      </c>
      <c r="L91" s="147">
        <v>1.789999999999992</v>
      </c>
    </row>
    <row r="92" spans="1:12" ht="15.75">
      <c r="A92" s="423"/>
      <c r="B92" s="155" t="s">
        <v>440</v>
      </c>
      <c r="C92" s="150">
        <v>761</v>
      </c>
      <c r="D92" s="147">
        <v>76.1</v>
      </c>
      <c r="E92" s="147">
        <v>31.81</v>
      </c>
      <c r="F92" s="147">
        <v>26.57</v>
      </c>
      <c r="G92" s="147">
        <v>0</v>
      </c>
      <c r="H92" s="147">
        <v>17.71999999999999</v>
      </c>
      <c r="I92" s="168">
        <v>58.5</v>
      </c>
      <c r="J92" s="151">
        <v>33.4</v>
      </c>
      <c r="K92" s="151">
        <v>25.1</v>
      </c>
      <c r="L92" s="147">
        <v>-0.12000000000000455</v>
      </c>
    </row>
    <row r="93" spans="1:12" ht="15.75">
      <c r="A93" s="423"/>
      <c r="B93" s="155" t="s">
        <v>441</v>
      </c>
      <c r="C93" s="150">
        <v>1622</v>
      </c>
      <c r="D93" s="147">
        <v>162.2</v>
      </c>
      <c r="E93" s="147">
        <v>67.8</v>
      </c>
      <c r="F93" s="147">
        <v>56.64</v>
      </c>
      <c r="G93" s="147">
        <v>0</v>
      </c>
      <c r="H93" s="147">
        <v>37.75999999999999</v>
      </c>
      <c r="I93" s="168">
        <v>114.7</v>
      </c>
      <c r="J93" s="151">
        <v>65.5</v>
      </c>
      <c r="K93" s="151">
        <v>49.2</v>
      </c>
      <c r="L93" s="147">
        <v>9.739999999999995</v>
      </c>
    </row>
    <row r="94" spans="1:12" ht="15.75">
      <c r="A94" s="423"/>
      <c r="B94" s="155" t="s">
        <v>442</v>
      </c>
      <c r="C94" s="150">
        <v>2219</v>
      </c>
      <c r="D94" s="147">
        <v>221.9</v>
      </c>
      <c r="E94" s="147">
        <v>92.75</v>
      </c>
      <c r="F94" s="147">
        <v>90.41</v>
      </c>
      <c r="G94" s="147">
        <v>0</v>
      </c>
      <c r="H94" s="147">
        <v>38.74000000000001</v>
      </c>
      <c r="I94" s="168">
        <v>174.4</v>
      </c>
      <c r="J94" s="151">
        <v>92.9</v>
      </c>
      <c r="K94" s="151">
        <v>81.5</v>
      </c>
      <c r="L94" s="147">
        <v>8.759999999999991</v>
      </c>
    </row>
    <row r="95" spans="1:12" ht="14.25">
      <c r="A95" s="423" t="s">
        <v>443</v>
      </c>
      <c r="B95" s="148" t="s">
        <v>444</v>
      </c>
      <c r="C95" s="149">
        <v>7348</v>
      </c>
      <c r="D95" s="149">
        <v>734.8</v>
      </c>
      <c r="E95" s="149">
        <v>307.15</v>
      </c>
      <c r="F95" s="149">
        <v>299.34999999999997</v>
      </c>
      <c r="G95" s="149">
        <v>0</v>
      </c>
      <c r="H95" s="149">
        <v>128.3</v>
      </c>
      <c r="I95" s="149">
        <v>608.6</v>
      </c>
      <c r="J95" s="149">
        <v>324.3</v>
      </c>
      <c r="K95" s="149">
        <v>284.3</v>
      </c>
      <c r="L95" s="149">
        <v>-2.100000000000012</v>
      </c>
    </row>
    <row r="96" spans="1:12" ht="24">
      <c r="A96" s="423"/>
      <c r="B96" s="148" t="s">
        <v>357</v>
      </c>
      <c r="C96" s="149">
        <v>3026</v>
      </c>
      <c r="D96" s="149">
        <v>302.6</v>
      </c>
      <c r="E96" s="149">
        <v>126.49</v>
      </c>
      <c r="F96" s="149">
        <v>123.27</v>
      </c>
      <c r="G96" s="149">
        <v>0</v>
      </c>
      <c r="H96" s="149">
        <v>52.84000000000001</v>
      </c>
      <c r="I96" s="149">
        <v>255.6</v>
      </c>
      <c r="J96" s="149">
        <v>136.20000000000002</v>
      </c>
      <c r="K96" s="149">
        <v>119.39999999999999</v>
      </c>
      <c r="L96" s="149">
        <v>-5.839999999999993</v>
      </c>
    </row>
    <row r="97" spans="1:12" ht="15.75">
      <c r="A97" s="423"/>
      <c r="B97" s="152" t="s">
        <v>445</v>
      </c>
      <c r="C97" s="150">
        <v>0</v>
      </c>
      <c r="D97" s="147">
        <v>0</v>
      </c>
      <c r="E97" s="147">
        <v>0</v>
      </c>
      <c r="F97" s="147">
        <v>0</v>
      </c>
      <c r="G97" s="147">
        <v>0</v>
      </c>
      <c r="H97" s="147">
        <v>0</v>
      </c>
      <c r="I97" s="168">
        <v>0</v>
      </c>
      <c r="J97" s="151">
        <v>0</v>
      </c>
      <c r="K97" s="151">
        <v>0</v>
      </c>
      <c r="L97" s="147">
        <v>0</v>
      </c>
    </row>
    <row r="98" spans="1:12" ht="15.75">
      <c r="A98" s="423"/>
      <c r="B98" s="155" t="s">
        <v>446</v>
      </c>
      <c r="C98" s="150">
        <v>2706</v>
      </c>
      <c r="D98" s="147">
        <v>270.6</v>
      </c>
      <c r="E98" s="147">
        <v>113.11</v>
      </c>
      <c r="F98" s="147">
        <v>110.24</v>
      </c>
      <c r="G98" s="147">
        <v>0</v>
      </c>
      <c r="H98" s="147">
        <v>47.250000000000014</v>
      </c>
      <c r="I98" s="168">
        <v>230.7</v>
      </c>
      <c r="J98" s="151">
        <v>122.9</v>
      </c>
      <c r="K98" s="151">
        <v>107.8</v>
      </c>
      <c r="L98" s="147">
        <v>-7.349999999999994</v>
      </c>
    </row>
    <row r="99" spans="1:12" ht="15.75">
      <c r="A99" s="423"/>
      <c r="B99" s="155" t="s">
        <v>447</v>
      </c>
      <c r="C99" s="150">
        <v>320</v>
      </c>
      <c r="D99" s="147">
        <v>32</v>
      </c>
      <c r="E99" s="147">
        <v>13.38</v>
      </c>
      <c r="F99" s="147">
        <v>13.03</v>
      </c>
      <c r="G99" s="147">
        <v>0</v>
      </c>
      <c r="H99" s="147">
        <v>5.589999999999998</v>
      </c>
      <c r="I99" s="168">
        <v>24.9</v>
      </c>
      <c r="J99" s="151">
        <v>13.3</v>
      </c>
      <c r="K99" s="151">
        <v>11.6</v>
      </c>
      <c r="L99" s="147">
        <v>1.5100000000000016</v>
      </c>
    </row>
    <row r="100" spans="1:12" ht="15.75">
      <c r="A100" s="423"/>
      <c r="B100" s="155" t="s">
        <v>448</v>
      </c>
      <c r="C100" s="150">
        <v>2444</v>
      </c>
      <c r="D100" s="147">
        <v>244.4</v>
      </c>
      <c r="E100" s="147">
        <v>102.16</v>
      </c>
      <c r="F100" s="147">
        <v>99.57</v>
      </c>
      <c r="G100" s="147">
        <v>0</v>
      </c>
      <c r="H100" s="147">
        <v>42.670000000000016</v>
      </c>
      <c r="I100" s="168">
        <v>201</v>
      </c>
      <c r="J100" s="151">
        <v>107.1</v>
      </c>
      <c r="K100" s="151">
        <v>93.9</v>
      </c>
      <c r="L100" s="147">
        <v>0.7299999999999898</v>
      </c>
    </row>
    <row r="101" spans="1:12" ht="15.75">
      <c r="A101" s="423"/>
      <c r="B101" s="158" t="s">
        <v>449</v>
      </c>
      <c r="C101" s="150">
        <v>1878</v>
      </c>
      <c r="D101" s="147">
        <v>187.8</v>
      </c>
      <c r="E101" s="147">
        <v>78.5</v>
      </c>
      <c r="F101" s="147">
        <v>76.51</v>
      </c>
      <c r="G101" s="147">
        <v>0</v>
      </c>
      <c r="H101" s="147">
        <v>32.790000000000006</v>
      </c>
      <c r="I101" s="168">
        <v>152</v>
      </c>
      <c r="J101" s="151">
        <v>81</v>
      </c>
      <c r="K101" s="151">
        <v>71</v>
      </c>
      <c r="L101" s="147">
        <v>3.009999999999991</v>
      </c>
    </row>
    <row r="102" spans="1:12" ht="14.25">
      <c r="A102" s="423" t="s">
        <v>450</v>
      </c>
      <c r="B102" s="148" t="s">
        <v>451</v>
      </c>
      <c r="C102" s="149">
        <v>10992</v>
      </c>
      <c r="D102" s="149">
        <v>1099.2</v>
      </c>
      <c r="E102" s="149">
        <v>459.47</v>
      </c>
      <c r="F102" s="149">
        <v>339.27</v>
      </c>
      <c r="G102" s="149">
        <v>83.55</v>
      </c>
      <c r="H102" s="149">
        <v>216.91000000000003</v>
      </c>
      <c r="I102" s="149">
        <v>776.9000000000001</v>
      </c>
      <c r="J102" s="149">
        <v>466.19999999999993</v>
      </c>
      <c r="K102" s="149">
        <v>310.7</v>
      </c>
      <c r="L102" s="149">
        <v>21.839999999999964</v>
      </c>
    </row>
    <row r="103" spans="1:12" ht="24">
      <c r="A103" s="423"/>
      <c r="B103" s="148" t="s">
        <v>357</v>
      </c>
      <c r="C103" s="149">
        <v>3700</v>
      </c>
      <c r="D103" s="149">
        <v>370</v>
      </c>
      <c r="E103" s="149">
        <v>154.66</v>
      </c>
      <c r="F103" s="149">
        <v>55.72</v>
      </c>
      <c r="G103" s="149">
        <v>83.55</v>
      </c>
      <c r="H103" s="149">
        <v>76.07</v>
      </c>
      <c r="I103" s="149">
        <v>205.70000000000002</v>
      </c>
      <c r="J103" s="149">
        <v>155.4</v>
      </c>
      <c r="K103" s="149">
        <v>50.300000000000004</v>
      </c>
      <c r="L103" s="149">
        <v>4.679999999999967</v>
      </c>
    </row>
    <row r="104" spans="1:12" ht="15.75">
      <c r="A104" s="423"/>
      <c r="B104" s="152" t="s">
        <v>452</v>
      </c>
      <c r="C104" s="150">
        <v>44</v>
      </c>
      <c r="D104" s="147">
        <v>4.4</v>
      </c>
      <c r="E104" s="147">
        <v>1.84</v>
      </c>
      <c r="F104" s="147">
        <v>0</v>
      </c>
      <c r="G104" s="147">
        <v>2.56</v>
      </c>
      <c r="H104" s="147">
        <v>0</v>
      </c>
      <c r="I104" s="168">
        <v>1.3</v>
      </c>
      <c r="J104" s="151">
        <v>1.3</v>
      </c>
      <c r="K104" s="151">
        <v>0</v>
      </c>
      <c r="L104" s="147">
        <v>0.54</v>
      </c>
    </row>
    <row r="105" spans="1:12" ht="15.75">
      <c r="A105" s="423"/>
      <c r="B105" s="152" t="s">
        <v>453</v>
      </c>
      <c r="C105" s="150">
        <v>963</v>
      </c>
      <c r="D105" s="147">
        <v>96.3</v>
      </c>
      <c r="E105" s="147">
        <v>40.25</v>
      </c>
      <c r="F105" s="147">
        <v>5.61</v>
      </c>
      <c r="G105" s="147">
        <v>22.42</v>
      </c>
      <c r="H105" s="147">
        <v>28.019999999999996</v>
      </c>
      <c r="I105" s="168">
        <v>47.2</v>
      </c>
      <c r="J105" s="151">
        <v>42</v>
      </c>
      <c r="K105" s="151">
        <v>5.2</v>
      </c>
      <c r="L105" s="147">
        <v>-1.3400000000000034</v>
      </c>
    </row>
    <row r="106" spans="1:12" ht="15.75">
      <c r="A106" s="423"/>
      <c r="B106" s="152" t="s">
        <v>454</v>
      </c>
      <c r="C106" s="150">
        <v>177</v>
      </c>
      <c r="D106" s="147">
        <v>17.7</v>
      </c>
      <c r="E106" s="147">
        <v>7.4</v>
      </c>
      <c r="F106" s="147">
        <v>6.18</v>
      </c>
      <c r="G106" s="147">
        <v>0</v>
      </c>
      <c r="H106" s="147">
        <v>4.119999999999999</v>
      </c>
      <c r="I106" s="168">
        <v>13.600000000000001</v>
      </c>
      <c r="J106" s="151">
        <v>7.7</v>
      </c>
      <c r="K106" s="151">
        <v>5.9</v>
      </c>
      <c r="L106" s="147">
        <v>-0.02000000000000135</v>
      </c>
    </row>
    <row r="107" spans="1:12" ht="15.75">
      <c r="A107" s="423"/>
      <c r="B107" s="152" t="s">
        <v>455</v>
      </c>
      <c r="C107" s="150">
        <v>2516</v>
      </c>
      <c r="D107" s="147">
        <v>251.6</v>
      </c>
      <c r="E107" s="147">
        <v>105.17</v>
      </c>
      <c r="F107" s="147">
        <v>43.93</v>
      </c>
      <c r="G107" s="147">
        <v>58.57</v>
      </c>
      <c r="H107" s="147">
        <v>43.93</v>
      </c>
      <c r="I107" s="168">
        <v>143.60000000000002</v>
      </c>
      <c r="J107" s="151">
        <v>104.4</v>
      </c>
      <c r="K107" s="151">
        <v>39.2</v>
      </c>
      <c r="L107" s="147">
        <v>5.499999999999972</v>
      </c>
    </row>
    <row r="108" spans="1:12" ht="15.75">
      <c r="A108" s="423"/>
      <c r="B108" s="155" t="s">
        <v>456</v>
      </c>
      <c r="C108" s="150">
        <v>1276</v>
      </c>
      <c r="D108" s="147">
        <v>127.6</v>
      </c>
      <c r="E108" s="147">
        <v>53.34</v>
      </c>
      <c r="F108" s="147">
        <v>44.56</v>
      </c>
      <c r="G108" s="147">
        <v>0</v>
      </c>
      <c r="H108" s="147">
        <v>29.69999999999999</v>
      </c>
      <c r="I108" s="168">
        <v>95.1</v>
      </c>
      <c r="J108" s="151">
        <v>54.3</v>
      </c>
      <c r="K108" s="151">
        <v>40.8</v>
      </c>
      <c r="L108" s="147">
        <v>2.8000000000000114</v>
      </c>
    </row>
    <row r="109" spans="1:12" ht="15.75">
      <c r="A109" s="423"/>
      <c r="B109" s="155" t="s">
        <v>457</v>
      </c>
      <c r="C109" s="150">
        <v>1049</v>
      </c>
      <c r="D109" s="147">
        <v>104.9</v>
      </c>
      <c r="E109" s="147">
        <v>43.85</v>
      </c>
      <c r="F109" s="147">
        <v>36.63</v>
      </c>
      <c r="G109" s="147">
        <v>0</v>
      </c>
      <c r="H109" s="147">
        <v>24.42</v>
      </c>
      <c r="I109" s="168">
        <v>75.3</v>
      </c>
      <c r="J109" s="151">
        <v>43</v>
      </c>
      <c r="K109" s="151">
        <v>32.3</v>
      </c>
      <c r="L109" s="147">
        <v>5.180000000000007</v>
      </c>
    </row>
    <row r="110" spans="1:12" ht="15.75">
      <c r="A110" s="423"/>
      <c r="B110" s="155" t="s">
        <v>458</v>
      </c>
      <c r="C110" s="150">
        <v>1506</v>
      </c>
      <c r="D110" s="147">
        <v>150.6</v>
      </c>
      <c r="E110" s="147">
        <v>62.95</v>
      </c>
      <c r="F110" s="147">
        <v>61.36</v>
      </c>
      <c r="G110" s="147">
        <v>0</v>
      </c>
      <c r="H110" s="147">
        <v>26.289999999999992</v>
      </c>
      <c r="I110" s="168">
        <v>130.6</v>
      </c>
      <c r="J110" s="151">
        <v>69.6</v>
      </c>
      <c r="K110" s="151">
        <v>61</v>
      </c>
      <c r="L110" s="147">
        <v>-6.289999999999992</v>
      </c>
    </row>
    <row r="111" spans="1:12" ht="15.75">
      <c r="A111" s="423"/>
      <c r="B111" s="155" t="s">
        <v>459</v>
      </c>
      <c r="C111" s="150">
        <v>3461</v>
      </c>
      <c r="D111" s="147">
        <v>346.1</v>
      </c>
      <c r="E111" s="147">
        <v>144.67</v>
      </c>
      <c r="F111" s="147">
        <v>141</v>
      </c>
      <c r="G111" s="147">
        <v>0</v>
      </c>
      <c r="H111" s="147">
        <v>60.430000000000035</v>
      </c>
      <c r="I111" s="168">
        <v>270.2</v>
      </c>
      <c r="J111" s="151">
        <v>143.9</v>
      </c>
      <c r="K111" s="151">
        <v>126.3</v>
      </c>
      <c r="L111" s="147">
        <v>15.46999999999997</v>
      </c>
    </row>
    <row r="112" spans="1:12" ht="14.25">
      <c r="A112" s="423" t="s">
        <v>460</v>
      </c>
      <c r="B112" s="148" t="s">
        <v>461</v>
      </c>
      <c r="C112" s="149">
        <v>22613</v>
      </c>
      <c r="D112" s="149">
        <v>2261.3</v>
      </c>
      <c r="E112" s="149">
        <v>945.23</v>
      </c>
      <c r="F112" s="149">
        <v>783.78</v>
      </c>
      <c r="G112" s="149">
        <v>80.98</v>
      </c>
      <c r="H112" s="149">
        <v>451.30999999999995</v>
      </c>
      <c r="I112" s="149">
        <v>1697.4999999999998</v>
      </c>
      <c r="J112" s="149">
        <v>970.1000000000001</v>
      </c>
      <c r="K112" s="149">
        <v>727.4</v>
      </c>
      <c r="L112" s="149">
        <v>31.510000000000097</v>
      </c>
    </row>
    <row r="113" spans="1:12" ht="24">
      <c r="A113" s="423"/>
      <c r="B113" s="148" t="s">
        <v>357</v>
      </c>
      <c r="C113" s="149">
        <v>3381</v>
      </c>
      <c r="D113" s="149">
        <v>338.1</v>
      </c>
      <c r="E113" s="149">
        <v>141.32999999999998</v>
      </c>
      <c r="F113" s="149">
        <v>28.240000000000002</v>
      </c>
      <c r="G113" s="149">
        <v>80.98</v>
      </c>
      <c r="H113" s="149">
        <v>87.54999999999998</v>
      </c>
      <c r="I113" s="149">
        <v>172.1</v>
      </c>
      <c r="J113" s="149">
        <v>143.3</v>
      </c>
      <c r="K113" s="149">
        <v>28.799999999999997</v>
      </c>
      <c r="L113" s="149">
        <v>-2.529999999999982</v>
      </c>
    </row>
    <row r="114" spans="1:12" ht="15.75">
      <c r="A114" s="423"/>
      <c r="B114" s="152" t="s">
        <v>462</v>
      </c>
      <c r="C114" s="150">
        <v>65</v>
      </c>
      <c r="D114" s="147">
        <v>6.5</v>
      </c>
      <c r="E114" s="147">
        <v>2.72</v>
      </c>
      <c r="F114" s="147">
        <v>0</v>
      </c>
      <c r="G114" s="147">
        <v>3.78</v>
      </c>
      <c r="H114" s="147">
        <v>0</v>
      </c>
      <c r="I114" s="168">
        <v>0</v>
      </c>
      <c r="J114" s="151">
        <v>0</v>
      </c>
      <c r="K114" s="151">
        <v>0</v>
      </c>
      <c r="L114" s="147">
        <v>2.72</v>
      </c>
    </row>
    <row r="115" spans="1:12" ht="15.75">
      <c r="A115" s="423"/>
      <c r="B115" s="152" t="s">
        <v>463</v>
      </c>
      <c r="C115" s="150">
        <v>1535</v>
      </c>
      <c r="D115" s="147">
        <v>153.5</v>
      </c>
      <c r="E115" s="147">
        <v>64.16</v>
      </c>
      <c r="F115" s="147">
        <v>17.87</v>
      </c>
      <c r="G115" s="147">
        <v>35.74</v>
      </c>
      <c r="H115" s="147">
        <v>35.73</v>
      </c>
      <c r="I115" s="168">
        <v>79.3</v>
      </c>
      <c r="J115" s="151">
        <v>63.4</v>
      </c>
      <c r="K115" s="151">
        <v>15.9</v>
      </c>
      <c r="L115" s="147">
        <v>2.730000000000004</v>
      </c>
    </row>
    <row r="116" spans="1:12" ht="15.75">
      <c r="A116" s="423"/>
      <c r="B116" s="152" t="s">
        <v>464</v>
      </c>
      <c r="C116" s="150">
        <v>0</v>
      </c>
      <c r="D116" s="147">
        <v>0</v>
      </c>
      <c r="E116" s="147">
        <v>0</v>
      </c>
      <c r="F116" s="147">
        <v>0</v>
      </c>
      <c r="G116" s="147">
        <v>0</v>
      </c>
      <c r="H116" s="147">
        <v>0</v>
      </c>
      <c r="I116" s="168">
        <v>5.3</v>
      </c>
      <c r="J116" s="151">
        <v>2.8</v>
      </c>
      <c r="K116" s="151">
        <v>2.5</v>
      </c>
      <c r="L116" s="147">
        <v>-5.3</v>
      </c>
    </row>
    <row r="117" spans="1:12" ht="15.75">
      <c r="A117" s="423"/>
      <c r="B117" s="152" t="s">
        <v>465</v>
      </c>
      <c r="C117" s="150">
        <v>0</v>
      </c>
      <c r="D117" s="147">
        <v>0</v>
      </c>
      <c r="E117" s="147">
        <v>0</v>
      </c>
      <c r="F117" s="147">
        <v>0</v>
      </c>
      <c r="G117" s="147">
        <v>0</v>
      </c>
      <c r="H117" s="147">
        <v>0</v>
      </c>
      <c r="I117" s="168">
        <v>1.9</v>
      </c>
      <c r="J117" s="151">
        <v>1</v>
      </c>
      <c r="K117" s="151">
        <v>0.9</v>
      </c>
      <c r="L117" s="147">
        <v>-1.9</v>
      </c>
    </row>
    <row r="118" spans="1:12" ht="15.75">
      <c r="A118" s="423"/>
      <c r="B118" s="152" t="s">
        <v>466</v>
      </c>
      <c r="C118" s="150">
        <v>1781</v>
      </c>
      <c r="D118" s="147">
        <v>178.1</v>
      </c>
      <c r="E118" s="147">
        <v>74.45</v>
      </c>
      <c r="F118" s="147">
        <v>10.37</v>
      </c>
      <c r="G118" s="147">
        <v>41.46</v>
      </c>
      <c r="H118" s="147">
        <v>51.819999999999986</v>
      </c>
      <c r="I118" s="168">
        <v>85.6</v>
      </c>
      <c r="J118" s="151">
        <v>76.1</v>
      </c>
      <c r="K118" s="151">
        <v>9.5</v>
      </c>
      <c r="L118" s="147">
        <v>-0.7799999999999869</v>
      </c>
    </row>
    <row r="119" spans="1:12" ht="15.75">
      <c r="A119" s="423"/>
      <c r="B119" s="155" t="s">
        <v>467</v>
      </c>
      <c r="C119" s="150">
        <v>1627</v>
      </c>
      <c r="D119" s="147">
        <v>162.7</v>
      </c>
      <c r="E119" s="147">
        <v>68.01</v>
      </c>
      <c r="F119" s="147">
        <v>56.81</v>
      </c>
      <c r="G119" s="147">
        <v>0</v>
      </c>
      <c r="H119" s="147">
        <v>37.87999999999998</v>
      </c>
      <c r="I119" s="168">
        <v>124.30000000000001</v>
      </c>
      <c r="J119" s="151">
        <v>70.9</v>
      </c>
      <c r="K119" s="151">
        <v>53.4</v>
      </c>
      <c r="L119" s="147">
        <v>0.519999999999996</v>
      </c>
    </row>
    <row r="120" spans="1:12" ht="15.75">
      <c r="A120" s="423"/>
      <c r="B120" s="155" t="s">
        <v>468</v>
      </c>
      <c r="C120" s="150">
        <v>2257</v>
      </c>
      <c r="D120" s="147">
        <v>225.7</v>
      </c>
      <c r="E120" s="147">
        <v>94.34</v>
      </c>
      <c r="F120" s="147">
        <v>78.82</v>
      </c>
      <c r="G120" s="147">
        <v>0</v>
      </c>
      <c r="H120" s="147">
        <v>52.53999999999999</v>
      </c>
      <c r="I120" s="168">
        <v>163.39999999999998</v>
      </c>
      <c r="J120" s="151">
        <v>93.3</v>
      </c>
      <c r="K120" s="151">
        <v>70.1</v>
      </c>
      <c r="L120" s="147">
        <v>9.76000000000002</v>
      </c>
    </row>
    <row r="121" spans="1:12" ht="15.75">
      <c r="A121" s="423"/>
      <c r="B121" s="155" t="s">
        <v>469</v>
      </c>
      <c r="C121" s="150">
        <v>4517</v>
      </c>
      <c r="D121" s="147">
        <v>451.7</v>
      </c>
      <c r="E121" s="147">
        <v>188.81</v>
      </c>
      <c r="F121" s="147">
        <v>184.02</v>
      </c>
      <c r="G121" s="147">
        <v>0</v>
      </c>
      <c r="H121" s="147">
        <v>78.86999999999998</v>
      </c>
      <c r="I121" s="168">
        <v>372.79999999999995</v>
      </c>
      <c r="J121" s="151">
        <v>198.6</v>
      </c>
      <c r="K121" s="151">
        <v>174.2</v>
      </c>
      <c r="L121" s="147">
        <v>0.030000000000086402</v>
      </c>
    </row>
    <row r="122" spans="1:12" ht="15.75">
      <c r="A122" s="423"/>
      <c r="B122" s="155" t="s">
        <v>470</v>
      </c>
      <c r="C122" s="150">
        <v>1684</v>
      </c>
      <c r="D122" s="147">
        <v>168.4</v>
      </c>
      <c r="E122" s="147">
        <v>70.39</v>
      </c>
      <c r="F122" s="147">
        <v>68.61</v>
      </c>
      <c r="G122" s="147">
        <v>0</v>
      </c>
      <c r="H122" s="147">
        <v>29.400000000000006</v>
      </c>
      <c r="I122" s="168">
        <v>126.8</v>
      </c>
      <c r="J122" s="151">
        <v>67.6</v>
      </c>
      <c r="K122" s="151">
        <v>59.2</v>
      </c>
      <c r="L122" s="147">
        <v>12.200000000000003</v>
      </c>
    </row>
    <row r="123" spans="1:12" ht="15.75">
      <c r="A123" s="423"/>
      <c r="B123" s="155" t="s">
        <v>471</v>
      </c>
      <c r="C123" s="150">
        <v>2901</v>
      </c>
      <c r="D123" s="147">
        <v>290.1</v>
      </c>
      <c r="E123" s="147">
        <v>121.26</v>
      </c>
      <c r="F123" s="147">
        <v>118.19</v>
      </c>
      <c r="G123" s="147">
        <v>0</v>
      </c>
      <c r="H123" s="147">
        <v>50.650000000000034</v>
      </c>
      <c r="I123" s="168">
        <v>229</v>
      </c>
      <c r="J123" s="151">
        <v>122</v>
      </c>
      <c r="K123" s="151">
        <v>107</v>
      </c>
      <c r="L123" s="147">
        <v>10.449999999999989</v>
      </c>
    </row>
    <row r="124" spans="1:12" ht="15.75">
      <c r="A124" s="423"/>
      <c r="B124" s="155" t="s">
        <v>472</v>
      </c>
      <c r="C124" s="150">
        <v>921</v>
      </c>
      <c r="D124" s="147">
        <v>92.1</v>
      </c>
      <c r="E124" s="147">
        <v>38.5</v>
      </c>
      <c r="F124" s="147">
        <v>32.16</v>
      </c>
      <c r="G124" s="147">
        <v>0</v>
      </c>
      <c r="H124" s="147">
        <v>21.439999999999998</v>
      </c>
      <c r="I124" s="168">
        <v>83</v>
      </c>
      <c r="J124" s="151">
        <v>47.4</v>
      </c>
      <c r="K124" s="151">
        <v>35.6</v>
      </c>
      <c r="L124" s="147">
        <v>-12.340000000000003</v>
      </c>
    </row>
    <row r="125" spans="1:12" ht="15.75">
      <c r="A125" s="423"/>
      <c r="B125" s="164" t="s">
        <v>102</v>
      </c>
      <c r="C125" s="150">
        <v>2803</v>
      </c>
      <c r="D125" s="147">
        <v>280.3</v>
      </c>
      <c r="E125" s="147">
        <v>117.17</v>
      </c>
      <c r="F125" s="147">
        <v>114.19</v>
      </c>
      <c r="G125" s="147">
        <v>0</v>
      </c>
      <c r="H125" s="147">
        <v>48.94</v>
      </c>
      <c r="I125" s="168">
        <v>220</v>
      </c>
      <c r="J125" s="151">
        <v>117.2</v>
      </c>
      <c r="K125" s="151">
        <v>102.8</v>
      </c>
      <c r="L125" s="147">
        <v>11.360000000000014</v>
      </c>
    </row>
    <row r="126" spans="1:12" ht="15.75">
      <c r="A126" s="423"/>
      <c r="B126" s="155" t="s">
        <v>473</v>
      </c>
      <c r="C126" s="150">
        <v>690</v>
      </c>
      <c r="D126" s="147">
        <v>69</v>
      </c>
      <c r="E126" s="147">
        <v>28.84</v>
      </c>
      <c r="F126" s="147">
        <v>28.11</v>
      </c>
      <c r="G126" s="147">
        <v>0</v>
      </c>
      <c r="H126" s="147">
        <v>12.049999999999997</v>
      </c>
      <c r="I126" s="168">
        <v>59.3</v>
      </c>
      <c r="J126" s="151">
        <v>31.6</v>
      </c>
      <c r="K126" s="151">
        <v>27.7</v>
      </c>
      <c r="L126" s="147">
        <v>-2.3499999999999943</v>
      </c>
    </row>
    <row r="127" spans="1:12" ht="15.75">
      <c r="A127" s="423"/>
      <c r="B127" s="155" t="s">
        <v>474</v>
      </c>
      <c r="C127" s="150">
        <v>1832</v>
      </c>
      <c r="D127" s="147">
        <v>183.2</v>
      </c>
      <c r="E127" s="147">
        <v>76.58</v>
      </c>
      <c r="F127" s="147">
        <v>74.63</v>
      </c>
      <c r="G127" s="147">
        <v>0</v>
      </c>
      <c r="H127" s="147">
        <v>31.989999999999995</v>
      </c>
      <c r="I127" s="168">
        <v>146.8</v>
      </c>
      <c r="J127" s="151">
        <v>78.2</v>
      </c>
      <c r="K127" s="151">
        <v>68.6</v>
      </c>
      <c r="L127" s="147">
        <v>4.409999999999968</v>
      </c>
    </row>
    <row r="128" spans="1:12" ht="14.25">
      <c r="A128" s="423" t="s">
        <v>475</v>
      </c>
      <c r="B128" s="148" t="s">
        <v>476</v>
      </c>
      <c r="C128" s="149">
        <v>16751</v>
      </c>
      <c r="D128" s="149">
        <v>1675.1</v>
      </c>
      <c r="E128" s="149">
        <v>700.19</v>
      </c>
      <c r="F128" s="149">
        <v>508.93</v>
      </c>
      <c r="G128" s="149">
        <v>70.86</v>
      </c>
      <c r="H128" s="149">
        <v>395.12000000000006</v>
      </c>
      <c r="I128" s="149">
        <v>1198.2</v>
      </c>
      <c r="J128" s="149">
        <v>722.3000000000001</v>
      </c>
      <c r="K128" s="149">
        <v>475.9</v>
      </c>
      <c r="L128" s="149">
        <v>10.920000000000007</v>
      </c>
    </row>
    <row r="129" spans="1:12" ht="24">
      <c r="A129" s="423"/>
      <c r="B129" s="148" t="s">
        <v>357</v>
      </c>
      <c r="C129" s="149">
        <v>2948</v>
      </c>
      <c r="D129" s="149">
        <v>294.8</v>
      </c>
      <c r="E129" s="149">
        <v>123.23000000000002</v>
      </c>
      <c r="F129" s="149">
        <v>0</v>
      </c>
      <c r="G129" s="149">
        <v>70.86</v>
      </c>
      <c r="H129" s="149">
        <v>100.71000000000001</v>
      </c>
      <c r="I129" s="149">
        <v>123.3</v>
      </c>
      <c r="J129" s="149">
        <v>123.3</v>
      </c>
      <c r="K129" s="149">
        <v>0</v>
      </c>
      <c r="L129" s="149">
        <v>-0.0699999999999954</v>
      </c>
    </row>
    <row r="130" spans="1:12" ht="15.75">
      <c r="A130" s="423"/>
      <c r="B130" s="152" t="s">
        <v>477</v>
      </c>
      <c r="C130" s="150">
        <v>64</v>
      </c>
      <c r="D130" s="147">
        <v>6.4</v>
      </c>
      <c r="E130" s="147">
        <v>2.68</v>
      </c>
      <c r="F130" s="147">
        <v>0</v>
      </c>
      <c r="G130" s="147">
        <v>3.72</v>
      </c>
      <c r="H130" s="147">
        <v>0</v>
      </c>
      <c r="I130" s="168">
        <v>2.8</v>
      </c>
      <c r="J130" s="151">
        <v>2.8</v>
      </c>
      <c r="K130" s="151">
        <v>0</v>
      </c>
      <c r="L130" s="147">
        <v>-0.11999999999999966</v>
      </c>
    </row>
    <row r="131" spans="1:12" ht="15.75">
      <c r="A131" s="423"/>
      <c r="B131" s="152" t="s">
        <v>478</v>
      </c>
      <c r="C131" s="150">
        <v>1771</v>
      </c>
      <c r="D131" s="147">
        <v>177.1</v>
      </c>
      <c r="E131" s="147">
        <v>74.03</v>
      </c>
      <c r="F131" s="147">
        <v>0</v>
      </c>
      <c r="G131" s="147">
        <v>41.23</v>
      </c>
      <c r="H131" s="147">
        <v>61.839999999999996</v>
      </c>
      <c r="I131" s="168">
        <v>75.2</v>
      </c>
      <c r="J131" s="151">
        <v>75.2</v>
      </c>
      <c r="K131" s="151">
        <v>0</v>
      </c>
      <c r="L131" s="147">
        <v>-1.1700000000000017</v>
      </c>
    </row>
    <row r="132" spans="1:12" ht="15.75">
      <c r="A132" s="423"/>
      <c r="B132" s="152" t="s">
        <v>479</v>
      </c>
      <c r="C132" s="150">
        <v>1113</v>
      </c>
      <c r="D132" s="147">
        <v>111.3</v>
      </c>
      <c r="E132" s="147">
        <v>46.52</v>
      </c>
      <c r="F132" s="147">
        <v>0</v>
      </c>
      <c r="G132" s="147">
        <v>25.91</v>
      </c>
      <c r="H132" s="147">
        <v>38.870000000000005</v>
      </c>
      <c r="I132" s="168">
        <v>45.3</v>
      </c>
      <c r="J132" s="151">
        <v>45.3</v>
      </c>
      <c r="K132" s="151">
        <v>0</v>
      </c>
      <c r="L132" s="147">
        <v>1.220000000000006</v>
      </c>
    </row>
    <row r="133" spans="1:12" ht="15.75">
      <c r="A133" s="423"/>
      <c r="B133" s="155" t="s">
        <v>480</v>
      </c>
      <c r="C133" s="150">
        <v>794</v>
      </c>
      <c r="D133" s="147">
        <v>79.4</v>
      </c>
      <c r="E133" s="147">
        <v>33.19</v>
      </c>
      <c r="F133" s="147">
        <v>18.48</v>
      </c>
      <c r="G133" s="147">
        <v>0</v>
      </c>
      <c r="H133" s="147">
        <v>27.730000000000008</v>
      </c>
      <c r="I133" s="168">
        <v>51.5</v>
      </c>
      <c r="J133" s="151">
        <v>34.3</v>
      </c>
      <c r="K133" s="151">
        <v>17.2</v>
      </c>
      <c r="L133" s="147">
        <v>0.1700000000000017</v>
      </c>
    </row>
    <row r="134" spans="1:12" ht="15.75">
      <c r="A134" s="423"/>
      <c r="B134" s="155" t="s">
        <v>481</v>
      </c>
      <c r="C134" s="150">
        <v>1714</v>
      </c>
      <c r="D134" s="147">
        <v>171.4</v>
      </c>
      <c r="E134" s="147">
        <v>71.65</v>
      </c>
      <c r="F134" s="147">
        <v>59.85</v>
      </c>
      <c r="G134" s="147">
        <v>0</v>
      </c>
      <c r="H134" s="147">
        <v>39.9</v>
      </c>
      <c r="I134" s="168">
        <v>128.60000000000002</v>
      </c>
      <c r="J134" s="151">
        <v>73.4</v>
      </c>
      <c r="K134" s="151">
        <v>55.2</v>
      </c>
      <c r="L134" s="147">
        <v>2.8999999999999773</v>
      </c>
    </row>
    <row r="135" spans="1:12" ht="15.75">
      <c r="A135" s="423"/>
      <c r="B135" s="155" t="s">
        <v>482</v>
      </c>
      <c r="C135" s="150">
        <v>1445</v>
      </c>
      <c r="D135" s="147">
        <v>144.5</v>
      </c>
      <c r="E135" s="147">
        <v>60.4</v>
      </c>
      <c r="F135" s="147">
        <v>50.46</v>
      </c>
      <c r="G135" s="147">
        <v>0</v>
      </c>
      <c r="H135" s="147">
        <v>33.63999999999999</v>
      </c>
      <c r="I135" s="168">
        <v>108.6</v>
      </c>
      <c r="J135" s="151">
        <v>62</v>
      </c>
      <c r="K135" s="151">
        <v>46.6</v>
      </c>
      <c r="L135" s="147">
        <v>2.260000000000005</v>
      </c>
    </row>
    <row r="136" spans="1:12" ht="15.75">
      <c r="A136" s="423"/>
      <c r="B136" s="155" t="s">
        <v>483</v>
      </c>
      <c r="C136" s="150">
        <v>2947</v>
      </c>
      <c r="D136" s="147">
        <v>294.7</v>
      </c>
      <c r="E136" s="147">
        <v>123.18</v>
      </c>
      <c r="F136" s="147">
        <v>120.06</v>
      </c>
      <c r="G136" s="147">
        <v>0</v>
      </c>
      <c r="H136" s="147">
        <v>51.45999999999998</v>
      </c>
      <c r="I136" s="168">
        <v>243.70000000000002</v>
      </c>
      <c r="J136" s="151">
        <v>129.8</v>
      </c>
      <c r="K136" s="151">
        <v>113.9</v>
      </c>
      <c r="L136" s="147">
        <v>-0.46000000000000796</v>
      </c>
    </row>
    <row r="137" spans="1:12" ht="15.75">
      <c r="A137" s="423"/>
      <c r="B137" s="155" t="s">
        <v>484</v>
      </c>
      <c r="C137" s="150">
        <v>940</v>
      </c>
      <c r="D137" s="147">
        <v>94</v>
      </c>
      <c r="E137" s="147">
        <v>39.29</v>
      </c>
      <c r="F137" s="147">
        <v>27.36</v>
      </c>
      <c r="G137" s="147">
        <v>0</v>
      </c>
      <c r="H137" s="147">
        <v>27.35</v>
      </c>
      <c r="I137" s="168">
        <v>63.099999999999994</v>
      </c>
      <c r="J137" s="151">
        <v>38.8</v>
      </c>
      <c r="K137" s="151">
        <v>24.3</v>
      </c>
      <c r="L137" s="147">
        <v>3.5500000000000114</v>
      </c>
    </row>
    <row r="138" spans="1:12" ht="15.75">
      <c r="A138" s="423"/>
      <c r="B138" s="155" t="s">
        <v>485</v>
      </c>
      <c r="C138" s="150">
        <v>878</v>
      </c>
      <c r="D138" s="147">
        <v>87.8</v>
      </c>
      <c r="E138" s="147">
        <v>36.7</v>
      </c>
      <c r="F138" s="147">
        <v>25.55</v>
      </c>
      <c r="G138" s="147">
        <v>0</v>
      </c>
      <c r="H138" s="147">
        <v>25.549999999999994</v>
      </c>
      <c r="I138" s="168">
        <v>63.9</v>
      </c>
      <c r="J138" s="151">
        <v>39.3</v>
      </c>
      <c r="K138" s="151">
        <v>24.6</v>
      </c>
      <c r="L138" s="147">
        <v>-1.6499999999999986</v>
      </c>
    </row>
    <row r="139" spans="1:12" ht="15.75">
      <c r="A139" s="423"/>
      <c r="B139" s="155" t="s">
        <v>486</v>
      </c>
      <c r="C139" s="150">
        <v>2180</v>
      </c>
      <c r="D139" s="147">
        <v>218</v>
      </c>
      <c r="E139" s="147">
        <v>91.12</v>
      </c>
      <c r="F139" s="147">
        <v>88.82</v>
      </c>
      <c r="G139" s="147">
        <v>0</v>
      </c>
      <c r="H139" s="147">
        <v>38.06</v>
      </c>
      <c r="I139" s="168">
        <v>180.5</v>
      </c>
      <c r="J139" s="151">
        <v>96.2</v>
      </c>
      <c r="K139" s="151">
        <v>84.3</v>
      </c>
      <c r="L139" s="147">
        <v>-0.5600000000000023</v>
      </c>
    </row>
    <row r="140" spans="1:12" ht="15.75">
      <c r="A140" s="423"/>
      <c r="B140" s="155" t="s">
        <v>487</v>
      </c>
      <c r="C140" s="150">
        <v>866</v>
      </c>
      <c r="D140" s="147">
        <v>86.6</v>
      </c>
      <c r="E140" s="147">
        <v>36.2</v>
      </c>
      <c r="F140" s="147">
        <v>35.28</v>
      </c>
      <c r="G140" s="147">
        <v>0</v>
      </c>
      <c r="H140" s="147">
        <v>15.11999999999999</v>
      </c>
      <c r="I140" s="168">
        <v>68.9</v>
      </c>
      <c r="J140" s="151">
        <v>36.7</v>
      </c>
      <c r="K140" s="151">
        <v>32.2</v>
      </c>
      <c r="L140" s="147">
        <v>2.5799999999999983</v>
      </c>
    </row>
    <row r="141" spans="1:12" ht="15.75">
      <c r="A141" s="423"/>
      <c r="B141" s="155" t="s">
        <v>488</v>
      </c>
      <c r="C141" s="150">
        <v>2039</v>
      </c>
      <c r="D141" s="147">
        <v>203.9</v>
      </c>
      <c r="E141" s="147">
        <v>85.23</v>
      </c>
      <c r="F141" s="147">
        <v>83.07</v>
      </c>
      <c r="G141" s="147">
        <v>0</v>
      </c>
      <c r="H141" s="147">
        <v>35.60000000000001</v>
      </c>
      <c r="I141" s="168">
        <v>166.1</v>
      </c>
      <c r="J141" s="151">
        <v>88.5</v>
      </c>
      <c r="K141" s="151">
        <v>77.6</v>
      </c>
      <c r="L141" s="147">
        <v>2.200000000000017</v>
      </c>
    </row>
    <row r="142" spans="1:12" ht="14.25">
      <c r="A142" s="423" t="s">
        <v>489</v>
      </c>
      <c r="B142" s="148" t="s">
        <v>490</v>
      </c>
      <c r="C142" s="149">
        <v>16733</v>
      </c>
      <c r="D142" s="149">
        <v>1673.3</v>
      </c>
      <c r="E142" s="149">
        <v>699.45</v>
      </c>
      <c r="F142" s="149">
        <v>622.9100000000001</v>
      </c>
      <c r="G142" s="149">
        <v>65.37</v>
      </c>
      <c r="H142" s="149">
        <v>285.56999999999994</v>
      </c>
      <c r="I142" s="149">
        <v>1288.2</v>
      </c>
      <c r="J142" s="149">
        <v>711.5999999999999</v>
      </c>
      <c r="K142" s="149">
        <v>576.6</v>
      </c>
      <c r="L142" s="149">
        <v>34.15999999999988</v>
      </c>
    </row>
    <row r="143" spans="1:12" ht="24">
      <c r="A143" s="423"/>
      <c r="B143" s="148" t="s">
        <v>357</v>
      </c>
      <c r="C143" s="149">
        <v>2244</v>
      </c>
      <c r="D143" s="149">
        <v>224.4</v>
      </c>
      <c r="E143" s="149">
        <v>93.8</v>
      </c>
      <c r="F143" s="149">
        <v>32.62</v>
      </c>
      <c r="G143" s="149">
        <v>65.37</v>
      </c>
      <c r="H143" s="149">
        <v>32.61000000000002</v>
      </c>
      <c r="I143" s="149">
        <v>111.1</v>
      </c>
      <c r="J143" s="149">
        <v>84.5</v>
      </c>
      <c r="K143" s="149">
        <v>26.6</v>
      </c>
      <c r="L143" s="149">
        <v>15.31999999999999</v>
      </c>
    </row>
    <row r="144" spans="1:12" ht="15.75">
      <c r="A144" s="423"/>
      <c r="B144" s="152" t="s">
        <v>491</v>
      </c>
      <c r="C144" s="150">
        <v>376</v>
      </c>
      <c r="D144" s="147">
        <v>37.6</v>
      </c>
      <c r="E144" s="147">
        <v>15.72</v>
      </c>
      <c r="F144" s="147">
        <v>0</v>
      </c>
      <c r="G144" s="147">
        <v>21.88</v>
      </c>
      <c r="H144" s="147">
        <v>0</v>
      </c>
      <c r="I144" s="168">
        <v>13.6</v>
      </c>
      <c r="J144" s="151">
        <v>13.6</v>
      </c>
      <c r="K144" s="151">
        <v>0</v>
      </c>
      <c r="L144" s="147">
        <v>2.120000000000001</v>
      </c>
    </row>
    <row r="145" spans="1:12" ht="15.75">
      <c r="A145" s="423"/>
      <c r="B145" s="152" t="s">
        <v>492</v>
      </c>
      <c r="C145" s="150">
        <v>1868</v>
      </c>
      <c r="D145" s="147">
        <v>186.8</v>
      </c>
      <c r="E145" s="147">
        <v>78.08</v>
      </c>
      <c r="F145" s="147">
        <v>32.62</v>
      </c>
      <c r="G145" s="147">
        <v>43.49</v>
      </c>
      <c r="H145" s="147">
        <v>32.61000000000002</v>
      </c>
      <c r="I145" s="168">
        <v>97.5</v>
      </c>
      <c r="J145" s="151">
        <v>70.9</v>
      </c>
      <c r="K145" s="151">
        <v>26.6</v>
      </c>
      <c r="L145" s="147">
        <v>13.199999999999989</v>
      </c>
    </row>
    <row r="146" spans="1:12" ht="15.75">
      <c r="A146" s="423"/>
      <c r="B146" s="165" t="s">
        <v>493</v>
      </c>
      <c r="C146" s="150">
        <v>4345</v>
      </c>
      <c r="D146" s="147">
        <v>434.5</v>
      </c>
      <c r="E146" s="147">
        <v>181.62</v>
      </c>
      <c r="F146" s="147">
        <v>177.02</v>
      </c>
      <c r="G146" s="147">
        <v>0</v>
      </c>
      <c r="H146" s="147">
        <v>75.85999999999999</v>
      </c>
      <c r="I146" s="168">
        <v>348.6</v>
      </c>
      <c r="J146" s="151">
        <v>185.7</v>
      </c>
      <c r="K146" s="151">
        <v>162.9</v>
      </c>
      <c r="L146" s="147">
        <v>10.039999999999964</v>
      </c>
    </row>
    <row r="147" spans="1:12" ht="15.75">
      <c r="A147" s="423"/>
      <c r="B147" s="155" t="s">
        <v>494</v>
      </c>
      <c r="C147" s="150">
        <v>876</v>
      </c>
      <c r="D147" s="147">
        <v>87.6</v>
      </c>
      <c r="E147" s="147">
        <v>36.62</v>
      </c>
      <c r="F147" s="147">
        <v>35.69</v>
      </c>
      <c r="G147" s="147">
        <v>0</v>
      </c>
      <c r="H147" s="147">
        <v>15.29</v>
      </c>
      <c r="I147" s="168">
        <v>73.6</v>
      </c>
      <c r="J147" s="151">
        <v>39.2</v>
      </c>
      <c r="K147" s="151">
        <v>34.4</v>
      </c>
      <c r="L147" s="147">
        <v>-1.289999999999992</v>
      </c>
    </row>
    <row r="148" spans="1:12" ht="15.75">
      <c r="A148" s="423"/>
      <c r="B148" s="155" t="s">
        <v>495</v>
      </c>
      <c r="C148" s="150">
        <v>2970</v>
      </c>
      <c r="D148" s="147">
        <v>297</v>
      </c>
      <c r="E148" s="147">
        <v>124.15</v>
      </c>
      <c r="F148" s="147">
        <v>121</v>
      </c>
      <c r="G148" s="147">
        <v>0</v>
      </c>
      <c r="H148" s="147">
        <v>51.849999999999994</v>
      </c>
      <c r="I148" s="168">
        <v>250.20000000000002</v>
      </c>
      <c r="J148" s="151">
        <v>133.3</v>
      </c>
      <c r="K148" s="151">
        <v>116.9</v>
      </c>
      <c r="L148" s="147">
        <v>-5.050000000000011</v>
      </c>
    </row>
    <row r="149" spans="1:12" ht="15.75">
      <c r="A149" s="423"/>
      <c r="B149" s="165" t="s">
        <v>496</v>
      </c>
      <c r="C149" s="150">
        <v>6298</v>
      </c>
      <c r="D149" s="147">
        <v>629.8</v>
      </c>
      <c r="E149" s="147">
        <v>263.26</v>
      </c>
      <c r="F149" s="147">
        <v>256.58</v>
      </c>
      <c r="G149" s="147">
        <v>0</v>
      </c>
      <c r="H149" s="147">
        <v>109.95999999999998</v>
      </c>
      <c r="I149" s="168">
        <v>504.7</v>
      </c>
      <c r="J149" s="151">
        <v>268.9</v>
      </c>
      <c r="K149" s="151">
        <v>235.8</v>
      </c>
      <c r="L149" s="147">
        <v>15.13999999999993</v>
      </c>
    </row>
    <row r="150" spans="1:12" ht="14.25">
      <c r="A150" s="423" t="s">
        <v>497</v>
      </c>
      <c r="B150" s="148" t="s">
        <v>498</v>
      </c>
      <c r="C150" s="149">
        <v>23942</v>
      </c>
      <c r="D150" s="149">
        <v>2394.2</v>
      </c>
      <c r="E150" s="149">
        <v>1000.7800000000001</v>
      </c>
      <c r="F150" s="149">
        <v>874.9899999999998</v>
      </c>
      <c r="G150" s="149">
        <v>100.41</v>
      </c>
      <c r="H150" s="149">
        <v>418.0200000000001</v>
      </c>
      <c r="I150" s="149">
        <v>1808.5000000000002</v>
      </c>
      <c r="J150" s="149">
        <v>1012.3000000000001</v>
      </c>
      <c r="K150" s="149">
        <v>796.2000000000002</v>
      </c>
      <c r="L150" s="149">
        <v>67.27000000000001</v>
      </c>
    </row>
    <row r="151" spans="1:12" ht="24">
      <c r="A151" s="423"/>
      <c r="B151" s="148" t="s">
        <v>357</v>
      </c>
      <c r="C151" s="149">
        <v>4313</v>
      </c>
      <c r="D151" s="149">
        <v>431.3</v>
      </c>
      <c r="E151" s="149">
        <v>180.28</v>
      </c>
      <c r="F151" s="149">
        <v>75.31</v>
      </c>
      <c r="G151" s="149">
        <v>100.41</v>
      </c>
      <c r="H151" s="149">
        <v>75.30000000000001</v>
      </c>
      <c r="I151" s="149">
        <v>249.9</v>
      </c>
      <c r="J151" s="149">
        <v>181.9</v>
      </c>
      <c r="K151" s="149">
        <v>68</v>
      </c>
      <c r="L151" s="149">
        <v>5.690000000000009</v>
      </c>
    </row>
    <row r="152" spans="1:12" ht="15.75">
      <c r="A152" s="423"/>
      <c r="B152" s="152" t="s">
        <v>499</v>
      </c>
      <c r="C152" s="150">
        <v>0</v>
      </c>
      <c r="D152" s="147">
        <v>0</v>
      </c>
      <c r="E152" s="147">
        <v>0</v>
      </c>
      <c r="F152" s="147">
        <v>0</v>
      </c>
      <c r="G152" s="147">
        <v>0</v>
      </c>
      <c r="H152" s="147">
        <v>0</v>
      </c>
      <c r="I152" s="168">
        <v>0.8</v>
      </c>
      <c r="J152" s="151">
        <v>0.8</v>
      </c>
      <c r="K152" s="151">
        <v>0</v>
      </c>
      <c r="L152" s="147">
        <v>-0.8</v>
      </c>
    </row>
    <row r="153" spans="1:12" ht="15.75">
      <c r="A153" s="423"/>
      <c r="B153" s="152" t="s">
        <v>500</v>
      </c>
      <c r="C153" s="150">
        <v>4313</v>
      </c>
      <c r="D153" s="147">
        <v>431.3</v>
      </c>
      <c r="E153" s="147">
        <v>180.28</v>
      </c>
      <c r="F153" s="147">
        <v>75.31</v>
      </c>
      <c r="G153" s="147">
        <v>100.41</v>
      </c>
      <c r="H153" s="147">
        <v>75.30000000000001</v>
      </c>
      <c r="I153" s="168">
        <v>249.1</v>
      </c>
      <c r="J153" s="151">
        <v>181.1</v>
      </c>
      <c r="K153" s="151">
        <v>68</v>
      </c>
      <c r="L153" s="147">
        <v>6.490000000000009</v>
      </c>
    </row>
    <row r="154" spans="1:12" ht="15.75">
      <c r="A154" s="423"/>
      <c r="B154" s="165" t="s">
        <v>501</v>
      </c>
      <c r="C154" s="150">
        <v>2463</v>
      </c>
      <c r="D154" s="147">
        <v>246.3</v>
      </c>
      <c r="E154" s="147">
        <v>102.95</v>
      </c>
      <c r="F154" s="147">
        <v>100.35</v>
      </c>
      <c r="G154" s="147">
        <v>0</v>
      </c>
      <c r="H154" s="147">
        <v>43.00000000000003</v>
      </c>
      <c r="I154" s="168">
        <v>203.8</v>
      </c>
      <c r="J154" s="151">
        <v>108.6</v>
      </c>
      <c r="K154" s="151">
        <v>95.2</v>
      </c>
      <c r="L154" s="147">
        <v>-0.5</v>
      </c>
    </row>
    <row r="155" spans="1:12" ht="15.75">
      <c r="A155" s="423"/>
      <c r="B155" s="155" t="s">
        <v>502</v>
      </c>
      <c r="C155" s="150">
        <v>1994</v>
      </c>
      <c r="D155" s="147">
        <v>199.4</v>
      </c>
      <c r="E155" s="147">
        <v>83.35</v>
      </c>
      <c r="F155" s="147">
        <v>81.24</v>
      </c>
      <c r="G155" s="147">
        <v>0</v>
      </c>
      <c r="H155" s="147">
        <v>34.81000000000002</v>
      </c>
      <c r="I155" s="168">
        <v>150.9</v>
      </c>
      <c r="J155" s="151">
        <v>80.4</v>
      </c>
      <c r="K155" s="151">
        <v>70.5</v>
      </c>
      <c r="L155" s="147">
        <v>13.68999999999997</v>
      </c>
    </row>
    <row r="156" spans="1:12" ht="15.75">
      <c r="A156" s="423"/>
      <c r="B156" s="165" t="s">
        <v>503</v>
      </c>
      <c r="C156" s="150">
        <v>4075</v>
      </c>
      <c r="D156" s="147">
        <v>407.5</v>
      </c>
      <c r="E156" s="147">
        <v>170.34</v>
      </c>
      <c r="F156" s="147">
        <v>166.01</v>
      </c>
      <c r="G156" s="147">
        <v>0</v>
      </c>
      <c r="H156" s="147">
        <v>71.15</v>
      </c>
      <c r="I156" s="168">
        <v>336.29999999999995</v>
      </c>
      <c r="J156" s="151">
        <v>179.2</v>
      </c>
      <c r="K156" s="151">
        <v>157.1</v>
      </c>
      <c r="L156" s="147">
        <v>0.05000000000006821</v>
      </c>
    </row>
    <row r="157" spans="1:12" ht="15.75">
      <c r="A157" s="423"/>
      <c r="B157" s="158" t="s">
        <v>504</v>
      </c>
      <c r="C157" s="150">
        <v>1922</v>
      </c>
      <c r="D157" s="147">
        <v>192.2</v>
      </c>
      <c r="E157" s="147">
        <v>80.34</v>
      </c>
      <c r="F157" s="147">
        <v>78.3</v>
      </c>
      <c r="G157" s="147">
        <v>0</v>
      </c>
      <c r="H157" s="147">
        <v>33.55999999999999</v>
      </c>
      <c r="I157" s="168">
        <v>129.7</v>
      </c>
      <c r="J157" s="151">
        <v>69.1</v>
      </c>
      <c r="K157" s="151">
        <v>60.6</v>
      </c>
      <c r="L157" s="147">
        <v>28.939999999999998</v>
      </c>
    </row>
    <row r="158" spans="1:12" ht="15.75">
      <c r="A158" s="423"/>
      <c r="B158" s="155" t="s">
        <v>505</v>
      </c>
      <c r="C158" s="150">
        <v>969</v>
      </c>
      <c r="D158" s="147">
        <v>96.9</v>
      </c>
      <c r="E158" s="147">
        <v>40.5</v>
      </c>
      <c r="F158" s="147">
        <v>39.48</v>
      </c>
      <c r="G158" s="147">
        <v>0</v>
      </c>
      <c r="H158" s="147">
        <v>16.92000000000001</v>
      </c>
      <c r="I158" s="168">
        <v>78.30000000000001</v>
      </c>
      <c r="J158" s="151">
        <v>41.7</v>
      </c>
      <c r="K158" s="151">
        <v>36.6</v>
      </c>
      <c r="L158" s="147">
        <v>1.6799999999999784</v>
      </c>
    </row>
    <row r="159" spans="1:12" ht="15.75">
      <c r="A159" s="423"/>
      <c r="B159" s="155" t="s">
        <v>506</v>
      </c>
      <c r="C159" s="150">
        <v>1216</v>
      </c>
      <c r="D159" s="147">
        <v>121.6</v>
      </c>
      <c r="E159" s="147">
        <v>50.83</v>
      </c>
      <c r="F159" s="147">
        <v>49.54</v>
      </c>
      <c r="G159" s="147">
        <v>0</v>
      </c>
      <c r="H159" s="147">
        <v>21.229999999999997</v>
      </c>
      <c r="I159" s="168">
        <v>94.2</v>
      </c>
      <c r="J159" s="151">
        <v>50.2</v>
      </c>
      <c r="K159" s="151">
        <v>44</v>
      </c>
      <c r="L159" s="147">
        <v>6.170000000000002</v>
      </c>
    </row>
    <row r="160" spans="1:12" ht="15.75">
      <c r="A160" s="423"/>
      <c r="B160" s="155" t="s">
        <v>507</v>
      </c>
      <c r="C160" s="150">
        <v>1191</v>
      </c>
      <c r="D160" s="147">
        <v>119.1</v>
      </c>
      <c r="E160" s="147">
        <v>49.78</v>
      </c>
      <c r="F160" s="147">
        <v>48.52</v>
      </c>
      <c r="G160" s="147">
        <v>0</v>
      </c>
      <c r="H160" s="147">
        <v>20.79999999999999</v>
      </c>
      <c r="I160" s="168">
        <v>95.4</v>
      </c>
      <c r="J160" s="151">
        <v>50.8</v>
      </c>
      <c r="K160" s="151">
        <v>44.6</v>
      </c>
      <c r="L160" s="147">
        <v>2.9000000000000057</v>
      </c>
    </row>
    <row r="161" spans="1:12" ht="15.75">
      <c r="A161" s="423"/>
      <c r="B161" s="155" t="s">
        <v>508</v>
      </c>
      <c r="C161" s="150">
        <v>1514</v>
      </c>
      <c r="D161" s="147">
        <v>151.4</v>
      </c>
      <c r="E161" s="147">
        <v>63.29</v>
      </c>
      <c r="F161" s="147">
        <v>61.68</v>
      </c>
      <c r="G161" s="147">
        <v>0</v>
      </c>
      <c r="H161" s="147">
        <v>26.430000000000014</v>
      </c>
      <c r="I161" s="168">
        <v>121.1</v>
      </c>
      <c r="J161" s="151">
        <v>64.5</v>
      </c>
      <c r="K161" s="151">
        <v>56.6</v>
      </c>
      <c r="L161" s="147">
        <v>3.8700000000000045</v>
      </c>
    </row>
    <row r="162" spans="1:12" ht="15.75">
      <c r="A162" s="423"/>
      <c r="B162" s="155" t="s">
        <v>509</v>
      </c>
      <c r="C162" s="150">
        <v>220</v>
      </c>
      <c r="D162" s="147">
        <v>22</v>
      </c>
      <c r="E162" s="147">
        <v>9.2</v>
      </c>
      <c r="F162" s="147">
        <v>8.96</v>
      </c>
      <c r="G162" s="147">
        <v>0</v>
      </c>
      <c r="H162" s="147">
        <v>3.84</v>
      </c>
      <c r="I162" s="168">
        <v>16.9</v>
      </c>
      <c r="J162" s="151">
        <v>9</v>
      </c>
      <c r="K162" s="151">
        <v>7.9</v>
      </c>
      <c r="L162" s="147">
        <v>1.2600000000000016</v>
      </c>
    </row>
    <row r="163" spans="1:12" ht="15.75">
      <c r="A163" s="423"/>
      <c r="B163" s="155" t="s">
        <v>510</v>
      </c>
      <c r="C163" s="150">
        <v>1529</v>
      </c>
      <c r="D163" s="147">
        <v>152.9</v>
      </c>
      <c r="E163" s="147">
        <v>63.91</v>
      </c>
      <c r="F163" s="147">
        <v>62.29</v>
      </c>
      <c r="G163" s="147">
        <v>0</v>
      </c>
      <c r="H163" s="147">
        <v>26.70000000000001</v>
      </c>
      <c r="I163" s="168">
        <v>120.2</v>
      </c>
      <c r="J163" s="151">
        <v>64</v>
      </c>
      <c r="K163" s="151">
        <v>56.2</v>
      </c>
      <c r="L163" s="147">
        <v>5.999999999999986</v>
      </c>
    </row>
    <row r="164" spans="1:12" ht="15.75">
      <c r="A164" s="423"/>
      <c r="B164" s="155" t="s">
        <v>511</v>
      </c>
      <c r="C164" s="150">
        <v>1366</v>
      </c>
      <c r="D164" s="147">
        <v>136.6</v>
      </c>
      <c r="E164" s="147">
        <v>57.1</v>
      </c>
      <c r="F164" s="147">
        <v>55.65</v>
      </c>
      <c r="G164" s="147">
        <v>0</v>
      </c>
      <c r="H164" s="147">
        <v>23.85</v>
      </c>
      <c r="I164" s="168">
        <v>113.9</v>
      </c>
      <c r="J164" s="151">
        <v>60.7</v>
      </c>
      <c r="K164" s="151">
        <v>53.2</v>
      </c>
      <c r="L164" s="147">
        <v>-1.1500000000000057</v>
      </c>
    </row>
    <row r="165" spans="1:12" ht="15.75">
      <c r="A165" s="423"/>
      <c r="B165" s="158" t="s">
        <v>512</v>
      </c>
      <c r="C165" s="150">
        <v>1170</v>
      </c>
      <c r="D165" s="147">
        <v>117</v>
      </c>
      <c r="E165" s="147">
        <v>48.91</v>
      </c>
      <c r="F165" s="147">
        <v>47.66</v>
      </c>
      <c r="G165" s="147">
        <v>0</v>
      </c>
      <c r="H165" s="147">
        <v>20.430000000000007</v>
      </c>
      <c r="I165" s="168">
        <v>97.9</v>
      </c>
      <c r="J165" s="151">
        <v>52.2</v>
      </c>
      <c r="K165" s="151">
        <v>45.7</v>
      </c>
      <c r="L165" s="147">
        <v>-1.3300000000000125</v>
      </c>
    </row>
    <row r="166" spans="1:12" ht="24">
      <c r="A166" s="426" t="s">
        <v>513</v>
      </c>
      <c r="B166" s="148" t="s">
        <v>514</v>
      </c>
      <c r="C166" s="149">
        <v>14859</v>
      </c>
      <c r="D166" s="149">
        <v>1485.9</v>
      </c>
      <c r="E166" s="149">
        <v>621.11</v>
      </c>
      <c r="F166" s="149">
        <v>605.36</v>
      </c>
      <c r="G166" s="149">
        <v>0</v>
      </c>
      <c r="H166" s="149">
        <v>259.42999999999995</v>
      </c>
      <c r="I166" s="149">
        <v>1223.3</v>
      </c>
      <c r="J166" s="149">
        <v>654.3</v>
      </c>
      <c r="K166" s="149">
        <v>569</v>
      </c>
      <c r="L166" s="149">
        <v>3.1699999999999804</v>
      </c>
    </row>
    <row r="167" spans="1:12" ht="15.75">
      <c r="A167" s="426"/>
      <c r="B167" s="152" t="s">
        <v>515</v>
      </c>
      <c r="C167" s="150">
        <v>0</v>
      </c>
      <c r="D167" s="147">
        <v>0</v>
      </c>
      <c r="E167" s="147">
        <v>0</v>
      </c>
      <c r="F167" s="147">
        <v>0</v>
      </c>
      <c r="G167" s="147">
        <v>0</v>
      </c>
      <c r="H167" s="147">
        <v>0</v>
      </c>
      <c r="I167" s="168">
        <v>0</v>
      </c>
      <c r="J167" s="151">
        <v>0</v>
      </c>
      <c r="K167" s="151">
        <v>0</v>
      </c>
      <c r="L167" s="147">
        <v>0</v>
      </c>
    </row>
    <row r="168" spans="1:12" ht="15.75">
      <c r="A168" s="426"/>
      <c r="B168" s="152" t="s">
        <v>516</v>
      </c>
      <c r="C168" s="150">
        <v>2467</v>
      </c>
      <c r="D168" s="147">
        <v>246.7</v>
      </c>
      <c r="E168" s="147">
        <v>103.12</v>
      </c>
      <c r="F168" s="147">
        <v>100.51</v>
      </c>
      <c r="G168" s="147">
        <v>0</v>
      </c>
      <c r="H168" s="147">
        <v>43.06999999999998</v>
      </c>
      <c r="I168" s="168">
        <v>191.3</v>
      </c>
      <c r="J168" s="151">
        <v>101.9</v>
      </c>
      <c r="K168" s="151">
        <v>89.4</v>
      </c>
      <c r="L168" s="147">
        <v>12.329999999999984</v>
      </c>
    </row>
    <row r="169" spans="1:12" ht="15.75">
      <c r="A169" s="426"/>
      <c r="B169" s="166" t="s">
        <v>517</v>
      </c>
      <c r="C169" s="150">
        <v>1324</v>
      </c>
      <c r="D169" s="147">
        <v>132.4</v>
      </c>
      <c r="E169" s="147">
        <v>55.34</v>
      </c>
      <c r="F169" s="147">
        <v>53.94</v>
      </c>
      <c r="G169" s="147">
        <v>0</v>
      </c>
      <c r="H169" s="147">
        <v>23.120000000000005</v>
      </c>
      <c r="I169" s="168">
        <v>105.1</v>
      </c>
      <c r="J169" s="151">
        <v>56</v>
      </c>
      <c r="K169" s="151">
        <v>49.1</v>
      </c>
      <c r="L169" s="147">
        <v>4.180000000000007</v>
      </c>
    </row>
    <row r="170" spans="1:12" ht="15.75">
      <c r="A170" s="426"/>
      <c r="B170" s="166" t="s">
        <v>518</v>
      </c>
      <c r="C170" s="150">
        <v>2026</v>
      </c>
      <c r="D170" s="147">
        <v>202.6</v>
      </c>
      <c r="E170" s="147">
        <v>84.69</v>
      </c>
      <c r="F170" s="147">
        <v>82.54</v>
      </c>
      <c r="G170" s="147">
        <v>0</v>
      </c>
      <c r="H170" s="147">
        <v>35.36999999999999</v>
      </c>
      <c r="I170" s="168">
        <v>179.60000000000002</v>
      </c>
      <c r="J170" s="151">
        <v>95.7</v>
      </c>
      <c r="K170" s="151">
        <v>83.9</v>
      </c>
      <c r="L170" s="147">
        <v>-12.370000000000005</v>
      </c>
    </row>
    <row r="171" spans="1:12" ht="15.75">
      <c r="A171" s="426"/>
      <c r="B171" s="166" t="s">
        <v>519</v>
      </c>
      <c r="C171" s="150">
        <v>1493</v>
      </c>
      <c r="D171" s="147">
        <v>149.3</v>
      </c>
      <c r="E171" s="147">
        <v>62.41</v>
      </c>
      <c r="F171" s="147">
        <v>60.82</v>
      </c>
      <c r="G171" s="147">
        <v>0</v>
      </c>
      <c r="H171" s="147">
        <v>26.070000000000014</v>
      </c>
      <c r="I171" s="168">
        <v>116.4</v>
      </c>
      <c r="J171" s="151">
        <v>62</v>
      </c>
      <c r="K171" s="151">
        <v>54.4</v>
      </c>
      <c r="L171" s="147">
        <v>6.829999999999984</v>
      </c>
    </row>
    <row r="172" spans="1:12" ht="15.75">
      <c r="A172" s="426"/>
      <c r="B172" s="166" t="s">
        <v>520</v>
      </c>
      <c r="C172" s="150">
        <v>1131</v>
      </c>
      <c r="D172" s="147">
        <v>113.1</v>
      </c>
      <c r="E172" s="147">
        <v>47.28</v>
      </c>
      <c r="F172" s="147">
        <v>46.07</v>
      </c>
      <c r="G172" s="147">
        <v>0</v>
      </c>
      <c r="H172" s="147">
        <v>19.749999999999993</v>
      </c>
      <c r="I172" s="168">
        <v>94.6</v>
      </c>
      <c r="J172" s="151">
        <v>50.4</v>
      </c>
      <c r="K172" s="151">
        <v>44.2</v>
      </c>
      <c r="L172" s="147">
        <v>-1.25</v>
      </c>
    </row>
    <row r="173" spans="1:12" ht="15.75">
      <c r="A173" s="426"/>
      <c r="B173" s="166" t="s">
        <v>521</v>
      </c>
      <c r="C173" s="150">
        <v>518</v>
      </c>
      <c r="D173" s="147">
        <v>51.8</v>
      </c>
      <c r="E173" s="147">
        <v>21.65</v>
      </c>
      <c r="F173" s="147">
        <v>21.11</v>
      </c>
      <c r="G173" s="147">
        <v>0</v>
      </c>
      <c r="H173" s="147">
        <v>9.04</v>
      </c>
      <c r="I173" s="168">
        <v>44.3</v>
      </c>
      <c r="J173" s="151">
        <v>23.6</v>
      </c>
      <c r="K173" s="151">
        <v>20.7</v>
      </c>
      <c r="L173" s="147">
        <v>-1.5399999999999991</v>
      </c>
    </row>
    <row r="174" spans="1:12" ht="15.75">
      <c r="A174" s="426"/>
      <c r="B174" s="166" t="s">
        <v>522</v>
      </c>
      <c r="C174" s="150">
        <v>2778</v>
      </c>
      <c r="D174" s="147">
        <v>277.8</v>
      </c>
      <c r="E174" s="147">
        <v>116.12</v>
      </c>
      <c r="F174" s="147">
        <v>113.18</v>
      </c>
      <c r="G174" s="147">
        <v>0</v>
      </c>
      <c r="H174" s="147">
        <v>48.5</v>
      </c>
      <c r="I174" s="168">
        <v>229</v>
      </c>
      <c r="J174" s="151">
        <v>122</v>
      </c>
      <c r="K174" s="151">
        <v>107</v>
      </c>
      <c r="L174" s="147">
        <v>0.30000000000001137</v>
      </c>
    </row>
    <row r="175" spans="1:12" ht="15.75">
      <c r="A175" s="426"/>
      <c r="B175" s="166" t="s">
        <v>523</v>
      </c>
      <c r="C175" s="150">
        <v>3122</v>
      </c>
      <c r="D175" s="147">
        <v>312.2</v>
      </c>
      <c r="E175" s="147">
        <v>130.5</v>
      </c>
      <c r="F175" s="147">
        <v>127.19</v>
      </c>
      <c r="G175" s="147">
        <v>0</v>
      </c>
      <c r="H175" s="147">
        <v>54.50999999999999</v>
      </c>
      <c r="I175" s="168">
        <v>263</v>
      </c>
      <c r="J175" s="151">
        <v>142.7</v>
      </c>
      <c r="K175" s="151">
        <v>120.3</v>
      </c>
      <c r="L175" s="147">
        <v>-5.310000000000002</v>
      </c>
    </row>
  </sheetData>
  <sheetProtection/>
  <mergeCells count="22">
    <mergeCell ref="A5:B5"/>
    <mergeCell ref="A142:A149"/>
    <mergeCell ref="A150:A165"/>
    <mergeCell ref="A166:A175"/>
    <mergeCell ref="A2:L2"/>
    <mergeCell ref="A68:A80"/>
    <mergeCell ref="A81:A94"/>
    <mergeCell ref="A95:A101"/>
    <mergeCell ref="A102:A111"/>
    <mergeCell ref="A112:A127"/>
    <mergeCell ref="A128:A141"/>
    <mergeCell ref="A6:A17"/>
    <mergeCell ref="A18:A29"/>
    <mergeCell ref="A30:A37"/>
    <mergeCell ref="A38:A52"/>
    <mergeCell ref="A53:A67"/>
    <mergeCell ref="A3:A4"/>
    <mergeCell ref="B3:B4"/>
    <mergeCell ref="I3:K3"/>
    <mergeCell ref="L3:L4"/>
    <mergeCell ref="C3:C4"/>
    <mergeCell ref="D3:H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8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X21" sqref="X21"/>
    </sheetView>
  </sheetViews>
  <sheetFormatPr defaultColWidth="9.00390625" defaultRowHeight="14.25"/>
  <cols>
    <col min="1" max="1" width="11.875" style="66" customWidth="1"/>
    <col min="2" max="2" width="6.875" style="67" customWidth="1"/>
    <col min="3" max="3" width="7.625" style="66" customWidth="1"/>
    <col min="4" max="4" width="8.875" style="67" customWidth="1"/>
    <col min="5" max="5" width="6.625" style="67" customWidth="1"/>
    <col min="6" max="6" width="8.375" style="67" customWidth="1"/>
    <col min="7" max="8" width="9.00390625" style="106" customWidth="1"/>
    <col min="9" max="9" width="4.125" style="66" customWidth="1"/>
    <col min="10" max="10" width="4.25390625" style="66" customWidth="1"/>
    <col min="11" max="11" width="4.375" style="66" customWidth="1"/>
    <col min="12" max="13" width="3.875" style="66" customWidth="1"/>
    <col min="14" max="14" width="9.125" style="68" customWidth="1" collapsed="1"/>
    <col min="15" max="15" width="10.125" style="68" customWidth="1"/>
    <col min="16" max="16" width="10.50390625" style="68" customWidth="1"/>
    <col min="17" max="17" width="9.875" style="68" customWidth="1"/>
    <col min="18" max="18" width="6.50390625" style="68" customWidth="1"/>
    <col min="19" max="19" width="7.125" style="68" customWidth="1"/>
    <col min="20" max="20" width="9.125" style="68" customWidth="1"/>
    <col min="21" max="21" width="11.00390625" style="113" customWidth="1"/>
    <col min="22" max="22" width="13.125" style="0" customWidth="1"/>
  </cols>
  <sheetData>
    <row r="1" ht="15">
      <c r="A1" s="66" t="s">
        <v>702</v>
      </c>
    </row>
    <row r="2" spans="1:22" ht="15" hidden="1">
      <c r="A2" s="66" t="s">
        <v>702</v>
      </c>
      <c r="U2" s="113" t="e">
        <f>#REF!+#REF!</f>
        <v>#REF!</v>
      </c>
      <c r="V2" s="170" t="e">
        <f>#REF!-U2</f>
        <v>#REF!</v>
      </c>
    </row>
    <row r="3" ht="15">
      <c r="V3" s="170"/>
    </row>
    <row r="4" spans="1:21" ht="23.25" customHeight="1">
      <c r="A4" s="438" t="s">
        <v>703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438"/>
      <c r="U4" s="438"/>
    </row>
    <row r="5" spans="1:21" ht="11.25" customHeight="1">
      <c r="A5" s="69"/>
      <c r="B5" s="69"/>
      <c r="C5" s="69"/>
      <c r="D5" s="69"/>
      <c r="E5" s="69"/>
      <c r="F5" s="69"/>
      <c r="G5" s="107"/>
      <c r="H5" s="107"/>
      <c r="I5" s="69"/>
      <c r="J5" s="69"/>
      <c r="K5" s="69"/>
      <c r="L5" s="69"/>
      <c r="M5" s="69"/>
      <c r="N5" s="205"/>
      <c r="O5" s="205"/>
      <c r="P5" s="205"/>
      <c r="Q5" s="205"/>
      <c r="R5" s="205"/>
      <c r="S5" s="205"/>
      <c r="T5" s="205"/>
      <c r="U5" s="114"/>
    </row>
    <row r="6" spans="1:21" ht="38.25" customHeight="1">
      <c r="A6" s="433" t="s">
        <v>167</v>
      </c>
      <c r="B6" s="431" t="s">
        <v>704</v>
      </c>
      <c r="C6" s="441" t="s">
        <v>151</v>
      </c>
      <c r="D6" s="444" t="s">
        <v>152</v>
      </c>
      <c r="E6" s="445"/>
      <c r="F6" s="445"/>
      <c r="G6" s="445"/>
      <c r="H6" s="446"/>
      <c r="I6" s="444" t="s">
        <v>153</v>
      </c>
      <c r="J6" s="445"/>
      <c r="K6" s="445"/>
      <c r="L6" s="445"/>
      <c r="M6" s="446"/>
      <c r="N6" s="428" t="s">
        <v>705</v>
      </c>
      <c r="O6" s="429"/>
      <c r="P6" s="429"/>
      <c r="Q6" s="430"/>
      <c r="R6" s="428" t="s">
        <v>706</v>
      </c>
      <c r="S6" s="429"/>
      <c r="T6" s="430"/>
      <c r="U6" s="115" t="s">
        <v>707</v>
      </c>
    </row>
    <row r="7" spans="1:21" ht="23.25" customHeight="1">
      <c r="A7" s="434"/>
      <c r="B7" s="439"/>
      <c r="C7" s="442"/>
      <c r="D7" s="431" t="s">
        <v>6</v>
      </c>
      <c r="E7" s="431" t="s">
        <v>154</v>
      </c>
      <c r="F7" s="431" t="s">
        <v>155</v>
      </c>
      <c r="G7" s="436" t="s">
        <v>708</v>
      </c>
      <c r="H7" s="437"/>
      <c r="I7" s="331"/>
      <c r="J7" s="332"/>
      <c r="K7" s="332"/>
      <c r="L7" s="332"/>
      <c r="M7" s="333"/>
      <c r="N7" s="431" t="s">
        <v>6</v>
      </c>
      <c r="O7" s="431" t="s">
        <v>5</v>
      </c>
      <c r="P7" s="431" t="s">
        <v>1</v>
      </c>
      <c r="Q7" s="431" t="s">
        <v>709</v>
      </c>
      <c r="R7" s="431" t="s">
        <v>6</v>
      </c>
      <c r="S7" s="431" t="s">
        <v>5</v>
      </c>
      <c r="T7" s="431" t="s">
        <v>1</v>
      </c>
      <c r="U7" s="447" t="s">
        <v>710</v>
      </c>
    </row>
    <row r="8" spans="1:21" ht="33" customHeight="1">
      <c r="A8" s="435"/>
      <c r="B8" s="440"/>
      <c r="C8" s="443" t="s">
        <v>151</v>
      </c>
      <c r="D8" s="432"/>
      <c r="E8" s="432" t="s">
        <v>154</v>
      </c>
      <c r="F8" s="432" t="s">
        <v>155</v>
      </c>
      <c r="G8" s="108" t="s">
        <v>711</v>
      </c>
      <c r="H8" s="108" t="s">
        <v>712</v>
      </c>
      <c r="I8" s="38" t="s">
        <v>5</v>
      </c>
      <c r="J8" s="38" t="s">
        <v>156</v>
      </c>
      <c r="K8" s="38" t="s">
        <v>1</v>
      </c>
      <c r="L8" s="38" t="s">
        <v>2</v>
      </c>
      <c r="M8" s="38" t="s">
        <v>3</v>
      </c>
      <c r="N8" s="432" t="s">
        <v>6</v>
      </c>
      <c r="O8" s="432" t="s">
        <v>5</v>
      </c>
      <c r="P8" s="432" t="s">
        <v>1</v>
      </c>
      <c r="Q8" s="449"/>
      <c r="R8" s="432" t="s">
        <v>6</v>
      </c>
      <c r="S8" s="432" t="s">
        <v>5</v>
      </c>
      <c r="T8" s="432" t="s">
        <v>1</v>
      </c>
      <c r="U8" s="448"/>
    </row>
    <row r="9" spans="1:21" ht="45" customHeight="1" hidden="1">
      <c r="A9" s="39" t="s">
        <v>158</v>
      </c>
      <c r="B9" s="40"/>
      <c r="C9" s="41"/>
      <c r="D9" s="40"/>
      <c r="E9" s="42"/>
      <c r="F9" s="43"/>
      <c r="G9" s="109" t="s">
        <v>337</v>
      </c>
      <c r="H9" s="109" t="s">
        <v>338</v>
      </c>
      <c r="I9" s="334"/>
      <c r="J9" s="334"/>
      <c r="K9" s="334"/>
      <c r="L9" s="334"/>
      <c r="M9" s="334"/>
      <c r="N9" s="44"/>
      <c r="O9" s="44" t="e">
        <f>O10/#REF!</f>
        <v>#REF!</v>
      </c>
      <c r="P9" s="44"/>
      <c r="Q9" s="44"/>
      <c r="R9" s="44"/>
      <c r="S9" s="44"/>
      <c r="T9" s="44"/>
      <c r="U9" s="116"/>
    </row>
    <row r="10" spans="1:21" ht="14.25" hidden="1">
      <c r="A10" s="39" t="s">
        <v>157</v>
      </c>
      <c r="B10" s="40"/>
      <c r="C10" s="41"/>
      <c r="D10" s="40"/>
      <c r="E10" s="42"/>
      <c r="F10" s="43"/>
      <c r="G10" s="109"/>
      <c r="H10" s="109"/>
      <c r="I10" s="45">
        <v>31459</v>
      </c>
      <c r="J10" s="334"/>
      <c r="K10" s="334"/>
      <c r="L10" s="334"/>
      <c r="M10" s="334"/>
      <c r="O10" s="44" t="e">
        <f>#REF!+#REF!</f>
        <v>#REF!</v>
      </c>
      <c r="P10" s="44"/>
      <c r="Q10" s="44"/>
      <c r="R10" s="44"/>
      <c r="S10" s="44"/>
      <c r="T10" s="44"/>
      <c r="U10" s="116"/>
    </row>
    <row r="11" spans="1:21" ht="14.25">
      <c r="A11" s="52" t="s">
        <v>7</v>
      </c>
      <c r="B11" s="47">
        <f>SUM(B12,B24,B32,B39,B50,B63,B75,B89,B96,B106,B120,B134,B143,B159)</f>
        <v>1166976</v>
      </c>
      <c r="C11" s="50"/>
      <c r="D11" s="47">
        <f>SUM(D12,D24,D32,D39,D50,D63,D75,D89,D96,D106,D120,D134,D143,D159)</f>
        <v>238116</v>
      </c>
      <c r="E11" s="47">
        <f>SUM(E12,E24,E32,E39,E50,E63,E75,E89,E96,E106,E120,E134,E143,E159)</f>
        <v>92753</v>
      </c>
      <c r="F11" s="47">
        <f>SUM(F12,F24,F32,F39,F50,F63,F75,F89,F96,F106,F120,F134,F143,F159)</f>
        <v>145363</v>
      </c>
      <c r="G11" s="47">
        <f>SUM(G12,G24,G32,G39,G50,G63,G75,G89,G96,G106,G120,G134,G143,G159)</f>
        <v>119070</v>
      </c>
      <c r="H11" s="47">
        <f>SUM(H12,H24,H32,H39,H50,H63,H75,H89,H96,H106,H120,H134,H143,H159)</f>
        <v>119046</v>
      </c>
      <c r="I11" s="51"/>
      <c r="J11" s="51"/>
      <c r="K11" s="51"/>
      <c r="L11" s="51"/>
      <c r="M11" s="51"/>
      <c r="N11" s="48">
        <f aca="true" t="shared" si="0" ref="N11:U11">SUM(N12,N24,N32,N39,N50,N63,N75,N89,N96,N106,N120,N134,N143,N159)</f>
        <v>47614.32</v>
      </c>
      <c r="O11" s="48">
        <f t="shared" si="0"/>
        <v>33113.18</v>
      </c>
      <c r="P11" s="48">
        <f t="shared" si="0"/>
        <v>8696.22</v>
      </c>
      <c r="Q11" s="48">
        <f t="shared" si="0"/>
        <v>5804.919999999999</v>
      </c>
      <c r="R11" s="48">
        <f t="shared" si="0"/>
        <v>40747.670000000006</v>
      </c>
      <c r="S11" s="48">
        <f t="shared" si="0"/>
        <v>31425.96</v>
      </c>
      <c r="T11" s="48">
        <f t="shared" si="0"/>
        <v>9321.710000000001</v>
      </c>
      <c r="U11" s="117">
        <f t="shared" si="0"/>
        <v>1061.7299999999989</v>
      </c>
    </row>
    <row r="12" spans="1:22" ht="14.25">
      <c r="A12" s="46" t="s">
        <v>8</v>
      </c>
      <c r="B12" s="53">
        <f>SUM(B14:B23)</f>
        <v>131764</v>
      </c>
      <c r="C12" s="54"/>
      <c r="D12" s="53">
        <f>SUM(D14:D23)</f>
        <v>16825</v>
      </c>
      <c r="E12" s="53">
        <f>SUM(E14:E23)</f>
        <v>3672</v>
      </c>
      <c r="F12" s="53">
        <f>SUM(F14:F23)</f>
        <v>13153</v>
      </c>
      <c r="G12" s="53">
        <f>SUM(G14:G23)</f>
        <v>7617</v>
      </c>
      <c r="H12" s="53">
        <f>SUM(H14:H23)</f>
        <v>9208</v>
      </c>
      <c r="I12" s="55"/>
      <c r="J12" s="55"/>
      <c r="K12" s="55"/>
      <c r="L12" s="55"/>
      <c r="M12" s="55"/>
      <c r="N12" s="49">
        <f aca="true" t="shared" si="1" ref="N12:T12">SUM(N14:N23)</f>
        <v>3194.6199999999994</v>
      </c>
      <c r="O12" s="49">
        <f t="shared" si="1"/>
        <v>1912.2600000000002</v>
      </c>
      <c r="P12" s="49">
        <f t="shared" si="1"/>
        <v>380.03999999999996</v>
      </c>
      <c r="Q12" s="49">
        <f t="shared" si="1"/>
        <v>902.3199999999999</v>
      </c>
      <c r="R12" s="49">
        <f t="shared" si="1"/>
        <v>2374.4800000000005</v>
      </c>
      <c r="S12" s="49">
        <f t="shared" si="1"/>
        <v>2059.4700000000003</v>
      </c>
      <c r="T12" s="49">
        <f t="shared" si="1"/>
        <v>315.01</v>
      </c>
      <c r="U12" s="119">
        <f>SUM(U14:U23)</f>
        <v>-82.18000000000009</v>
      </c>
      <c r="V12" s="341"/>
    </row>
    <row r="13" spans="1:21" ht="24">
      <c r="A13" s="46" t="s">
        <v>9</v>
      </c>
      <c r="B13" s="53">
        <f>SUM(B14:B21)</f>
        <v>85154</v>
      </c>
      <c r="C13" s="54"/>
      <c r="D13" s="53">
        <f>SUM(D14:D21)</f>
        <v>9834</v>
      </c>
      <c r="E13" s="53">
        <f>SUM(E14:E21)</f>
        <v>1269</v>
      </c>
      <c r="F13" s="53">
        <f>SUM(F14:F21)</f>
        <v>8565</v>
      </c>
      <c r="G13" s="53">
        <f>SUM(G14:G21)</f>
        <v>4452</v>
      </c>
      <c r="H13" s="53">
        <f>SUM(H14:H21)</f>
        <v>5382</v>
      </c>
      <c r="I13" s="55"/>
      <c r="J13" s="55"/>
      <c r="K13" s="55"/>
      <c r="L13" s="55"/>
      <c r="M13" s="55"/>
      <c r="N13" s="49">
        <f aca="true" t="shared" si="2" ref="N13:T13">SUM(N14:N21)</f>
        <v>1862.5199999999998</v>
      </c>
      <c r="O13" s="49">
        <f t="shared" si="2"/>
        <v>1113.0000000000002</v>
      </c>
      <c r="P13" s="49">
        <f t="shared" si="2"/>
        <v>60.34</v>
      </c>
      <c r="Q13" s="49">
        <f t="shared" si="2"/>
        <v>689.1800000000001</v>
      </c>
      <c r="R13" s="49">
        <f t="shared" si="2"/>
        <v>1223.2300000000002</v>
      </c>
      <c r="S13" s="49">
        <f t="shared" si="2"/>
        <v>1203.7200000000003</v>
      </c>
      <c r="T13" s="49">
        <f t="shared" si="2"/>
        <v>19.51</v>
      </c>
      <c r="U13" s="119">
        <f>SUM(U14:U21)</f>
        <v>-49.890000000000015</v>
      </c>
    </row>
    <row r="14" spans="1:22" ht="64.5" customHeight="1">
      <c r="A14" s="212" t="s">
        <v>10</v>
      </c>
      <c r="B14" s="29">
        <v>58763</v>
      </c>
      <c r="C14" s="30">
        <v>0.1</v>
      </c>
      <c r="D14" s="31">
        <v>5876</v>
      </c>
      <c r="E14" s="29">
        <v>427</v>
      </c>
      <c r="F14" s="31">
        <v>5449</v>
      </c>
      <c r="G14" s="111">
        <v>2660</v>
      </c>
      <c r="H14" s="111">
        <v>3216</v>
      </c>
      <c r="I14" s="32">
        <v>0.6</v>
      </c>
      <c r="J14" s="32">
        <v>0.4</v>
      </c>
      <c r="K14" s="33">
        <v>0</v>
      </c>
      <c r="L14" s="33">
        <v>1</v>
      </c>
      <c r="M14" s="33">
        <v>0</v>
      </c>
      <c r="N14" s="169">
        <v>1108.32</v>
      </c>
      <c r="O14" s="140">
        <v>660.48</v>
      </c>
      <c r="P14" s="171">
        <v>0</v>
      </c>
      <c r="Q14" s="34">
        <v>447.84</v>
      </c>
      <c r="R14" s="34">
        <v>738.61</v>
      </c>
      <c r="S14" s="35">
        <v>719.1</v>
      </c>
      <c r="T14" s="35">
        <v>19.51</v>
      </c>
      <c r="U14" s="118">
        <v>-78.13</v>
      </c>
      <c r="V14" s="342" t="s">
        <v>717</v>
      </c>
    </row>
    <row r="15" spans="1:21" ht="15">
      <c r="A15" s="212" t="s">
        <v>11</v>
      </c>
      <c r="B15" s="29">
        <v>12509</v>
      </c>
      <c r="C15" s="30">
        <v>0.15</v>
      </c>
      <c r="D15" s="31">
        <v>1876</v>
      </c>
      <c r="E15" s="29">
        <v>395</v>
      </c>
      <c r="F15" s="31">
        <v>1481</v>
      </c>
      <c r="G15" s="110">
        <v>849</v>
      </c>
      <c r="H15" s="110">
        <v>1027</v>
      </c>
      <c r="I15" s="32">
        <v>0.6</v>
      </c>
      <c r="J15" s="32">
        <v>0.4</v>
      </c>
      <c r="K15" s="33">
        <v>0.2</v>
      </c>
      <c r="L15" s="33">
        <v>0.8</v>
      </c>
      <c r="M15" s="33"/>
      <c r="N15" s="34">
        <v>357.4</v>
      </c>
      <c r="O15" s="35">
        <v>214.44</v>
      </c>
      <c r="P15" s="35">
        <v>28.59</v>
      </c>
      <c r="Q15" s="34">
        <v>114.37</v>
      </c>
      <c r="R15" s="34">
        <v>229.71</v>
      </c>
      <c r="S15" s="35">
        <v>229.71</v>
      </c>
      <c r="T15" s="35">
        <v>0</v>
      </c>
      <c r="U15" s="118">
        <v>13.319999999999993</v>
      </c>
    </row>
    <row r="16" spans="1:21" ht="15">
      <c r="A16" s="212" t="s">
        <v>12</v>
      </c>
      <c r="B16" s="29">
        <v>5685</v>
      </c>
      <c r="C16" s="30">
        <v>0.15</v>
      </c>
      <c r="D16" s="31">
        <v>853</v>
      </c>
      <c r="E16" s="29">
        <v>294</v>
      </c>
      <c r="F16" s="31">
        <v>559</v>
      </c>
      <c r="G16" s="110">
        <v>386</v>
      </c>
      <c r="H16" s="110">
        <v>467</v>
      </c>
      <c r="I16" s="32">
        <v>0.6</v>
      </c>
      <c r="J16" s="32">
        <v>0.4</v>
      </c>
      <c r="K16" s="33">
        <v>0.2</v>
      </c>
      <c r="L16" s="33">
        <v>0.8</v>
      </c>
      <c r="M16" s="33"/>
      <c r="N16" s="34">
        <v>162.5</v>
      </c>
      <c r="O16" s="35">
        <v>97.5</v>
      </c>
      <c r="P16" s="35">
        <v>13</v>
      </c>
      <c r="Q16" s="34">
        <v>52</v>
      </c>
      <c r="R16" s="34">
        <v>104.37</v>
      </c>
      <c r="S16" s="35">
        <v>104.37</v>
      </c>
      <c r="T16" s="35">
        <v>0</v>
      </c>
      <c r="U16" s="118">
        <v>6.1299999999999955</v>
      </c>
    </row>
    <row r="17" spans="1:22" ht="15">
      <c r="A17" s="212" t="s">
        <v>13</v>
      </c>
      <c r="B17" s="29">
        <v>2733</v>
      </c>
      <c r="C17" s="30">
        <v>0.15</v>
      </c>
      <c r="D17" s="31">
        <v>410</v>
      </c>
      <c r="E17" s="29">
        <v>47</v>
      </c>
      <c r="F17" s="31">
        <v>363</v>
      </c>
      <c r="G17" s="110">
        <v>186</v>
      </c>
      <c r="H17" s="110">
        <v>224</v>
      </c>
      <c r="I17" s="32">
        <v>0.6</v>
      </c>
      <c r="J17" s="32">
        <v>0.4</v>
      </c>
      <c r="K17" s="33">
        <v>0.2</v>
      </c>
      <c r="L17" s="33">
        <v>0.8</v>
      </c>
      <c r="M17" s="33"/>
      <c r="N17" s="34">
        <v>78.2</v>
      </c>
      <c r="O17" s="35">
        <v>46.92</v>
      </c>
      <c r="P17" s="35">
        <v>6.26</v>
      </c>
      <c r="Q17" s="34">
        <v>25.02</v>
      </c>
      <c r="R17" s="34">
        <v>50.160000000000004</v>
      </c>
      <c r="S17" s="35">
        <v>50.160000000000004</v>
      </c>
      <c r="T17" s="35">
        <v>0</v>
      </c>
      <c r="U17" s="118">
        <v>3.019999999999996</v>
      </c>
      <c r="V17" s="26"/>
    </row>
    <row r="18" spans="1:21" ht="15">
      <c r="A18" s="212" t="s">
        <v>14</v>
      </c>
      <c r="B18" s="29">
        <v>553</v>
      </c>
      <c r="C18" s="30">
        <v>0.15</v>
      </c>
      <c r="D18" s="31">
        <v>83</v>
      </c>
      <c r="E18" s="29">
        <v>10</v>
      </c>
      <c r="F18" s="31">
        <v>73</v>
      </c>
      <c r="G18" s="110">
        <v>38</v>
      </c>
      <c r="H18" s="110">
        <v>45</v>
      </c>
      <c r="I18" s="32">
        <v>0.6</v>
      </c>
      <c r="J18" s="32">
        <v>0.4</v>
      </c>
      <c r="K18" s="33">
        <v>0.2</v>
      </c>
      <c r="L18" s="33">
        <v>0.8</v>
      </c>
      <c r="M18" s="33"/>
      <c r="N18" s="34">
        <v>15.9</v>
      </c>
      <c r="O18" s="35">
        <v>9.54</v>
      </c>
      <c r="P18" s="35">
        <v>1.27</v>
      </c>
      <c r="Q18" s="34">
        <v>5.09</v>
      </c>
      <c r="R18" s="34">
        <v>10.22</v>
      </c>
      <c r="S18" s="35">
        <v>10.22</v>
      </c>
      <c r="T18" s="35">
        <v>0</v>
      </c>
      <c r="U18" s="118">
        <v>0.5899999999999981</v>
      </c>
    </row>
    <row r="19" spans="1:21" ht="15">
      <c r="A19" s="212" t="s">
        <v>15</v>
      </c>
      <c r="B19" s="29">
        <v>1574</v>
      </c>
      <c r="C19" s="30">
        <v>0.15</v>
      </c>
      <c r="D19" s="31">
        <v>236</v>
      </c>
      <c r="E19" s="29">
        <v>28</v>
      </c>
      <c r="F19" s="31">
        <v>208</v>
      </c>
      <c r="G19" s="110">
        <v>107</v>
      </c>
      <c r="H19" s="110">
        <v>129</v>
      </c>
      <c r="I19" s="32">
        <v>0.6</v>
      </c>
      <c r="J19" s="32">
        <v>0.4</v>
      </c>
      <c r="K19" s="33">
        <v>0.2</v>
      </c>
      <c r="L19" s="33">
        <v>0.8</v>
      </c>
      <c r="M19" s="33"/>
      <c r="N19" s="34">
        <v>45</v>
      </c>
      <c r="O19" s="35">
        <v>27</v>
      </c>
      <c r="P19" s="35">
        <v>3.6</v>
      </c>
      <c r="Q19" s="34">
        <v>14.4</v>
      </c>
      <c r="R19" s="34">
        <v>28.94</v>
      </c>
      <c r="S19" s="35">
        <v>28.94</v>
      </c>
      <c r="T19" s="35">
        <v>0</v>
      </c>
      <c r="U19" s="118">
        <v>1.6600000000000001</v>
      </c>
    </row>
    <row r="20" spans="1:21" ht="15">
      <c r="A20" s="212" t="s">
        <v>16</v>
      </c>
      <c r="B20" s="29">
        <v>2489</v>
      </c>
      <c r="C20" s="30">
        <v>0.15</v>
      </c>
      <c r="D20" s="31">
        <v>373</v>
      </c>
      <c r="E20" s="29">
        <v>52</v>
      </c>
      <c r="F20" s="31">
        <v>321</v>
      </c>
      <c r="G20" s="110">
        <v>169</v>
      </c>
      <c r="H20" s="110">
        <v>204</v>
      </c>
      <c r="I20" s="32">
        <v>0.6</v>
      </c>
      <c r="J20" s="32">
        <v>0.4</v>
      </c>
      <c r="K20" s="33">
        <v>0.2</v>
      </c>
      <c r="L20" s="33">
        <v>0.8</v>
      </c>
      <c r="M20" s="33"/>
      <c r="N20" s="34">
        <v>71.1</v>
      </c>
      <c r="O20" s="35">
        <v>42.66</v>
      </c>
      <c r="P20" s="35">
        <v>5.69</v>
      </c>
      <c r="Q20" s="34">
        <v>22.75</v>
      </c>
      <c r="R20" s="34">
        <v>45.72</v>
      </c>
      <c r="S20" s="35">
        <v>45.72</v>
      </c>
      <c r="T20" s="35">
        <v>0</v>
      </c>
      <c r="U20" s="118">
        <v>2.6299999999999955</v>
      </c>
    </row>
    <row r="21" spans="1:21" ht="15">
      <c r="A21" s="212" t="s">
        <v>17</v>
      </c>
      <c r="B21" s="29">
        <v>848</v>
      </c>
      <c r="C21" s="30">
        <v>0.15</v>
      </c>
      <c r="D21" s="31">
        <v>127</v>
      </c>
      <c r="E21" s="29">
        <v>16</v>
      </c>
      <c r="F21" s="31">
        <v>111</v>
      </c>
      <c r="G21" s="110">
        <v>57</v>
      </c>
      <c r="H21" s="110">
        <v>70</v>
      </c>
      <c r="I21" s="32">
        <v>0.6</v>
      </c>
      <c r="J21" s="32">
        <v>0.4</v>
      </c>
      <c r="K21" s="33">
        <v>0.2</v>
      </c>
      <c r="L21" s="33">
        <v>0.8</v>
      </c>
      <c r="M21" s="33"/>
      <c r="N21" s="34">
        <v>24.1</v>
      </c>
      <c r="O21" s="35">
        <v>14.46</v>
      </c>
      <c r="P21" s="35">
        <v>1.93</v>
      </c>
      <c r="Q21" s="34">
        <v>7.71</v>
      </c>
      <c r="R21" s="34">
        <v>15.5</v>
      </c>
      <c r="S21" s="35">
        <v>15.5</v>
      </c>
      <c r="T21" s="35">
        <v>0</v>
      </c>
      <c r="U21" s="118">
        <v>0.8900000000000006</v>
      </c>
    </row>
    <row r="22" spans="1:21" ht="15">
      <c r="A22" s="28" t="s">
        <v>18</v>
      </c>
      <c r="B22" s="29">
        <v>24563</v>
      </c>
      <c r="C22" s="30">
        <v>0.15</v>
      </c>
      <c r="D22" s="31">
        <v>3684</v>
      </c>
      <c r="E22" s="29">
        <v>1224</v>
      </c>
      <c r="F22" s="31">
        <v>2460</v>
      </c>
      <c r="G22" s="110">
        <v>1668</v>
      </c>
      <c r="H22" s="110">
        <v>2016</v>
      </c>
      <c r="I22" s="32">
        <v>0.6</v>
      </c>
      <c r="J22" s="32">
        <v>0.4</v>
      </c>
      <c r="K22" s="33">
        <v>0.6</v>
      </c>
      <c r="L22" s="33">
        <v>0</v>
      </c>
      <c r="M22" s="33">
        <v>0.4</v>
      </c>
      <c r="N22" s="34">
        <v>702</v>
      </c>
      <c r="O22" s="35">
        <v>421.2</v>
      </c>
      <c r="P22" s="35">
        <v>168.48</v>
      </c>
      <c r="Q22" s="34">
        <v>112.32</v>
      </c>
      <c r="R22" s="34">
        <v>579.03</v>
      </c>
      <c r="S22" s="35">
        <v>450.93</v>
      </c>
      <c r="T22" s="35">
        <v>128.1</v>
      </c>
      <c r="U22" s="118">
        <v>10.649999999999977</v>
      </c>
    </row>
    <row r="23" spans="1:21" s="37" customFormat="1" ht="15">
      <c r="A23" s="28" t="s">
        <v>19</v>
      </c>
      <c r="B23" s="29">
        <v>22047</v>
      </c>
      <c r="C23" s="30">
        <v>0.15</v>
      </c>
      <c r="D23" s="31">
        <v>3307</v>
      </c>
      <c r="E23" s="29">
        <v>1179</v>
      </c>
      <c r="F23" s="31">
        <v>2128</v>
      </c>
      <c r="G23" s="110">
        <v>1497</v>
      </c>
      <c r="H23" s="110">
        <v>1810</v>
      </c>
      <c r="I23" s="32">
        <v>0.6</v>
      </c>
      <c r="J23" s="32">
        <v>0.4</v>
      </c>
      <c r="K23" s="33">
        <v>0.6</v>
      </c>
      <c r="L23" s="33">
        <v>0</v>
      </c>
      <c r="M23" s="33">
        <v>0.4</v>
      </c>
      <c r="N23" s="34">
        <v>630.1</v>
      </c>
      <c r="O23" s="35">
        <v>378.06</v>
      </c>
      <c r="P23" s="35">
        <v>151.22</v>
      </c>
      <c r="Q23" s="34">
        <v>100.82</v>
      </c>
      <c r="R23" s="34">
        <v>572.22</v>
      </c>
      <c r="S23" s="35">
        <v>404.82</v>
      </c>
      <c r="T23" s="35">
        <v>167.4</v>
      </c>
      <c r="U23" s="118">
        <v>-42.940000000000055</v>
      </c>
    </row>
    <row r="24" spans="1:21" ht="14.25">
      <c r="A24" s="46" t="s">
        <v>20</v>
      </c>
      <c r="B24" s="53">
        <v>61643</v>
      </c>
      <c r="C24" s="53"/>
      <c r="D24" s="53">
        <v>10979</v>
      </c>
      <c r="E24" s="53">
        <v>2547</v>
      </c>
      <c r="F24" s="53">
        <v>8432</v>
      </c>
      <c r="G24" s="53">
        <v>4969</v>
      </c>
      <c r="H24" s="53">
        <v>6010</v>
      </c>
      <c r="I24" s="55"/>
      <c r="J24" s="55"/>
      <c r="K24" s="55"/>
      <c r="L24" s="55"/>
      <c r="M24" s="55"/>
      <c r="N24" s="49">
        <v>2091.7000000000003</v>
      </c>
      <c r="O24" s="49">
        <v>1387.02</v>
      </c>
      <c r="P24" s="49">
        <v>325.93</v>
      </c>
      <c r="Q24" s="49">
        <v>378.74999999999994</v>
      </c>
      <c r="R24" s="49">
        <v>1675.99</v>
      </c>
      <c r="S24" s="49">
        <v>1344.0900000000001</v>
      </c>
      <c r="T24" s="49">
        <v>331.9</v>
      </c>
      <c r="U24" s="119">
        <v>36.95999999999992</v>
      </c>
    </row>
    <row r="25" spans="1:21" ht="24">
      <c r="A25" s="46" t="s">
        <v>9</v>
      </c>
      <c r="B25" s="47">
        <v>20445</v>
      </c>
      <c r="C25" s="47"/>
      <c r="D25" s="47">
        <v>3067</v>
      </c>
      <c r="E25" s="47">
        <v>270</v>
      </c>
      <c r="F25" s="47">
        <v>2797</v>
      </c>
      <c r="G25" s="47">
        <v>1388</v>
      </c>
      <c r="H25" s="47">
        <v>1679</v>
      </c>
      <c r="I25" s="51"/>
      <c r="J25" s="51"/>
      <c r="K25" s="51"/>
      <c r="L25" s="51"/>
      <c r="M25" s="51"/>
      <c r="N25" s="48">
        <v>584.3</v>
      </c>
      <c r="O25" s="48">
        <v>350.58</v>
      </c>
      <c r="P25" s="48">
        <v>0</v>
      </c>
      <c r="Q25" s="48">
        <v>233.72</v>
      </c>
      <c r="R25" s="48">
        <v>375.49</v>
      </c>
      <c r="S25" s="48">
        <v>375.49</v>
      </c>
      <c r="T25" s="48">
        <v>0</v>
      </c>
      <c r="U25" s="117">
        <v>-24.910000000000025</v>
      </c>
    </row>
    <row r="26" spans="1:21" ht="15">
      <c r="A26" s="212" t="s">
        <v>21</v>
      </c>
      <c r="B26" s="29">
        <v>20445</v>
      </c>
      <c r="C26" s="30">
        <v>0.15</v>
      </c>
      <c r="D26" s="31">
        <v>3067</v>
      </c>
      <c r="E26" s="29">
        <v>270</v>
      </c>
      <c r="F26" s="31">
        <v>2797</v>
      </c>
      <c r="G26" s="110">
        <v>1388</v>
      </c>
      <c r="H26" s="110">
        <v>1679</v>
      </c>
      <c r="I26" s="32">
        <v>0.6</v>
      </c>
      <c r="J26" s="32">
        <v>0.4</v>
      </c>
      <c r="K26" s="33">
        <v>0</v>
      </c>
      <c r="L26" s="33">
        <v>1</v>
      </c>
      <c r="M26" s="33">
        <v>0</v>
      </c>
      <c r="N26" s="34">
        <v>584.3</v>
      </c>
      <c r="O26" s="35">
        <v>350.58</v>
      </c>
      <c r="P26" s="35">
        <v>0</v>
      </c>
      <c r="Q26" s="34">
        <v>233.72</v>
      </c>
      <c r="R26" s="34">
        <v>375.49</v>
      </c>
      <c r="S26" s="35">
        <v>375.49</v>
      </c>
      <c r="T26" s="35">
        <v>0</v>
      </c>
      <c r="U26" s="118">
        <v>-24.910000000000025</v>
      </c>
    </row>
    <row r="27" spans="1:21" ht="15">
      <c r="A27" s="28" t="s">
        <v>713</v>
      </c>
      <c r="B27" s="29">
        <v>5782</v>
      </c>
      <c r="C27" s="30">
        <v>0.15</v>
      </c>
      <c r="D27" s="31">
        <v>867</v>
      </c>
      <c r="E27" s="29">
        <v>171</v>
      </c>
      <c r="F27" s="31">
        <v>696</v>
      </c>
      <c r="G27" s="110">
        <v>392</v>
      </c>
      <c r="H27" s="110">
        <v>475</v>
      </c>
      <c r="I27" s="32">
        <v>0.6</v>
      </c>
      <c r="J27" s="32">
        <v>0.4</v>
      </c>
      <c r="K27" s="71">
        <v>0.65</v>
      </c>
      <c r="L27" s="33">
        <v>0</v>
      </c>
      <c r="M27" s="71">
        <v>0.35</v>
      </c>
      <c r="N27" s="34">
        <v>165.1</v>
      </c>
      <c r="O27" s="35">
        <v>99.06</v>
      </c>
      <c r="P27" s="35">
        <v>42.93</v>
      </c>
      <c r="Q27" s="34">
        <v>23.11</v>
      </c>
      <c r="R27" s="34">
        <v>134.47</v>
      </c>
      <c r="S27" s="35">
        <v>106.17</v>
      </c>
      <c r="T27" s="35">
        <v>28.3</v>
      </c>
      <c r="U27" s="118">
        <v>7.52000000000001</v>
      </c>
    </row>
    <row r="28" spans="1:21" ht="15">
      <c r="A28" s="28" t="s">
        <v>22</v>
      </c>
      <c r="B28" s="29">
        <v>11230</v>
      </c>
      <c r="C28" s="30">
        <v>0.15</v>
      </c>
      <c r="D28" s="31">
        <v>1685</v>
      </c>
      <c r="E28" s="29">
        <v>460</v>
      </c>
      <c r="F28" s="31">
        <v>1225</v>
      </c>
      <c r="G28" s="110">
        <v>763</v>
      </c>
      <c r="H28" s="110">
        <v>922</v>
      </c>
      <c r="I28" s="32">
        <v>0.6</v>
      </c>
      <c r="J28" s="32">
        <v>0.4</v>
      </c>
      <c r="K28" s="33">
        <v>0.65</v>
      </c>
      <c r="L28" s="33">
        <v>0</v>
      </c>
      <c r="M28" s="33">
        <v>0.35</v>
      </c>
      <c r="N28" s="34">
        <v>321.1</v>
      </c>
      <c r="O28" s="35">
        <v>192.66</v>
      </c>
      <c r="P28" s="35">
        <v>83.49</v>
      </c>
      <c r="Q28" s="34">
        <v>44.95</v>
      </c>
      <c r="R28" s="34">
        <v>276.74</v>
      </c>
      <c r="S28" s="35">
        <v>206.24</v>
      </c>
      <c r="T28" s="35">
        <v>70.5</v>
      </c>
      <c r="U28" s="118">
        <v>-0.5900000000000318</v>
      </c>
    </row>
    <row r="29" spans="1:21" ht="15">
      <c r="A29" s="28" t="s">
        <v>23</v>
      </c>
      <c r="B29" s="29">
        <v>12641</v>
      </c>
      <c r="C29" s="30">
        <v>0.15</v>
      </c>
      <c r="D29" s="31">
        <v>1896</v>
      </c>
      <c r="E29" s="29">
        <v>418</v>
      </c>
      <c r="F29" s="31">
        <v>1478</v>
      </c>
      <c r="G29" s="110">
        <v>858</v>
      </c>
      <c r="H29" s="110">
        <v>1038</v>
      </c>
      <c r="I29" s="32">
        <v>0.6</v>
      </c>
      <c r="J29" s="32">
        <v>0.4</v>
      </c>
      <c r="K29" s="33">
        <v>0.65</v>
      </c>
      <c r="L29" s="33">
        <v>0</v>
      </c>
      <c r="M29" s="33">
        <v>0.35</v>
      </c>
      <c r="N29" s="34">
        <v>361.2</v>
      </c>
      <c r="O29" s="35">
        <v>216.72</v>
      </c>
      <c r="P29" s="35">
        <v>93.91</v>
      </c>
      <c r="Q29" s="34">
        <v>50.57</v>
      </c>
      <c r="R29" s="34">
        <v>298.75</v>
      </c>
      <c r="S29" s="35">
        <v>232.15</v>
      </c>
      <c r="T29" s="35">
        <v>66.6</v>
      </c>
      <c r="U29" s="118">
        <v>11.879999999999995</v>
      </c>
    </row>
    <row r="30" spans="1:21" ht="15">
      <c r="A30" s="28" t="s">
        <v>24</v>
      </c>
      <c r="B30" s="29">
        <v>9109</v>
      </c>
      <c r="C30" s="30">
        <v>0.3</v>
      </c>
      <c r="D30" s="31">
        <v>2733</v>
      </c>
      <c r="E30" s="29">
        <v>947</v>
      </c>
      <c r="F30" s="31">
        <v>1786</v>
      </c>
      <c r="G30" s="110">
        <v>1237</v>
      </c>
      <c r="H30" s="110">
        <v>1496</v>
      </c>
      <c r="I30" s="32">
        <v>0.8</v>
      </c>
      <c r="J30" s="32">
        <v>0.19999999999999996</v>
      </c>
      <c r="K30" s="33">
        <v>0.8</v>
      </c>
      <c r="L30" s="33">
        <v>0</v>
      </c>
      <c r="M30" s="33">
        <v>0.2</v>
      </c>
      <c r="N30" s="34">
        <v>520.7</v>
      </c>
      <c r="O30" s="35">
        <v>416.56</v>
      </c>
      <c r="P30" s="35">
        <v>83.31</v>
      </c>
      <c r="Q30" s="34">
        <v>20.83</v>
      </c>
      <c r="R30" s="34">
        <v>464.99</v>
      </c>
      <c r="S30" s="35">
        <v>334.59</v>
      </c>
      <c r="T30" s="35">
        <v>130.4</v>
      </c>
      <c r="U30" s="118">
        <v>34.879999999999995</v>
      </c>
    </row>
    <row r="31" spans="1:21" ht="15">
      <c r="A31" s="28" t="s">
        <v>25</v>
      </c>
      <c r="B31" s="29">
        <v>2436</v>
      </c>
      <c r="C31" s="30">
        <v>0.3</v>
      </c>
      <c r="D31" s="31">
        <v>731</v>
      </c>
      <c r="E31" s="29">
        <v>281</v>
      </c>
      <c r="F31" s="31">
        <v>450</v>
      </c>
      <c r="G31" s="110">
        <v>331</v>
      </c>
      <c r="H31" s="110">
        <v>400</v>
      </c>
      <c r="I31" s="32">
        <v>0.8</v>
      </c>
      <c r="J31" s="32">
        <v>0.19999999999999996</v>
      </c>
      <c r="K31" s="33">
        <v>0.8</v>
      </c>
      <c r="L31" s="33">
        <v>0</v>
      </c>
      <c r="M31" s="33">
        <v>0.2</v>
      </c>
      <c r="N31" s="34">
        <v>139.3</v>
      </c>
      <c r="O31" s="35">
        <v>111.44</v>
      </c>
      <c r="P31" s="35">
        <v>22.29</v>
      </c>
      <c r="Q31" s="34">
        <v>5.57</v>
      </c>
      <c r="R31" s="34">
        <v>125.55000000000001</v>
      </c>
      <c r="S31" s="35">
        <v>89.45</v>
      </c>
      <c r="T31" s="35">
        <v>36.1</v>
      </c>
      <c r="U31" s="118">
        <v>8.179999999999978</v>
      </c>
    </row>
    <row r="32" spans="1:21" ht="14.25">
      <c r="A32" s="56" t="s">
        <v>26</v>
      </c>
      <c r="B32" s="49">
        <v>44896</v>
      </c>
      <c r="C32" s="49"/>
      <c r="D32" s="49">
        <v>6734</v>
      </c>
      <c r="E32" s="49">
        <v>1780</v>
      </c>
      <c r="F32" s="49">
        <v>4954</v>
      </c>
      <c r="G32" s="49">
        <v>3048</v>
      </c>
      <c r="H32" s="49">
        <v>3686</v>
      </c>
      <c r="I32" s="49"/>
      <c r="J32" s="49"/>
      <c r="K32" s="49"/>
      <c r="L32" s="49"/>
      <c r="M32" s="49"/>
      <c r="N32" s="49">
        <v>1283</v>
      </c>
      <c r="O32" s="49">
        <v>774.6800000000001</v>
      </c>
      <c r="P32" s="49">
        <v>262.72</v>
      </c>
      <c r="Q32" s="49">
        <v>245.60000000000002</v>
      </c>
      <c r="R32" s="49">
        <v>1086.7</v>
      </c>
      <c r="S32" s="49">
        <v>824.3000000000002</v>
      </c>
      <c r="T32" s="49">
        <v>262.40000000000003</v>
      </c>
      <c r="U32" s="120">
        <v>-49.30000000000004</v>
      </c>
    </row>
    <row r="33" spans="1:21" ht="24">
      <c r="A33" s="56" t="s">
        <v>9</v>
      </c>
      <c r="B33" s="49">
        <v>11777</v>
      </c>
      <c r="C33" s="49"/>
      <c r="D33" s="49">
        <v>1766</v>
      </c>
      <c r="E33" s="49">
        <v>278</v>
      </c>
      <c r="F33" s="49">
        <v>1488</v>
      </c>
      <c r="G33" s="49">
        <v>799</v>
      </c>
      <c r="H33" s="49">
        <v>967</v>
      </c>
      <c r="I33" s="49"/>
      <c r="J33" s="49"/>
      <c r="K33" s="49"/>
      <c r="L33" s="49"/>
      <c r="M33" s="49"/>
      <c r="N33" s="49">
        <v>336.40000000000003</v>
      </c>
      <c r="O33" s="49">
        <v>201.84</v>
      </c>
      <c r="P33" s="49">
        <v>1.09</v>
      </c>
      <c r="Q33" s="49">
        <v>133.47</v>
      </c>
      <c r="R33" s="49">
        <v>216.20000000000002</v>
      </c>
      <c r="S33" s="49">
        <v>216.20000000000002</v>
      </c>
      <c r="T33" s="49">
        <v>0</v>
      </c>
      <c r="U33" s="120">
        <v>-13.270000000000021</v>
      </c>
    </row>
    <row r="34" spans="1:21" ht="15">
      <c r="A34" s="212" t="s">
        <v>27</v>
      </c>
      <c r="B34" s="29">
        <v>11536</v>
      </c>
      <c r="C34" s="30">
        <v>0.15</v>
      </c>
      <c r="D34" s="31">
        <v>1730</v>
      </c>
      <c r="E34" s="29">
        <v>278</v>
      </c>
      <c r="F34" s="31">
        <v>1452</v>
      </c>
      <c r="G34" s="110">
        <v>783</v>
      </c>
      <c r="H34" s="110">
        <v>947</v>
      </c>
      <c r="I34" s="32">
        <v>0.6</v>
      </c>
      <c r="J34" s="32">
        <v>0.4</v>
      </c>
      <c r="K34" s="33">
        <v>0</v>
      </c>
      <c r="L34" s="33">
        <v>1</v>
      </c>
      <c r="M34" s="33">
        <v>0</v>
      </c>
      <c r="N34" s="34">
        <v>329.6</v>
      </c>
      <c r="O34" s="35">
        <v>197.76</v>
      </c>
      <c r="P34" s="35">
        <v>0</v>
      </c>
      <c r="Q34" s="34">
        <v>131.84</v>
      </c>
      <c r="R34" s="34">
        <v>211.83</v>
      </c>
      <c r="S34" s="35">
        <v>211.83</v>
      </c>
      <c r="T34" s="35">
        <v>0</v>
      </c>
      <c r="U34" s="118">
        <v>-14.070000000000022</v>
      </c>
    </row>
    <row r="35" spans="1:21" s="27" customFormat="1" ht="15">
      <c r="A35" s="57" t="s">
        <v>714</v>
      </c>
      <c r="B35" s="58">
        <v>241</v>
      </c>
      <c r="C35" s="59">
        <v>0.15</v>
      </c>
      <c r="D35" s="60">
        <v>36</v>
      </c>
      <c r="E35" s="58">
        <v>0</v>
      </c>
      <c r="F35" s="60">
        <v>36</v>
      </c>
      <c r="G35" s="112">
        <v>16</v>
      </c>
      <c r="H35" s="112">
        <v>20</v>
      </c>
      <c r="I35" s="32">
        <v>0.6</v>
      </c>
      <c r="J35" s="61">
        <v>0.4</v>
      </c>
      <c r="K35" s="62">
        <v>0.4</v>
      </c>
      <c r="L35" s="62">
        <v>0.6</v>
      </c>
      <c r="M35" s="62"/>
      <c r="N35" s="63">
        <v>6.8</v>
      </c>
      <c r="O35" s="36">
        <v>4.08</v>
      </c>
      <c r="P35" s="36">
        <v>1.09</v>
      </c>
      <c r="Q35" s="34">
        <v>1.63</v>
      </c>
      <c r="R35" s="34">
        <v>4.37</v>
      </c>
      <c r="S35" s="35">
        <v>4.37</v>
      </c>
      <c r="T35" s="36">
        <v>0</v>
      </c>
      <c r="U35" s="118">
        <v>0.7999999999999998</v>
      </c>
    </row>
    <row r="36" spans="1:21" ht="15">
      <c r="A36" s="28" t="s">
        <v>28</v>
      </c>
      <c r="B36" s="29">
        <v>18348</v>
      </c>
      <c r="C36" s="30">
        <v>0.15</v>
      </c>
      <c r="D36" s="31">
        <v>2752</v>
      </c>
      <c r="E36" s="29">
        <v>824</v>
      </c>
      <c r="F36" s="31">
        <v>1928</v>
      </c>
      <c r="G36" s="110">
        <v>1246</v>
      </c>
      <c r="H36" s="110">
        <v>1506</v>
      </c>
      <c r="I36" s="32">
        <v>0.6</v>
      </c>
      <c r="J36" s="32">
        <v>0.4</v>
      </c>
      <c r="K36" s="33">
        <v>0.7</v>
      </c>
      <c r="L36" s="33">
        <v>0</v>
      </c>
      <c r="M36" s="33">
        <v>0.3</v>
      </c>
      <c r="N36" s="34">
        <v>524.4</v>
      </c>
      <c r="O36" s="35">
        <v>314.64</v>
      </c>
      <c r="P36" s="35">
        <v>146.83</v>
      </c>
      <c r="Q36" s="34">
        <v>62.93</v>
      </c>
      <c r="R36" s="34">
        <v>486.15000000000003</v>
      </c>
      <c r="S36" s="35">
        <v>336.85</v>
      </c>
      <c r="T36" s="35">
        <v>149.3</v>
      </c>
      <c r="U36" s="118">
        <v>-24.680000000000007</v>
      </c>
    </row>
    <row r="37" spans="1:21" ht="15">
      <c r="A37" s="28" t="s">
        <v>29</v>
      </c>
      <c r="B37" s="29">
        <v>13921</v>
      </c>
      <c r="C37" s="30">
        <v>0.15</v>
      </c>
      <c r="D37" s="31">
        <v>2088</v>
      </c>
      <c r="E37" s="29">
        <v>640</v>
      </c>
      <c r="F37" s="31">
        <v>1448</v>
      </c>
      <c r="G37" s="110">
        <v>945</v>
      </c>
      <c r="H37" s="110">
        <v>1143</v>
      </c>
      <c r="I37" s="32">
        <v>0.6</v>
      </c>
      <c r="J37" s="32">
        <v>0.4</v>
      </c>
      <c r="K37" s="33">
        <v>0.7</v>
      </c>
      <c r="L37" s="33">
        <v>0</v>
      </c>
      <c r="M37" s="33">
        <v>0.3</v>
      </c>
      <c r="N37" s="34">
        <v>397.8</v>
      </c>
      <c r="O37" s="35">
        <v>238.68</v>
      </c>
      <c r="P37" s="35">
        <v>111.38</v>
      </c>
      <c r="Q37" s="34">
        <v>47.74</v>
      </c>
      <c r="R37" s="34">
        <v>363.36</v>
      </c>
      <c r="S37" s="35">
        <v>255.56</v>
      </c>
      <c r="T37" s="35">
        <v>107.8</v>
      </c>
      <c r="U37" s="118">
        <v>-13.300000000000011</v>
      </c>
    </row>
    <row r="38" spans="1:21" ht="15">
      <c r="A38" s="28" t="s">
        <v>30</v>
      </c>
      <c r="B38" s="29">
        <v>850</v>
      </c>
      <c r="C38" s="30">
        <v>0.15</v>
      </c>
      <c r="D38" s="31">
        <v>128</v>
      </c>
      <c r="E38" s="29">
        <v>38</v>
      </c>
      <c r="F38" s="31">
        <v>90</v>
      </c>
      <c r="G38" s="110">
        <v>58</v>
      </c>
      <c r="H38" s="110">
        <v>70</v>
      </c>
      <c r="I38" s="32">
        <v>0.8</v>
      </c>
      <c r="J38" s="32">
        <v>0.19999999999999996</v>
      </c>
      <c r="K38" s="33">
        <v>0.7</v>
      </c>
      <c r="L38" s="33">
        <v>0</v>
      </c>
      <c r="M38" s="33">
        <v>0.3</v>
      </c>
      <c r="N38" s="34">
        <v>24.4</v>
      </c>
      <c r="O38" s="35">
        <v>19.52</v>
      </c>
      <c r="P38" s="35">
        <v>3.42</v>
      </c>
      <c r="Q38" s="34">
        <v>1.46</v>
      </c>
      <c r="R38" s="34">
        <v>20.99</v>
      </c>
      <c r="S38" s="35">
        <v>15.69</v>
      </c>
      <c r="T38" s="35">
        <v>5.3</v>
      </c>
      <c r="U38" s="118">
        <v>1.9499999999999993</v>
      </c>
    </row>
    <row r="39" spans="1:21" ht="14.25">
      <c r="A39" s="46" t="s">
        <v>31</v>
      </c>
      <c r="B39" s="53">
        <v>145097</v>
      </c>
      <c r="C39" s="53"/>
      <c r="D39" s="53">
        <v>24642</v>
      </c>
      <c r="E39" s="53">
        <v>6261</v>
      </c>
      <c r="F39" s="53">
        <v>18381</v>
      </c>
      <c r="G39" s="53">
        <v>11155</v>
      </c>
      <c r="H39" s="53">
        <v>13487</v>
      </c>
      <c r="I39" s="55"/>
      <c r="J39" s="55"/>
      <c r="K39" s="55"/>
      <c r="L39" s="55"/>
      <c r="M39" s="55"/>
      <c r="N39" s="49">
        <v>4695.200000000001</v>
      </c>
      <c r="O39" s="49">
        <v>3222.7</v>
      </c>
      <c r="P39" s="49">
        <v>885.4699999999999</v>
      </c>
      <c r="Q39" s="49">
        <v>587.03</v>
      </c>
      <c r="R39" s="49">
        <v>3989.1899999999996</v>
      </c>
      <c r="S39" s="49">
        <v>3016.6900000000005</v>
      </c>
      <c r="T39" s="49">
        <v>972.5</v>
      </c>
      <c r="U39" s="119">
        <v>118.97999999999982</v>
      </c>
    </row>
    <row r="40" spans="1:21" ht="24">
      <c r="A40" s="46" t="s">
        <v>9</v>
      </c>
      <c r="B40" s="53">
        <v>25266</v>
      </c>
      <c r="C40" s="53"/>
      <c r="D40" s="53">
        <v>3790</v>
      </c>
      <c r="E40" s="53">
        <v>475</v>
      </c>
      <c r="F40" s="53">
        <v>3315</v>
      </c>
      <c r="G40" s="53">
        <v>1715</v>
      </c>
      <c r="H40" s="53">
        <v>2075</v>
      </c>
      <c r="I40" s="55"/>
      <c r="J40" s="55"/>
      <c r="K40" s="55"/>
      <c r="L40" s="55"/>
      <c r="M40" s="55"/>
      <c r="N40" s="49">
        <v>722</v>
      </c>
      <c r="O40" s="49">
        <v>433.2</v>
      </c>
      <c r="P40" s="49">
        <v>4.05</v>
      </c>
      <c r="Q40" s="49">
        <v>284.75</v>
      </c>
      <c r="R40" s="49">
        <v>463.91999999999996</v>
      </c>
      <c r="S40" s="49">
        <v>463.91999999999996</v>
      </c>
      <c r="T40" s="49">
        <v>0</v>
      </c>
      <c r="U40" s="119">
        <v>-26.669999999999995</v>
      </c>
    </row>
    <row r="41" spans="1:21" ht="15">
      <c r="A41" s="212" t="s">
        <v>32</v>
      </c>
      <c r="B41" s="29">
        <v>24378</v>
      </c>
      <c r="C41" s="30">
        <v>0.15</v>
      </c>
      <c r="D41" s="31">
        <v>3657</v>
      </c>
      <c r="E41" s="29">
        <v>442</v>
      </c>
      <c r="F41" s="31">
        <v>3215</v>
      </c>
      <c r="G41" s="110">
        <v>1655</v>
      </c>
      <c r="H41" s="110">
        <v>2002</v>
      </c>
      <c r="I41" s="32">
        <v>0.6</v>
      </c>
      <c r="J41" s="32">
        <v>0.4</v>
      </c>
      <c r="K41" s="33">
        <v>0</v>
      </c>
      <c r="L41" s="33">
        <v>1</v>
      </c>
      <c r="M41" s="33">
        <v>0</v>
      </c>
      <c r="N41" s="34">
        <v>696.7</v>
      </c>
      <c r="O41" s="35">
        <v>418.02</v>
      </c>
      <c r="P41" s="35">
        <v>0</v>
      </c>
      <c r="Q41" s="34">
        <v>278.68</v>
      </c>
      <c r="R41" s="34">
        <v>447.65</v>
      </c>
      <c r="S41" s="35">
        <v>447.65</v>
      </c>
      <c r="T41" s="35">
        <v>0</v>
      </c>
      <c r="U41" s="118">
        <v>-29.629999999999995</v>
      </c>
    </row>
    <row r="42" spans="1:21" ht="15">
      <c r="A42" s="64" t="s">
        <v>33</v>
      </c>
      <c r="B42" s="29">
        <v>888</v>
      </c>
      <c r="C42" s="30">
        <v>0.15</v>
      </c>
      <c r="D42" s="31">
        <v>133</v>
      </c>
      <c r="E42" s="29">
        <v>33</v>
      </c>
      <c r="F42" s="31">
        <v>100</v>
      </c>
      <c r="G42" s="110">
        <v>60</v>
      </c>
      <c r="H42" s="110">
        <v>73</v>
      </c>
      <c r="I42" s="32">
        <v>0.6</v>
      </c>
      <c r="J42" s="32">
        <v>0.4</v>
      </c>
      <c r="K42" s="33">
        <v>0.4</v>
      </c>
      <c r="L42" s="33">
        <v>0.6</v>
      </c>
      <c r="M42" s="33"/>
      <c r="N42" s="34">
        <v>25.3</v>
      </c>
      <c r="O42" s="35">
        <v>15.18</v>
      </c>
      <c r="P42" s="35">
        <v>4.05</v>
      </c>
      <c r="Q42" s="34">
        <v>6.07</v>
      </c>
      <c r="R42" s="34">
        <v>16.27</v>
      </c>
      <c r="S42" s="35">
        <v>16.27</v>
      </c>
      <c r="T42" s="35">
        <v>0</v>
      </c>
      <c r="U42" s="118">
        <v>2.960000000000001</v>
      </c>
    </row>
    <row r="43" spans="1:21" ht="15">
      <c r="A43" s="65" t="s">
        <v>34</v>
      </c>
      <c r="B43" s="29">
        <v>21149</v>
      </c>
      <c r="C43" s="30">
        <v>0.15</v>
      </c>
      <c r="D43" s="31">
        <v>3172</v>
      </c>
      <c r="E43" s="29">
        <v>1007</v>
      </c>
      <c r="F43" s="31">
        <v>2165</v>
      </c>
      <c r="G43" s="110">
        <v>1436</v>
      </c>
      <c r="H43" s="110">
        <v>1736</v>
      </c>
      <c r="I43" s="32">
        <v>0.6</v>
      </c>
      <c r="J43" s="32">
        <v>0.4</v>
      </c>
      <c r="K43" s="33">
        <v>0.75</v>
      </c>
      <c r="L43" s="33">
        <v>0</v>
      </c>
      <c r="M43" s="33">
        <v>0.25</v>
      </c>
      <c r="N43" s="34">
        <v>604.4</v>
      </c>
      <c r="O43" s="35">
        <v>362.64</v>
      </c>
      <c r="P43" s="35">
        <v>181.32</v>
      </c>
      <c r="Q43" s="34">
        <v>60.44</v>
      </c>
      <c r="R43" s="34">
        <v>546.49</v>
      </c>
      <c r="S43" s="35">
        <v>388.29</v>
      </c>
      <c r="T43" s="35">
        <v>158.2</v>
      </c>
      <c r="U43" s="118">
        <v>-2.5299999999999727</v>
      </c>
    </row>
    <row r="44" spans="1:21" ht="15">
      <c r="A44" s="28" t="s">
        <v>35</v>
      </c>
      <c r="B44" s="29">
        <v>20081</v>
      </c>
      <c r="C44" s="30">
        <v>0.15</v>
      </c>
      <c r="D44" s="31">
        <v>3012</v>
      </c>
      <c r="E44" s="29">
        <v>1024</v>
      </c>
      <c r="F44" s="31">
        <v>1988</v>
      </c>
      <c r="G44" s="110">
        <v>1364</v>
      </c>
      <c r="H44" s="110">
        <v>1648</v>
      </c>
      <c r="I44" s="32">
        <v>0.6</v>
      </c>
      <c r="J44" s="32">
        <v>0.4</v>
      </c>
      <c r="K44" s="33">
        <v>0.75</v>
      </c>
      <c r="L44" s="33">
        <v>0</v>
      </c>
      <c r="M44" s="33">
        <v>0.25</v>
      </c>
      <c r="N44" s="34">
        <v>574</v>
      </c>
      <c r="O44" s="35">
        <v>344.4</v>
      </c>
      <c r="P44" s="35">
        <v>172.2</v>
      </c>
      <c r="Q44" s="34">
        <v>57.4</v>
      </c>
      <c r="R44" s="34">
        <v>531.14</v>
      </c>
      <c r="S44" s="35">
        <v>368.74</v>
      </c>
      <c r="T44" s="35">
        <v>162.4</v>
      </c>
      <c r="U44" s="118">
        <v>-14.540000000000077</v>
      </c>
    </row>
    <row r="45" spans="1:21" ht="15">
      <c r="A45" s="65" t="s">
        <v>36</v>
      </c>
      <c r="B45" s="29">
        <v>6940</v>
      </c>
      <c r="C45" s="30">
        <v>0.15</v>
      </c>
      <c r="D45" s="31">
        <v>1041</v>
      </c>
      <c r="E45" s="29">
        <v>290</v>
      </c>
      <c r="F45" s="31">
        <v>751</v>
      </c>
      <c r="G45" s="110">
        <v>471</v>
      </c>
      <c r="H45" s="110">
        <v>570</v>
      </c>
      <c r="I45" s="32">
        <v>0.8</v>
      </c>
      <c r="J45" s="32">
        <v>0.19999999999999996</v>
      </c>
      <c r="K45" s="33">
        <v>0.7</v>
      </c>
      <c r="L45" s="33">
        <v>0</v>
      </c>
      <c r="M45" s="33">
        <v>0.3</v>
      </c>
      <c r="N45" s="34">
        <v>198.3</v>
      </c>
      <c r="O45" s="35">
        <v>158.64</v>
      </c>
      <c r="P45" s="35">
        <v>27.76</v>
      </c>
      <c r="Q45" s="34">
        <v>11.9</v>
      </c>
      <c r="R45" s="34">
        <v>164.99</v>
      </c>
      <c r="S45" s="35">
        <v>127.39</v>
      </c>
      <c r="T45" s="35">
        <v>37.6</v>
      </c>
      <c r="U45" s="118">
        <v>21.409999999999968</v>
      </c>
    </row>
    <row r="46" spans="1:21" ht="15">
      <c r="A46" s="65" t="s">
        <v>37</v>
      </c>
      <c r="B46" s="29">
        <v>10368</v>
      </c>
      <c r="C46" s="30">
        <v>0.15</v>
      </c>
      <c r="D46" s="31">
        <v>1555</v>
      </c>
      <c r="E46" s="29">
        <v>420</v>
      </c>
      <c r="F46" s="31">
        <v>1135</v>
      </c>
      <c r="G46" s="110">
        <v>704</v>
      </c>
      <c r="H46" s="110">
        <v>851</v>
      </c>
      <c r="I46" s="32">
        <v>0.6</v>
      </c>
      <c r="J46" s="32">
        <v>0.4</v>
      </c>
      <c r="K46" s="33">
        <v>0.7</v>
      </c>
      <c r="L46" s="33">
        <v>0</v>
      </c>
      <c r="M46" s="33">
        <v>0.3</v>
      </c>
      <c r="N46" s="34">
        <v>296.3</v>
      </c>
      <c r="O46" s="35">
        <v>177.78</v>
      </c>
      <c r="P46" s="35">
        <v>82.96</v>
      </c>
      <c r="Q46" s="34">
        <v>35.56</v>
      </c>
      <c r="R46" s="34">
        <v>259.82</v>
      </c>
      <c r="S46" s="35">
        <v>190.42</v>
      </c>
      <c r="T46" s="35">
        <v>69.4</v>
      </c>
      <c r="U46" s="118">
        <v>0.9200000000000159</v>
      </c>
    </row>
    <row r="47" spans="1:21" ht="15">
      <c r="A47" s="28" t="s">
        <v>38</v>
      </c>
      <c r="B47" s="29">
        <v>16464</v>
      </c>
      <c r="C47" s="30">
        <v>0.15</v>
      </c>
      <c r="D47" s="31">
        <v>2470</v>
      </c>
      <c r="E47" s="29">
        <v>774</v>
      </c>
      <c r="F47" s="31">
        <v>1696</v>
      </c>
      <c r="G47" s="110">
        <v>1118</v>
      </c>
      <c r="H47" s="110">
        <v>1352</v>
      </c>
      <c r="I47" s="32">
        <v>0.6</v>
      </c>
      <c r="J47" s="32">
        <v>0.4</v>
      </c>
      <c r="K47" s="33">
        <v>0.7</v>
      </c>
      <c r="L47" s="33">
        <v>0</v>
      </c>
      <c r="M47" s="33">
        <v>0.3</v>
      </c>
      <c r="N47" s="34">
        <v>470.6</v>
      </c>
      <c r="O47" s="35">
        <v>282.36</v>
      </c>
      <c r="P47" s="35">
        <v>131.77</v>
      </c>
      <c r="Q47" s="34">
        <v>56.47</v>
      </c>
      <c r="R47" s="34">
        <v>403.88</v>
      </c>
      <c r="S47" s="35">
        <v>302.38</v>
      </c>
      <c r="T47" s="35">
        <v>101.5</v>
      </c>
      <c r="U47" s="118">
        <v>10.25</v>
      </c>
    </row>
    <row r="48" spans="1:21" ht="15">
      <c r="A48" s="65" t="s">
        <v>39</v>
      </c>
      <c r="B48" s="29">
        <v>19187</v>
      </c>
      <c r="C48" s="30">
        <v>0.3</v>
      </c>
      <c r="D48" s="31">
        <v>5756</v>
      </c>
      <c r="E48" s="29">
        <v>1348</v>
      </c>
      <c r="F48" s="31">
        <v>4408</v>
      </c>
      <c r="G48" s="110">
        <v>2606</v>
      </c>
      <c r="H48" s="110">
        <v>3150</v>
      </c>
      <c r="I48" s="32">
        <v>0.8</v>
      </c>
      <c r="J48" s="32">
        <v>0.19999999999999996</v>
      </c>
      <c r="K48" s="33">
        <v>0.8</v>
      </c>
      <c r="L48" s="33">
        <v>0</v>
      </c>
      <c r="M48" s="33">
        <v>0.2</v>
      </c>
      <c r="N48" s="34">
        <v>1096.8</v>
      </c>
      <c r="O48" s="35">
        <v>877.44</v>
      </c>
      <c r="P48" s="35">
        <v>175.49</v>
      </c>
      <c r="Q48" s="34">
        <v>43.87</v>
      </c>
      <c r="R48" s="34">
        <v>984.7900000000001</v>
      </c>
      <c r="S48" s="35">
        <v>704.69</v>
      </c>
      <c r="T48" s="35">
        <v>280.1</v>
      </c>
      <c r="U48" s="118">
        <v>68.13999999999999</v>
      </c>
    </row>
    <row r="49" spans="1:21" ht="15">
      <c r="A49" s="28" t="s">
        <v>40</v>
      </c>
      <c r="B49" s="29">
        <v>25642</v>
      </c>
      <c r="C49" s="30">
        <v>0.15</v>
      </c>
      <c r="D49" s="31">
        <v>3846</v>
      </c>
      <c r="E49" s="29">
        <v>923</v>
      </c>
      <c r="F49" s="31">
        <v>2923</v>
      </c>
      <c r="G49" s="110">
        <v>1741</v>
      </c>
      <c r="H49" s="110">
        <v>2105</v>
      </c>
      <c r="I49" s="32">
        <v>0.8</v>
      </c>
      <c r="J49" s="32">
        <v>0.19999999999999996</v>
      </c>
      <c r="K49" s="33">
        <v>0.75</v>
      </c>
      <c r="L49" s="33">
        <v>0</v>
      </c>
      <c r="M49" s="33">
        <v>0.25</v>
      </c>
      <c r="N49" s="34">
        <v>732.8</v>
      </c>
      <c r="O49" s="35">
        <v>586.24</v>
      </c>
      <c r="P49" s="35">
        <v>109.92</v>
      </c>
      <c r="Q49" s="34">
        <v>36.64</v>
      </c>
      <c r="R49" s="34">
        <v>634.1600000000001</v>
      </c>
      <c r="S49" s="35">
        <v>470.86</v>
      </c>
      <c r="T49" s="35">
        <v>163.3</v>
      </c>
      <c r="U49" s="118">
        <v>61.999999999999886</v>
      </c>
    </row>
    <row r="50" spans="1:21" ht="14.25">
      <c r="A50" s="46" t="s">
        <v>41</v>
      </c>
      <c r="B50" s="53">
        <v>135326</v>
      </c>
      <c r="C50" s="53"/>
      <c r="D50" s="53">
        <v>34708</v>
      </c>
      <c r="E50" s="53">
        <v>15294</v>
      </c>
      <c r="F50" s="53">
        <v>19414</v>
      </c>
      <c r="G50" s="53">
        <v>16799</v>
      </c>
      <c r="H50" s="53">
        <v>17909</v>
      </c>
      <c r="I50" s="55"/>
      <c r="J50" s="55"/>
      <c r="K50" s="55"/>
      <c r="L50" s="55"/>
      <c r="M50" s="55"/>
      <c r="N50" s="49">
        <v>6830.6</v>
      </c>
      <c r="O50" s="49">
        <v>4871.34</v>
      </c>
      <c r="P50" s="49">
        <v>1396.9999999999998</v>
      </c>
      <c r="Q50" s="49">
        <v>562.26</v>
      </c>
      <c r="R50" s="49">
        <v>6072.92</v>
      </c>
      <c r="S50" s="49">
        <v>4390.820000000001</v>
      </c>
      <c r="T50" s="49">
        <v>1682.1</v>
      </c>
      <c r="U50" s="119">
        <v>195.4199999999997</v>
      </c>
    </row>
    <row r="51" spans="1:21" ht="24">
      <c r="A51" s="46" t="s">
        <v>9</v>
      </c>
      <c r="B51" s="53">
        <v>17518</v>
      </c>
      <c r="C51" s="53"/>
      <c r="D51" s="53">
        <v>2628</v>
      </c>
      <c r="E51" s="53">
        <v>916</v>
      </c>
      <c r="F51" s="53">
        <v>1712</v>
      </c>
      <c r="G51" s="53">
        <v>1190</v>
      </c>
      <c r="H51" s="53">
        <v>1438</v>
      </c>
      <c r="I51" s="55"/>
      <c r="J51" s="55"/>
      <c r="K51" s="55"/>
      <c r="L51" s="55"/>
      <c r="M51" s="55"/>
      <c r="N51" s="49">
        <v>500.8</v>
      </c>
      <c r="O51" s="49">
        <v>300.47999999999996</v>
      </c>
      <c r="P51" s="49">
        <v>2.29</v>
      </c>
      <c r="Q51" s="49">
        <v>198.03</v>
      </c>
      <c r="R51" s="49">
        <v>323.27000000000004</v>
      </c>
      <c r="S51" s="49">
        <v>321.67</v>
      </c>
      <c r="T51" s="49">
        <v>1.6</v>
      </c>
      <c r="U51" s="119">
        <v>-20.50000000000005</v>
      </c>
    </row>
    <row r="52" spans="1:21" ht="15">
      <c r="A52" s="212" t="s">
        <v>42</v>
      </c>
      <c r="B52" s="29">
        <v>17017</v>
      </c>
      <c r="C52" s="30">
        <v>0.15</v>
      </c>
      <c r="D52" s="31">
        <v>2553</v>
      </c>
      <c r="E52" s="29">
        <v>884</v>
      </c>
      <c r="F52" s="31">
        <v>1669</v>
      </c>
      <c r="G52" s="110">
        <v>1156</v>
      </c>
      <c r="H52" s="110">
        <v>1397</v>
      </c>
      <c r="I52" s="32">
        <v>0.6</v>
      </c>
      <c r="J52" s="32">
        <v>0.4</v>
      </c>
      <c r="K52" s="33">
        <v>0</v>
      </c>
      <c r="L52" s="33">
        <v>1</v>
      </c>
      <c r="M52" s="33">
        <v>0</v>
      </c>
      <c r="N52" s="34">
        <v>486.5</v>
      </c>
      <c r="O52" s="35">
        <v>291.9</v>
      </c>
      <c r="P52" s="35">
        <v>0</v>
      </c>
      <c r="Q52" s="34">
        <v>194.6</v>
      </c>
      <c r="R52" s="34">
        <v>312.47</v>
      </c>
      <c r="S52" s="35">
        <v>312.47</v>
      </c>
      <c r="T52" s="35">
        <v>0</v>
      </c>
      <c r="U52" s="118">
        <v>-20.57000000000005</v>
      </c>
    </row>
    <row r="53" spans="1:21" ht="15">
      <c r="A53" s="212" t="s">
        <v>43</v>
      </c>
      <c r="B53" s="29">
        <v>501</v>
      </c>
      <c r="C53" s="30">
        <v>0.15</v>
      </c>
      <c r="D53" s="31">
        <v>75</v>
      </c>
      <c r="E53" s="29">
        <v>32</v>
      </c>
      <c r="F53" s="31">
        <v>43</v>
      </c>
      <c r="G53" s="110">
        <v>34</v>
      </c>
      <c r="H53" s="110">
        <v>41</v>
      </c>
      <c r="I53" s="32">
        <v>0.6</v>
      </c>
      <c r="J53" s="32">
        <v>0.4</v>
      </c>
      <c r="K53" s="33">
        <v>0.4</v>
      </c>
      <c r="L53" s="33">
        <v>0.6</v>
      </c>
      <c r="M53" s="33"/>
      <c r="N53" s="34">
        <v>14.3</v>
      </c>
      <c r="O53" s="35">
        <v>8.58</v>
      </c>
      <c r="P53" s="35">
        <v>2.29</v>
      </c>
      <c r="Q53" s="34">
        <v>3.43</v>
      </c>
      <c r="R53" s="34">
        <v>10.799999999999999</v>
      </c>
      <c r="S53" s="35">
        <v>9.2</v>
      </c>
      <c r="T53" s="35">
        <v>1.6</v>
      </c>
      <c r="U53" s="118">
        <v>0.07000000000000206</v>
      </c>
    </row>
    <row r="54" spans="1:21" ht="15">
      <c r="A54" s="65" t="s">
        <v>44</v>
      </c>
      <c r="B54" s="29">
        <v>21756</v>
      </c>
      <c r="C54" s="30">
        <v>0.15</v>
      </c>
      <c r="D54" s="31">
        <v>3263</v>
      </c>
      <c r="E54" s="29">
        <v>1375</v>
      </c>
      <c r="F54" s="31">
        <v>1888</v>
      </c>
      <c r="G54" s="110">
        <v>1477</v>
      </c>
      <c r="H54" s="110">
        <v>1786</v>
      </c>
      <c r="I54" s="32">
        <v>0.6</v>
      </c>
      <c r="J54" s="32">
        <v>0.4</v>
      </c>
      <c r="K54" s="33">
        <v>0.75</v>
      </c>
      <c r="L54" s="33">
        <v>0</v>
      </c>
      <c r="M54" s="33">
        <v>0.25</v>
      </c>
      <c r="N54" s="34">
        <v>621.7</v>
      </c>
      <c r="O54" s="35">
        <v>373.02</v>
      </c>
      <c r="P54" s="35">
        <v>186.51</v>
      </c>
      <c r="Q54" s="34">
        <v>62.17</v>
      </c>
      <c r="R54" s="34">
        <v>559.12</v>
      </c>
      <c r="S54" s="35">
        <v>399.42</v>
      </c>
      <c r="T54" s="35">
        <v>159.7</v>
      </c>
      <c r="U54" s="118">
        <v>0.40999999999996817</v>
      </c>
    </row>
    <row r="55" spans="1:21" ht="15">
      <c r="A55" s="65" t="s">
        <v>45</v>
      </c>
      <c r="B55" s="29">
        <v>14977</v>
      </c>
      <c r="C55" s="30">
        <v>0.3</v>
      </c>
      <c r="D55" s="31">
        <v>4493</v>
      </c>
      <c r="E55" s="29">
        <v>2138</v>
      </c>
      <c r="F55" s="31">
        <v>2355</v>
      </c>
      <c r="G55" s="110">
        <v>2138</v>
      </c>
      <c r="H55" s="110">
        <v>2355</v>
      </c>
      <c r="I55" s="32">
        <v>0.8</v>
      </c>
      <c r="J55" s="32">
        <v>0.19999999999999996</v>
      </c>
      <c r="K55" s="33">
        <v>0.8</v>
      </c>
      <c r="L55" s="33">
        <v>0</v>
      </c>
      <c r="M55" s="33">
        <v>0.2</v>
      </c>
      <c r="N55" s="34">
        <v>876.9</v>
      </c>
      <c r="O55" s="35">
        <v>701.52</v>
      </c>
      <c r="P55" s="35">
        <v>140.3</v>
      </c>
      <c r="Q55" s="34">
        <v>35.08</v>
      </c>
      <c r="R55" s="34">
        <v>799.42</v>
      </c>
      <c r="S55" s="35">
        <v>563.92</v>
      </c>
      <c r="T55" s="35">
        <v>235.5</v>
      </c>
      <c r="U55" s="118">
        <v>42.39999999999998</v>
      </c>
    </row>
    <row r="56" spans="1:21" ht="15">
      <c r="A56" s="28" t="s">
        <v>46</v>
      </c>
      <c r="B56" s="29">
        <v>20904</v>
      </c>
      <c r="C56" s="30">
        <v>0.3</v>
      </c>
      <c r="D56" s="31">
        <v>6271</v>
      </c>
      <c r="E56" s="29">
        <v>2874</v>
      </c>
      <c r="F56" s="31">
        <v>3397</v>
      </c>
      <c r="G56" s="110">
        <v>2874</v>
      </c>
      <c r="H56" s="110">
        <v>3397</v>
      </c>
      <c r="I56" s="32">
        <v>0.8</v>
      </c>
      <c r="J56" s="32">
        <v>0.19999999999999996</v>
      </c>
      <c r="K56" s="33">
        <v>0.8</v>
      </c>
      <c r="L56" s="33">
        <v>0</v>
      </c>
      <c r="M56" s="33">
        <v>0.2</v>
      </c>
      <c r="N56" s="34">
        <v>1201.9</v>
      </c>
      <c r="O56" s="35">
        <v>961.52</v>
      </c>
      <c r="P56" s="35">
        <v>192.3</v>
      </c>
      <c r="Q56" s="34">
        <v>48.08</v>
      </c>
      <c r="R56" s="34">
        <v>1079.12</v>
      </c>
      <c r="S56" s="35">
        <v>772.92</v>
      </c>
      <c r="T56" s="35">
        <v>306.2</v>
      </c>
      <c r="U56" s="118">
        <v>74.70000000000005</v>
      </c>
    </row>
    <row r="57" spans="1:21" ht="15">
      <c r="A57" s="65" t="s">
        <v>47</v>
      </c>
      <c r="B57" s="29">
        <v>15164</v>
      </c>
      <c r="C57" s="30">
        <v>0.3</v>
      </c>
      <c r="D57" s="31">
        <v>4549</v>
      </c>
      <c r="E57" s="29">
        <v>1502</v>
      </c>
      <c r="F57" s="31">
        <v>3047</v>
      </c>
      <c r="G57" s="110">
        <v>2059</v>
      </c>
      <c r="H57" s="110">
        <v>2490</v>
      </c>
      <c r="I57" s="32">
        <v>0.6</v>
      </c>
      <c r="J57" s="32">
        <v>0.4</v>
      </c>
      <c r="K57" s="33">
        <v>0.8</v>
      </c>
      <c r="L57" s="33">
        <v>0</v>
      </c>
      <c r="M57" s="33">
        <v>0.2</v>
      </c>
      <c r="N57" s="34">
        <v>866.7</v>
      </c>
      <c r="O57" s="35">
        <v>520.02</v>
      </c>
      <c r="P57" s="35">
        <v>277.34</v>
      </c>
      <c r="Q57" s="34">
        <v>69.34</v>
      </c>
      <c r="R57" s="34">
        <v>787.04</v>
      </c>
      <c r="S57" s="35">
        <v>556.84</v>
      </c>
      <c r="T57" s="35">
        <v>230.2</v>
      </c>
      <c r="U57" s="118">
        <v>10.319999999999936</v>
      </c>
    </row>
    <row r="58" spans="1:21" ht="15">
      <c r="A58" s="65" t="s">
        <v>48</v>
      </c>
      <c r="B58" s="29">
        <v>17082</v>
      </c>
      <c r="C58" s="30">
        <v>0.3</v>
      </c>
      <c r="D58" s="31">
        <v>5125</v>
      </c>
      <c r="E58" s="29">
        <v>1748</v>
      </c>
      <c r="F58" s="31">
        <v>3377</v>
      </c>
      <c r="G58" s="110">
        <v>2320</v>
      </c>
      <c r="H58" s="110">
        <v>2805</v>
      </c>
      <c r="I58" s="32">
        <v>0.6</v>
      </c>
      <c r="J58" s="32">
        <v>0.4</v>
      </c>
      <c r="K58" s="33">
        <v>0.8</v>
      </c>
      <c r="L58" s="33">
        <v>0</v>
      </c>
      <c r="M58" s="33">
        <v>0.2</v>
      </c>
      <c r="N58" s="34">
        <v>976.5</v>
      </c>
      <c r="O58" s="35">
        <v>585.9</v>
      </c>
      <c r="P58" s="35">
        <v>312.48</v>
      </c>
      <c r="Q58" s="34">
        <v>78.12</v>
      </c>
      <c r="R58" s="34">
        <v>882.5500000000001</v>
      </c>
      <c r="S58" s="35">
        <v>627.45</v>
      </c>
      <c r="T58" s="35">
        <v>255.1</v>
      </c>
      <c r="U58" s="118">
        <v>15.829999999999927</v>
      </c>
    </row>
    <row r="59" spans="1:21" ht="15">
      <c r="A59" s="65" t="s">
        <v>49</v>
      </c>
      <c r="B59" s="29">
        <v>8282</v>
      </c>
      <c r="C59" s="30">
        <v>0.3</v>
      </c>
      <c r="D59" s="31">
        <v>2485</v>
      </c>
      <c r="E59" s="29">
        <v>1488</v>
      </c>
      <c r="F59" s="31">
        <v>997</v>
      </c>
      <c r="G59" s="110">
        <v>1488</v>
      </c>
      <c r="H59" s="110">
        <v>997</v>
      </c>
      <c r="I59" s="32">
        <v>0.8</v>
      </c>
      <c r="J59" s="32">
        <v>0.19999999999999996</v>
      </c>
      <c r="K59" s="33">
        <v>0.8</v>
      </c>
      <c r="L59" s="33">
        <v>0</v>
      </c>
      <c r="M59" s="33">
        <v>0.2</v>
      </c>
      <c r="N59" s="34">
        <v>546.1</v>
      </c>
      <c r="O59" s="35">
        <v>436.88</v>
      </c>
      <c r="P59" s="35">
        <v>87.38</v>
      </c>
      <c r="Q59" s="34">
        <v>21.84</v>
      </c>
      <c r="R59" s="34">
        <v>488.78999999999996</v>
      </c>
      <c r="S59" s="35">
        <v>351.19</v>
      </c>
      <c r="T59" s="35">
        <v>137.6</v>
      </c>
      <c r="U59" s="118">
        <v>35.47000000000003</v>
      </c>
    </row>
    <row r="60" spans="1:21" ht="15">
      <c r="A60" s="28" t="s">
        <v>50</v>
      </c>
      <c r="B60" s="29">
        <v>11902</v>
      </c>
      <c r="C60" s="30">
        <v>0.3</v>
      </c>
      <c r="D60" s="31">
        <v>3571</v>
      </c>
      <c r="E60" s="29">
        <v>1849</v>
      </c>
      <c r="F60" s="31">
        <v>1722</v>
      </c>
      <c r="G60" s="110">
        <v>1849</v>
      </c>
      <c r="H60" s="110">
        <v>1722</v>
      </c>
      <c r="I60" s="32">
        <v>0.8</v>
      </c>
      <c r="J60" s="32">
        <v>0.19999999999999996</v>
      </c>
      <c r="K60" s="33">
        <v>0.8</v>
      </c>
      <c r="L60" s="33">
        <v>0</v>
      </c>
      <c r="M60" s="33">
        <v>0.2</v>
      </c>
      <c r="N60" s="34">
        <v>726.9</v>
      </c>
      <c r="O60" s="35">
        <v>581.52</v>
      </c>
      <c r="P60" s="35">
        <v>116.3</v>
      </c>
      <c r="Q60" s="34">
        <v>29.08</v>
      </c>
      <c r="R60" s="34">
        <v>691.35</v>
      </c>
      <c r="S60" s="35">
        <v>467.45</v>
      </c>
      <c r="T60" s="35">
        <v>223.9</v>
      </c>
      <c r="U60" s="118">
        <v>6.469999999999914</v>
      </c>
    </row>
    <row r="61" spans="1:21" ht="15">
      <c r="A61" s="28" t="s">
        <v>51</v>
      </c>
      <c r="B61" s="29">
        <v>3016</v>
      </c>
      <c r="C61" s="30">
        <v>0.3</v>
      </c>
      <c r="D61" s="31">
        <v>905</v>
      </c>
      <c r="E61" s="29">
        <v>598</v>
      </c>
      <c r="F61" s="31">
        <v>307</v>
      </c>
      <c r="G61" s="110">
        <v>598</v>
      </c>
      <c r="H61" s="110">
        <v>307</v>
      </c>
      <c r="I61" s="32">
        <v>0.8</v>
      </c>
      <c r="J61" s="32">
        <v>0.19999999999999996</v>
      </c>
      <c r="K61" s="33">
        <v>0.8</v>
      </c>
      <c r="L61" s="33">
        <v>0</v>
      </c>
      <c r="M61" s="33">
        <v>0.2</v>
      </c>
      <c r="N61" s="34">
        <v>210.1</v>
      </c>
      <c r="O61" s="35">
        <v>168.08</v>
      </c>
      <c r="P61" s="35">
        <v>33.62</v>
      </c>
      <c r="Q61" s="34">
        <v>8.4</v>
      </c>
      <c r="R61" s="34">
        <v>187.41000000000003</v>
      </c>
      <c r="S61" s="35">
        <v>135.11</v>
      </c>
      <c r="T61" s="35">
        <v>52.3</v>
      </c>
      <c r="U61" s="118">
        <v>14.289999999999992</v>
      </c>
    </row>
    <row r="62" spans="1:21" ht="15">
      <c r="A62" s="65" t="s">
        <v>52</v>
      </c>
      <c r="B62" s="29">
        <v>4725</v>
      </c>
      <c r="C62" s="30">
        <v>0.3</v>
      </c>
      <c r="D62" s="31">
        <v>1418</v>
      </c>
      <c r="E62" s="29">
        <v>806</v>
      </c>
      <c r="F62" s="31">
        <v>612</v>
      </c>
      <c r="G62" s="110">
        <v>806</v>
      </c>
      <c r="H62" s="110">
        <v>612</v>
      </c>
      <c r="I62" s="32">
        <v>0.8</v>
      </c>
      <c r="J62" s="32">
        <v>0.19999999999999996</v>
      </c>
      <c r="K62" s="33">
        <v>0.8</v>
      </c>
      <c r="L62" s="33">
        <v>0</v>
      </c>
      <c r="M62" s="33">
        <v>0.2</v>
      </c>
      <c r="N62" s="34">
        <v>303</v>
      </c>
      <c r="O62" s="35">
        <v>242.4</v>
      </c>
      <c r="P62" s="35">
        <v>48.48</v>
      </c>
      <c r="Q62" s="34">
        <v>12.12</v>
      </c>
      <c r="R62" s="34">
        <v>274.85</v>
      </c>
      <c r="S62" s="35">
        <v>194.85</v>
      </c>
      <c r="T62" s="35">
        <v>80</v>
      </c>
      <c r="U62" s="118">
        <v>16.029999999999973</v>
      </c>
    </row>
    <row r="63" spans="1:21" ht="14.25">
      <c r="A63" s="46" t="s">
        <v>53</v>
      </c>
      <c r="B63" s="53">
        <v>85980</v>
      </c>
      <c r="C63" s="53"/>
      <c r="D63" s="53">
        <v>15308</v>
      </c>
      <c r="E63" s="53">
        <v>4962</v>
      </c>
      <c r="F63" s="53">
        <v>10346</v>
      </c>
      <c r="G63" s="53">
        <v>7177</v>
      </c>
      <c r="H63" s="53">
        <v>8131</v>
      </c>
      <c r="I63" s="55"/>
      <c r="J63" s="55"/>
      <c r="K63" s="55"/>
      <c r="L63" s="55"/>
      <c r="M63" s="55"/>
      <c r="N63" s="49">
        <v>2966.1999999999994</v>
      </c>
      <c r="O63" s="49">
        <v>1963.5000000000002</v>
      </c>
      <c r="P63" s="49">
        <v>556.5799999999999</v>
      </c>
      <c r="Q63" s="49">
        <v>446.11999999999995</v>
      </c>
      <c r="R63" s="49">
        <v>2450.76</v>
      </c>
      <c r="S63" s="49">
        <v>1905.9599999999998</v>
      </c>
      <c r="T63" s="49">
        <v>544.8000000000001</v>
      </c>
      <c r="U63" s="119">
        <v>69.32000000000005</v>
      </c>
    </row>
    <row r="64" spans="1:21" ht="24">
      <c r="A64" s="46" t="s">
        <v>9</v>
      </c>
      <c r="B64" s="53">
        <v>24057</v>
      </c>
      <c r="C64" s="53"/>
      <c r="D64" s="53">
        <v>3608</v>
      </c>
      <c r="E64" s="53">
        <v>582</v>
      </c>
      <c r="F64" s="53">
        <v>3026</v>
      </c>
      <c r="G64" s="53">
        <v>1640</v>
      </c>
      <c r="H64" s="53">
        <v>1968</v>
      </c>
      <c r="I64" s="55"/>
      <c r="J64" s="55"/>
      <c r="K64" s="55"/>
      <c r="L64" s="55"/>
      <c r="M64" s="55"/>
      <c r="N64" s="49">
        <v>688.8</v>
      </c>
      <c r="O64" s="49">
        <v>413.28000000000003</v>
      </c>
      <c r="P64" s="49">
        <v>29.169999999999998</v>
      </c>
      <c r="Q64" s="49">
        <v>246.35</v>
      </c>
      <c r="R64" s="49">
        <v>445.90000000000003</v>
      </c>
      <c r="S64" s="49">
        <v>442.69999999999993</v>
      </c>
      <c r="T64" s="49">
        <v>3.2</v>
      </c>
      <c r="U64" s="119">
        <v>-3.4499999999999886</v>
      </c>
    </row>
    <row r="65" spans="1:21" ht="15">
      <c r="A65" s="212" t="s">
        <v>54</v>
      </c>
      <c r="B65" s="29">
        <v>18401</v>
      </c>
      <c r="C65" s="30">
        <v>0.15</v>
      </c>
      <c r="D65" s="31">
        <v>2760</v>
      </c>
      <c r="E65" s="29">
        <v>311</v>
      </c>
      <c r="F65" s="31">
        <v>2449</v>
      </c>
      <c r="G65" s="110">
        <v>1249</v>
      </c>
      <c r="H65" s="110">
        <v>1511</v>
      </c>
      <c r="I65" s="32">
        <v>0.6</v>
      </c>
      <c r="J65" s="32">
        <v>0.4</v>
      </c>
      <c r="K65" s="33">
        <v>0</v>
      </c>
      <c r="L65" s="33">
        <v>1</v>
      </c>
      <c r="M65" s="33">
        <v>0</v>
      </c>
      <c r="N65" s="34">
        <v>525.8</v>
      </c>
      <c r="O65" s="35">
        <v>315.48</v>
      </c>
      <c r="P65" s="35">
        <v>0</v>
      </c>
      <c r="Q65" s="34">
        <v>210.32</v>
      </c>
      <c r="R65" s="34">
        <v>337.87</v>
      </c>
      <c r="S65" s="35">
        <v>337.87</v>
      </c>
      <c r="T65" s="35">
        <v>0</v>
      </c>
      <c r="U65" s="118">
        <v>-22.389999999999986</v>
      </c>
    </row>
    <row r="66" spans="1:21" ht="15">
      <c r="A66" s="64" t="s">
        <v>55</v>
      </c>
      <c r="B66" s="29">
        <v>2565</v>
      </c>
      <c r="C66" s="30">
        <v>0.15</v>
      </c>
      <c r="D66" s="31">
        <v>385</v>
      </c>
      <c r="E66" s="29">
        <v>121</v>
      </c>
      <c r="F66" s="31">
        <v>264</v>
      </c>
      <c r="G66" s="110">
        <v>174</v>
      </c>
      <c r="H66" s="110">
        <v>211</v>
      </c>
      <c r="I66" s="32">
        <v>0.6</v>
      </c>
      <c r="J66" s="32">
        <v>0.4</v>
      </c>
      <c r="K66" s="33">
        <v>0.4</v>
      </c>
      <c r="L66" s="33">
        <v>0.6</v>
      </c>
      <c r="M66" s="33"/>
      <c r="N66" s="34">
        <v>73.3</v>
      </c>
      <c r="O66" s="35">
        <v>43.98</v>
      </c>
      <c r="P66" s="35">
        <v>11.73</v>
      </c>
      <c r="Q66" s="34">
        <v>17.59</v>
      </c>
      <c r="R66" s="34">
        <v>49.54</v>
      </c>
      <c r="S66" s="35">
        <v>47.14</v>
      </c>
      <c r="T66" s="35">
        <v>2.4</v>
      </c>
      <c r="U66" s="118">
        <v>6.169999999999995</v>
      </c>
    </row>
    <row r="67" spans="1:21" ht="15">
      <c r="A67" s="64" t="s">
        <v>56</v>
      </c>
      <c r="B67" s="29">
        <v>2243</v>
      </c>
      <c r="C67" s="30">
        <v>0.15</v>
      </c>
      <c r="D67" s="31">
        <v>336</v>
      </c>
      <c r="E67" s="29">
        <v>85</v>
      </c>
      <c r="F67" s="31">
        <v>251</v>
      </c>
      <c r="G67" s="110">
        <v>152</v>
      </c>
      <c r="H67" s="110">
        <v>184</v>
      </c>
      <c r="I67" s="32">
        <v>0.6</v>
      </c>
      <c r="J67" s="32">
        <v>0.4</v>
      </c>
      <c r="K67" s="33">
        <v>0.4</v>
      </c>
      <c r="L67" s="33">
        <v>0.6</v>
      </c>
      <c r="M67" s="33"/>
      <c r="N67" s="34">
        <v>64</v>
      </c>
      <c r="O67" s="35">
        <v>38.4</v>
      </c>
      <c r="P67" s="35">
        <v>10.24</v>
      </c>
      <c r="Q67" s="34">
        <v>15.36</v>
      </c>
      <c r="R67" s="34">
        <v>41.16</v>
      </c>
      <c r="S67" s="35">
        <v>41.16</v>
      </c>
      <c r="T67" s="35">
        <v>0</v>
      </c>
      <c r="U67" s="118">
        <v>7.480000000000004</v>
      </c>
    </row>
    <row r="68" spans="1:21" ht="15">
      <c r="A68" s="64" t="s">
        <v>57</v>
      </c>
      <c r="B68" s="29">
        <v>848</v>
      </c>
      <c r="C68" s="30">
        <v>0.15</v>
      </c>
      <c r="D68" s="31">
        <v>127</v>
      </c>
      <c r="E68" s="29">
        <v>65</v>
      </c>
      <c r="F68" s="31">
        <v>62</v>
      </c>
      <c r="G68" s="110">
        <v>65</v>
      </c>
      <c r="H68" s="110">
        <v>62</v>
      </c>
      <c r="I68" s="32">
        <v>0.6</v>
      </c>
      <c r="J68" s="32">
        <v>0.4</v>
      </c>
      <c r="K68" s="33">
        <v>0.7</v>
      </c>
      <c r="L68" s="33">
        <v>0</v>
      </c>
      <c r="M68" s="33">
        <v>0.3</v>
      </c>
      <c r="N68" s="34">
        <v>25.7</v>
      </c>
      <c r="O68" s="35">
        <v>15.42</v>
      </c>
      <c r="P68" s="35">
        <v>7.2</v>
      </c>
      <c r="Q68" s="34">
        <v>3.08</v>
      </c>
      <c r="R68" s="34">
        <v>17.330000000000002</v>
      </c>
      <c r="S68" s="35">
        <v>16.53</v>
      </c>
      <c r="T68" s="35">
        <v>0.8</v>
      </c>
      <c r="U68" s="118">
        <v>5.289999999999999</v>
      </c>
    </row>
    <row r="69" spans="1:21" ht="15">
      <c r="A69" s="65" t="s">
        <v>58</v>
      </c>
      <c r="B69" s="29">
        <v>9004</v>
      </c>
      <c r="C69" s="30">
        <v>0.15</v>
      </c>
      <c r="D69" s="31">
        <v>1351</v>
      </c>
      <c r="E69" s="29">
        <v>419</v>
      </c>
      <c r="F69" s="31">
        <v>932</v>
      </c>
      <c r="G69" s="110">
        <v>612</v>
      </c>
      <c r="H69" s="110">
        <v>739</v>
      </c>
      <c r="I69" s="32">
        <v>0.6</v>
      </c>
      <c r="J69" s="32">
        <v>0.4</v>
      </c>
      <c r="K69" s="33">
        <v>0.7</v>
      </c>
      <c r="L69" s="33">
        <v>0</v>
      </c>
      <c r="M69" s="33">
        <v>0.3</v>
      </c>
      <c r="N69" s="34">
        <v>257.5</v>
      </c>
      <c r="O69" s="35">
        <v>154.5</v>
      </c>
      <c r="P69" s="35">
        <v>72.1</v>
      </c>
      <c r="Q69" s="34">
        <v>30.9</v>
      </c>
      <c r="R69" s="34">
        <v>213.84</v>
      </c>
      <c r="S69" s="35">
        <v>165.34</v>
      </c>
      <c r="T69" s="35">
        <v>48.5</v>
      </c>
      <c r="U69" s="118">
        <v>12.759999999999991</v>
      </c>
    </row>
    <row r="70" spans="1:21" ht="15">
      <c r="A70" s="28" t="s">
        <v>59</v>
      </c>
      <c r="B70" s="29">
        <v>16078</v>
      </c>
      <c r="C70" s="30">
        <v>0.3</v>
      </c>
      <c r="D70" s="31">
        <v>4823</v>
      </c>
      <c r="E70" s="29">
        <v>1953</v>
      </c>
      <c r="F70" s="31">
        <v>2870</v>
      </c>
      <c r="G70" s="110">
        <v>2183</v>
      </c>
      <c r="H70" s="110">
        <v>2640</v>
      </c>
      <c r="I70" s="32">
        <v>0.8</v>
      </c>
      <c r="J70" s="32">
        <v>0.19999999999999996</v>
      </c>
      <c r="K70" s="33">
        <v>0.8</v>
      </c>
      <c r="L70" s="33">
        <v>0</v>
      </c>
      <c r="M70" s="33">
        <v>0.2</v>
      </c>
      <c r="N70" s="34">
        <v>918.9</v>
      </c>
      <c r="O70" s="35">
        <v>735.12</v>
      </c>
      <c r="P70" s="35">
        <v>147.02</v>
      </c>
      <c r="Q70" s="34">
        <v>36.76</v>
      </c>
      <c r="R70" s="34">
        <v>826.31</v>
      </c>
      <c r="S70" s="35">
        <v>590.41</v>
      </c>
      <c r="T70" s="35">
        <v>235.9</v>
      </c>
      <c r="U70" s="118">
        <v>55.83000000000004</v>
      </c>
    </row>
    <row r="71" spans="1:21" ht="15">
      <c r="A71" s="65" t="s">
        <v>60</v>
      </c>
      <c r="B71" s="29">
        <v>11080</v>
      </c>
      <c r="C71" s="30">
        <v>0.15</v>
      </c>
      <c r="D71" s="31">
        <v>1662</v>
      </c>
      <c r="E71" s="29">
        <v>992</v>
      </c>
      <c r="F71" s="31">
        <v>670</v>
      </c>
      <c r="G71" s="110">
        <v>992</v>
      </c>
      <c r="H71" s="110">
        <v>670</v>
      </c>
      <c r="I71" s="32">
        <v>0.6</v>
      </c>
      <c r="J71" s="32">
        <v>0.4</v>
      </c>
      <c r="K71" s="33">
        <v>0.7</v>
      </c>
      <c r="L71" s="33">
        <v>0</v>
      </c>
      <c r="M71" s="33">
        <v>0.3</v>
      </c>
      <c r="N71" s="34">
        <v>364.6</v>
      </c>
      <c r="O71" s="35">
        <v>218.76</v>
      </c>
      <c r="P71" s="35">
        <v>102.09</v>
      </c>
      <c r="Q71" s="34">
        <v>43.75</v>
      </c>
      <c r="R71" s="34">
        <v>312.37</v>
      </c>
      <c r="S71" s="35">
        <v>234.47</v>
      </c>
      <c r="T71" s="35">
        <v>77.9</v>
      </c>
      <c r="U71" s="118">
        <v>8.480000000000018</v>
      </c>
    </row>
    <row r="72" spans="1:21" ht="15">
      <c r="A72" s="65" t="s">
        <v>61</v>
      </c>
      <c r="B72" s="29">
        <v>8257</v>
      </c>
      <c r="C72" s="30">
        <v>0.15</v>
      </c>
      <c r="D72" s="31">
        <v>1239</v>
      </c>
      <c r="E72" s="29">
        <v>244</v>
      </c>
      <c r="F72" s="31">
        <v>995</v>
      </c>
      <c r="G72" s="110">
        <v>561</v>
      </c>
      <c r="H72" s="110">
        <v>678</v>
      </c>
      <c r="I72" s="32">
        <v>0.6</v>
      </c>
      <c r="J72" s="32">
        <v>0.4</v>
      </c>
      <c r="K72" s="33">
        <v>0.7</v>
      </c>
      <c r="L72" s="33">
        <v>0</v>
      </c>
      <c r="M72" s="33">
        <v>0.3</v>
      </c>
      <c r="N72" s="34">
        <v>236.1</v>
      </c>
      <c r="O72" s="35">
        <v>141.66</v>
      </c>
      <c r="P72" s="35">
        <v>66.11</v>
      </c>
      <c r="Q72" s="34">
        <v>28.33</v>
      </c>
      <c r="R72" s="34">
        <v>215.79999999999998</v>
      </c>
      <c r="S72" s="35">
        <v>151.7</v>
      </c>
      <c r="T72" s="35">
        <v>64.1</v>
      </c>
      <c r="U72" s="118">
        <v>-8.030000000000001</v>
      </c>
    </row>
    <row r="73" spans="1:21" ht="15">
      <c r="A73" s="28" t="s">
        <v>62</v>
      </c>
      <c r="B73" s="29">
        <v>8155</v>
      </c>
      <c r="C73" s="30">
        <v>0.15</v>
      </c>
      <c r="D73" s="31">
        <v>1223</v>
      </c>
      <c r="E73" s="29">
        <v>335</v>
      </c>
      <c r="F73" s="31">
        <v>888</v>
      </c>
      <c r="G73" s="110">
        <v>554</v>
      </c>
      <c r="H73" s="110">
        <v>669</v>
      </c>
      <c r="I73" s="32">
        <v>0.6</v>
      </c>
      <c r="J73" s="32">
        <v>0.4</v>
      </c>
      <c r="K73" s="33">
        <v>0.7</v>
      </c>
      <c r="L73" s="33">
        <v>0</v>
      </c>
      <c r="M73" s="33">
        <v>0.3</v>
      </c>
      <c r="N73" s="34">
        <v>233.1</v>
      </c>
      <c r="O73" s="35">
        <v>139.86</v>
      </c>
      <c r="P73" s="35">
        <v>65.27</v>
      </c>
      <c r="Q73" s="34">
        <v>27.97</v>
      </c>
      <c r="R73" s="34">
        <v>204.27</v>
      </c>
      <c r="S73" s="35">
        <v>149.77</v>
      </c>
      <c r="T73" s="35">
        <v>54.5</v>
      </c>
      <c r="U73" s="118">
        <v>0.8599999999999852</v>
      </c>
    </row>
    <row r="74" spans="1:21" ht="15">
      <c r="A74" s="28" t="s">
        <v>63</v>
      </c>
      <c r="B74" s="29">
        <v>9349</v>
      </c>
      <c r="C74" s="30">
        <v>0.15</v>
      </c>
      <c r="D74" s="31">
        <v>1402</v>
      </c>
      <c r="E74" s="29">
        <v>437</v>
      </c>
      <c r="F74" s="31">
        <v>965</v>
      </c>
      <c r="G74" s="110">
        <v>635</v>
      </c>
      <c r="H74" s="110">
        <v>767</v>
      </c>
      <c r="I74" s="32">
        <v>0.6</v>
      </c>
      <c r="J74" s="32">
        <v>0.4</v>
      </c>
      <c r="K74" s="33">
        <v>0.7</v>
      </c>
      <c r="L74" s="33">
        <v>0</v>
      </c>
      <c r="M74" s="33">
        <v>0.3</v>
      </c>
      <c r="N74" s="34">
        <v>267.2</v>
      </c>
      <c r="O74" s="35">
        <v>160.32</v>
      </c>
      <c r="P74" s="35">
        <v>74.82</v>
      </c>
      <c r="Q74" s="34">
        <v>32.06</v>
      </c>
      <c r="R74" s="34">
        <v>232.26999999999998</v>
      </c>
      <c r="S74" s="35">
        <v>171.57</v>
      </c>
      <c r="T74" s="35">
        <v>60.7</v>
      </c>
      <c r="U74" s="118">
        <v>2.8700000000000045</v>
      </c>
    </row>
    <row r="75" spans="1:21" ht="14.25">
      <c r="A75" s="46" t="s">
        <v>64</v>
      </c>
      <c r="B75" s="53">
        <v>75662</v>
      </c>
      <c r="C75" s="54"/>
      <c r="D75" s="53">
        <v>12745</v>
      </c>
      <c r="E75" s="53">
        <v>4118</v>
      </c>
      <c r="F75" s="53">
        <v>8627</v>
      </c>
      <c r="G75" s="53">
        <v>5858</v>
      </c>
      <c r="H75" s="53">
        <v>6887</v>
      </c>
      <c r="I75" s="55"/>
      <c r="J75" s="55"/>
      <c r="K75" s="55"/>
      <c r="L75" s="55"/>
      <c r="M75" s="55"/>
      <c r="N75" s="49">
        <v>2446.0999999999995</v>
      </c>
      <c r="O75" s="49">
        <v>1543.08</v>
      </c>
      <c r="P75" s="49">
        <v>538.9200000000001</v>
      </c>
      <c r="Q75" s="49">
        <v>364.1</v>
      </c>
      <c r="R75" s="49">
        <v>2046.34</v>
      </c>
      <c r="S75" s="49">
        <v>1571.64</v>
      </c>
      <c r="T75" s="49">
        <v>474.7</v>
      </c>
      <c r="U75" s="119">
        <v>35.65999999999997</v>
      </c>
    </row>
    <row r="76" spans="1:21" ht="24">
      <c r="A76" s="46" t="s">
        <v>9</v>
      </c>
      <c r="B76" s="53">
        <v>21110</v>
      </c>
      <c r="C76" s="54"/>
      <c r="D76" s="53">
        <v>3167</v>
      </c>
      <c r="E76" s="53">
        <v>831</v>
      </c>
      <c r="F76" s="53">
        <v>2336</v>
      </c>
      <c r="G76" s="53">
        <v>1477</v>
      </c>
      <c r="H76" s="53">
        <v>1690</v>
      </c>
      <c r="I76" s="55"/>
      <c r="J76" s="55"/>
      <c r="K76" s="55"/>
      <c r="L76" s="55"/>
      <c r="M76" s="55"/>
      <c r="N76" s="49">
        <v>612.0999999999999</v>
      </c>
      <c r="O76" s="49">
        <v>367.26</v>
      </c>
      <c r="P76" s="49">
        <v>56.940000000000005</v>
      </c>
      <c r="Q76" s="49">
        <v>187.9</v>
      </c>
      <c r="R76" s="49">
        <v>416.45000000000005</v>
      </c>
      <c r="S76" s="49">
        <v>393.25</v>
      </c>
      <c r="T76" s="49">
        <v>23.200000000000003</v>
      </c>
      <c r="U76" s="119">
        <v>7.749999999999995</v>
      </c>
    </row>
    <row r="77" spans="1:21" ht="15">
      <c r="A77" s="212" t="s">
        <v>65</v>
      </c>
      <c r="B77" s="29">
        <v>11453</v>
      </c>
      <c r="C77" s="30">
        <v>0.15</v>
      </c>
      <c r="D77" s="31">
        <v>1718</v>
      </c>
      <c r="E77" s="29">
        <v>180</v>
      </c>
      <c r="F77" s="31">
        <v>1538</v>
      </c>
      <c r="G77" s="110">
        <v>778</v>
      </c>
      <c r="H77" s="110">
        <v>940</v>
      </c>
      <c r="I77" s="32">
        <v>0.6</v>
      </c>
      <c r="J77" s="32">
        <v>0.4</v>
      </c>
      <c r="K77" s="33">
        <v>0</v>
      </c>
      <c r="L77" s="33">
        <v>1</v>
      </c>
      <c r="M77" s="33">
        <v>0</v>
      </c>
      <c r="N77" s="34">
        <v>327.4</v>
      </c>
      <c r="O77" s="35">
        <v>196.44</v>
      </c>
      <c r="P77" s="35">
        <v>0</v>
      </c>
      <c r="Q77" s="34">
        <v>130.96</v>
      </c>
      <c r="R77" s="34">
        <v>210.29</v>
      </c>
      <c r="S77" s="35">
        <v>210.29</v>
      </c>
      <c r="T77" s="35">
        <v>0</v>
      </c>
      <c r="U77" s="118">
        <v>-13.849999999999994</v>
      </c>
    </row>
    <row r="78" spans="1:21" s="37" customFormat="1" ht="15">
      <c r="A78" s="212" t="s">
        <v>66</v>
      </c>
      <c r="B78" s="29">
        <v>6951</v>
      </c>
      <c r="C78" s="30">
        <v>0.15</v>
      </c>
      <c r="D78" s="31">
        <v>1043</v>
      </c>
      <c r="E78" s="29">
        <v>426</v>
      </c>
      <c r="F78" s="31">
        <v>617</v>
      </c>
      <c r="G78" s="110">
        <v>472</v>
      </c>
      <c r="H78" s="110">
        <v>571</v>
      </c>
      <c r="I78" s="32">
        <v>0.6</v>
      </c>
      <c r="J78" s="32">
        <v>0.4</v>
      </c>
      <c r="K78" s="33">
        <v>0.5</v>
      </c>
      <c r="L78" s="33">
        <v>0.5</v>
      </c>
      <c r="M78" s="33"/>
      <c r="N78" s="34">
        <v>198.7</v>
      </c>
      <c r="O78" s="35">
        <v>119.22</v>
      </c>
      <c r="P78" s="35">
        <v>39.74</v>
      </c>
      <c r="Q78" s="34">
        <v>39.74</v>
      </c>
      <c r="R78" s="34">
        <v>144.45000000000002</v>
      </c>
      <c r="S78" s="35">
        <v>127.65</v>
      </c>
      <c r="T78" s="35">
        <v>16.8</v>
      </c>
      <c r="U78" s="118">
        <v>14.509999999999991</v>
      </c>
    </row>
    <row r="79" spans="1:21" ht="15">
      <c r="A79" s="212" t="s">
        <v>67</v>
      </c>
      <c r="B79" s="29">
        <v>1212</v>
      </c>
      <c r="C79" s="30">
        <v>0.15</v>
      </c>
      <c r="D79" s="31">
        <v>182</v>
      </c>
      <c r="E79" s="29">
        <v>80</v>
      </c>
      <c r="F79" s="31">
        <v>102</v>
      </c>
      <c r="G79" s="110">
        <v>82</v>
      </c>
      <c r="H79" s="110">
        <v>100</v>
      </c>
      <c r="I79" s="32">
        <v>0.6</v>
      </c>
      <c r="J79" s="32">
        <v>0.4</v>
      </c>
      <c r="K79" s="33">
        <v>0.5</v>
      </c>
      <c r="L79" s="33">
        <v>0.5</v>
      </c>
      <c r="M79" s="33"/>
      <c r="N79" s="34">
        <v>34.6</v>
      </c>
      <c r="O79" s="35">
        <v>20.76</v>
      </c>
      <c r="P79" s="35">
        <v>6.92</v>
      </c>
      <c r="Q79" s="34">
        <v>6.92</v>
      </c>
      <c r="R79" s="34">
        <v>25.05</v>
      </c>
      <c r="S79" s="35">
        <v>22.25</v>
      </c>
      <c r="T79" s="35">
        <v>2.8</v>
      </c>
      <c r="U79" s="118">
        <v>2.629999999999999</v>
      </c>
    </row>
    <row r="80" spans="1:21" ht="15">
      <c r="A80" s="212" t="s">
        <v>68</v>
      </c>
      <c r="B80" s="29">
        <v>586</v>
      </c>
      <c r="C80" s="30">
        <v>0.15</v>
      </c>
      <c r="D80" s="31">
        <v>88</v>
      </c>
      <c r="E80" s="29">
        <v>44</v>
      </c>
      <c r="F80" s="31">
        <v>44</v>
      </c>
      <c r="G80" s="110">
        <v>44</v>
      </c>
      <c r="H80" s="110">
        <v>44</v>
      </c>
      <c r="I80" s="32">
        <v>0.6</v>
      </c>
      <c r="J80" s="32">
        <v>0.4</v>
      </c>
      <c r="K80" s="33">
        <v>0.5</v>
      </c>
      <c r="L80" s="33">
        <v>0.5</v>
      </c>
      <c r="M80" s="33"/>
      <c r="N80" s="34">
        <v>17.6</v>
      </c>
      <c r="O80" s="35">
        <v>10.56</v>
      </c>
      <c r="P80" s="35">
        <v>3.52</v>
      </c>
      <c r="Q80" s="34">
        <v>3.52</v>
      </c>
      <c r="R80" s="34">
        <v>12.620000000000001</v>
      </c>
      <c r="S80" s="35">
        <v>11.32</v>
      </c>
      <c r="T80" s="35">
        <v>1.3</v>
      </c>
      <c r="U80" s="118">
        <v>1.459999999999999</v>
      </c>
    </row>
    <row r="81" spans="1:21" ht="15">
      <c r="A81" s="212" t="s">
        <v>715</v>
      </c>
      <c r="B81" s="29">
        <v>908</v>
      </c>
      <c r="C81" s="30">
        <v>0.15</v>
      </c>
      <c r="D81" s="31">
        <v>136</v>
      </c>
      <c r="E81" s="29">
        <v>101</v>
      </c>
      <c r="F81" s="31">
        <v>35</v>
      </c>
      <c r="G81" s="110">
        <v>101</v>
      </c>
      <c r="H81" s="110">
        <v>35</v>
      </c>
      <c r="I81" s="32">
        <v>0.6</v>
      </c>
      <c r="J81" s="32">
        <v>0.4</v>
      </c>
      <c r="K81" s="33">
        <v>0.5</v>
      </c>
      <c r="L81" s="33">
        <v>0.5</v>
      </c>
      <c r="M81" s="33"/>
      <c r="N81" s="34">
        <v>33.8</v>
      </c>
      <c r="O81" s="35">
        <v>20.28</v>
      </c>
      <c r="P81" s="35">
        <v>6.76</v>
      </c>
      <c r="Q81" s="34">
        <v>6.76</v>
      </c>
      <c r="R81" s="34">
        <v>24.04</v>
      </c>
      <c r="S81" s="35">
        <v>21.74</v>
      </c>
      <c r="T81" s="35">
        <v>2.3</v>
      </c>
      <c r="U81" s="118">
        <v>3</v>
      </c>
    </row>
    <row r="82" spans="1:21" ht="15">
      <c r="A82" s="65" t="s">
        <v>70</v>
      </c>
      <c r="B82" s="29">
        <v>2442</v>
      </c>
      <c r="C82" s="30">
        <v>0.15</v>
      </c>
      <c r="D82" s="31">
        <v>366</v>
      </c>
      <c r="E82" s="29">
        <v>164</v>
      </c>
      <c r="F82" s="31">
        <v>202</v>
      </c>
      <c r="G82" s="110">
        <v>166</v>
      </c>
      <c r="H82" s="110">
        <v>200</v>
      </c>
      <c r="I82" s="32">
        <v>0.8</v>
      </c>
      <c r="J82" s="32">
        <v>0.19999999999999996</v>
      </c>
      <c r="K82" s="33">
        <v>0.7</v>
      </c>
      <c r="L82" s="33">
        <v>0</v>
      </c>
      <c r="M82" s="33">
        <v>0.3</v>
      </c>
      <c r="N82" s="34">
        <v>69.8</v>
      </c>
      <c r="O82" s="35">
        <v>55.84</v>
      </c>
      <c r="P82" s="35">
        <v>9.77</v>
      </c>
      <c r="Q82" s="34">
        <v>4.19</v>
      </c>
      <c r="R82" s="34">
        <v>61.76</v>
      </c>
      <c r="S82" s="35">
        <v>44.76</v>
      </c>
      <c r="T82" s="35">
        <v>17</v>
      </c>
      <c r="U82" s="118">
        <v>3.8500000000000014</v>
      </c>
    </row>
    <row r="83" spans="1:21" ht="15">
      <c r="A83" s="65" t="s">
        <v>71</v>
      </c>
      <c r="B83" s="29">
        <v>5197</v>
      </c>
      <c r="C83" s="30">
        <v>0.15</v>
      </c>
      <c r="D83" s="31">
        <v>780</v>
      </c>
      <c r="E83" s="29">
        <v>399</v>
      </c>
      <c r="F83" s="31">
        <v>381</v>
      </c>
      <c r="G83" s="110">
        <v>399</v>
      </c>
      <c r="H83" s="110">
        <v>381</v>
      </c>
      <c r="I83" s="32">
        <v>0.6</v>
      </c>
      <c r="J83" s="32">
        <v>0.4</v>
      </c>
      <c r="K83" s="33">
        <v>0.7</v>
      </c>
      <c r="L83" s="33">
        <v>0</v>
      </c>
      <c r="M83" s="33">
        <v>0.3</v>
      </c>
      <c r="N83" s="34">
        <v>157.8</v>
      </c>
      <c r="O83" s="35">
        <v>94.68</v>
      </c>
      <c r="P83" s="35">
        <v>44.18</v>
      </c>
      <c r="Q83" s="34">
        <v>18.94</v>
      </c>
      <c r="R83" s="34">
        <v>137.18</v>
      </c>
      <c r="S83" s="35">
        <v>101.48</v>
      </c>
      <c r="T83" s="35">
        <v>35.7</v>
      </c>
      <c r="U83" s="118">
        <v>1.6800000000000068</v>
      </c>
    </row>
    <row r="84" spans="1:21" ht="15">
      <c r="A84" s="65" t="s">
        <v>72</v>
      </c>
      <c r="B84" s="29">
        <v>9462</v>
      </c>
      <c r="C84" s="30">
        <v>0.15</v>
      </c>
      <c r="D84" s="31">
        <v>1419</v>
      </c>
      <c r="E84" s="29">
        <v>476</v>
      </c>
      <c r="F84" s="31">
        <v>943</v>
      </c>
      <c r="G84" s="110">
        <v>642</v>
      </c>
      <c r="H84" s="110">
        <v>777</v>
      </c>
      <c r="I84" s="32">
        <v>0.6</v>
      </c>
      <c r="J84" s="32">
        <v>0.4</v>
      </c>
      <c r="K84" s="33">
        <v>0.7</v>
      </c>
      <c r="L84" s="33">
        <v>0</v>
      </c>
      <c r="M84" s="33">
        <v>0.3</v>
      </c>
      <c r="N84" s="34">
        <v>270.3</v>
      </c>
      <c r="O84" s="35">
        <v>162.18</v>
      </c>
      <c r="P84" s="35">
        <v>75.68</v>
      </c>
      <c r="Q84" s="34">
        <v>32.44</v>
      </c>
      <c r="R84" s="34">
        <v>237.39999999999998</v>
      </c>
      <c r="S84" s="35">
        <v>173.7</v>
      </c>
      <c r="T84" s="35">
        <v>63.7</v>
      </c>
      <c r="U84" s="118">
        <v>0.4600000000000364</v>
      </c>
    </row>
    <row r="85" spans="1:21" ht="15">
      <c r="A85" s="28" t="s">
        <v>73</v>
      </c>
      <c r="B85" s="29">
        <v>10754</v>
      </c>
      <c r="C85" s="30">
        <v>0.15</v>
      </c>
      <c r="D85" s="31">
        <v>1613</v>
      </c>
      <c r="E85" s="29">
        <v>472</v>
      </c>
      <c r="F85" s="31">
        <v>1141</v>
      </c>
      <c r="G85" s="110">
        <v>730</v>
      </c>
      <c r="H85" s="110">
        <v>883</v>
      </c>
      <c r="I85" s="32">
        <v>0.8</v>
      </c>
      <c r="J85" s="32">
        <v>0.19999999999999996</v>
      </c>
      <c r="K85" s="33">
        <v>0.7</v>
      </c>
      <c r="L85" s="33">
        <v>0</v>
      </c>
      <c r="M85" s="33">
        <v>0.3</v>
      </c>
      <c r="N85" s="34">
        <v>307.3</v>
      </c>
      <c r="O85" s="35">
        <v>245.84</v>
      </c>
      <c r="P85" s="35">
        <v>43.02</v>
      </c>
      <c r="Q85" s="34">
        <v>18.44</v>
      </c>
      <c r="R85" s="34">
        <v>269.09000000000003</v>
      </c>
      <c r="S85" s="35">
        <v>197.49</v>
      </c>
      <c r="T85" s="35">
        <v>71.6</v>
      </c>
      <c r="U85" s="118">
        <v>19.769999999999982</v>
      </c>
    </row>
    <row r="86" spans="1:21" ht="15">
      <c r="A86" s="28" t="s">
        <v>74</v>
      </c>
      <c r="B86" s="29">
        <v>6513</v>
      </c>
      <c r="C86" s="30">
        <v>0.15</v>
      </c>
      <c r="D86" s="31">
        <v>977</v>
      </c>
      <c r="E86" s="29">
        <v>371</v>
      </c>
      <c r="F86" s="31">
        <v>606</v>
      </c>
      <c r="G86" s="110">
        <v>442</v>
      </c>
      <c r="H86" s="110">
        <v>535</v>
      </c>
      <c r="I86" s="32">
        <v>0.6</v>
      </c>
      <c r="J86" s="32">
        <v>0.4</v>
      </c>
      <c r="K86" s="33">
        <v>0.7</v>
      </c>
      <c r="L86" s="33">
        <v>0</v>
      </c>
      <c r="M86" s="33">
        <v>0.3</v>
      </c>
      <c r="N86" s="34">
        <v>186.1</v>
      </c>
      <c r="O86" s="35">
        <v>111.66</v>
      </c>
      <c r="P86" s="35">
        <v>52.11</v>
      </c>
      <c r="Q86" s="34">
        <v>22.33</v>
      </c>
      <c r="R86" s="34">
        <v>163.85</v>
      </c>
      <c r="S86" s="35">
        <v>119.55</v>
      </c>
      <c r="T86" s="35">
        <v>44.3</v>
      </c>
      <c r="U86" s="118">
        <v>-0.0800000000000125</v>
      </c>
    </row>
    <row r="87" spans="1:21" ht="15">
      <c r="A87" s="65" t="s">
        <v>75</v>
      </c>
      <c r="B87" s="29">
        <v>10880</v>
      </c>
      <c r="C87" s="30">
        <v>0.15</v>
      </c>
      <c r="D87" s="31">
        <v>1632</v>
      </c>
      <c r="E87" s="29">
        <v>619</v>
      </c>
      <c r="F87" s="31">
        <v>1013</v>
      </c>
      <c r="G87" s="110">
        <v>739</v>
      </c>
      <c r="H87" s="110">
        <v>893</v>
      </c>
      <c r="I87" s="32">
        <v>0.6</v>
      </c>
      <c r="J87" s="32">
        <v>0.4</v>
      </c>
      <c r="K87" s="33">
        <v>0.7</v>
      </c>
      <c r="L87" s="33">
        <v>0</v>
      </c>
      <c r="M87" s="33">
        <v>0.3</v>
      </c>
      <c r="N87" s="34">
        <v>311</v>
      </c>
      <c r="O87" s="35">
        <v>186.6</v>
      </c>
      <c r="P87" s="35">
        <v>87.08</v>
      </c>
      <c r="Q87" s="34">
        <v>37.32</v>
      </c>
      <c r="R87" s="34">
        <v>272.64</v>
      </c>
      <c r="S87" s="35">
        <v>199.74</v>
      </c>
      <c r="T87" s="35">
        <v>72.9</v>
      </c>
      <c r="U87" s="118">
        <v>1.0400000000000205</v>
      </c>
    </row>
    <row r="88" spans="1:21" ht="15">
      <c r="A88" s="65" t="s">
        <v>76</v>
      </c>
      <c r="B88" s="29">
        <v>9304</v>
      </c>
      <c r="C88" s="30">
        <v>0.3</v>
      </c>
      <c r="D88" s="31">
        <v>2791</v>
      </c>
      <c r="E88" s="29">
        <v>786</v>
      </c>
      <c r="F88" s="31">
        <v>2005</v>
      </c>
      <c r="G88" s="110">
        <v>1263</v>
      </c>
      <c r="H88" s="110">
        <v>1528</v>
      </c>
      <c r="I88" s="32">
        <v>0.6</v>
      </c>
      <c r="J88" s="32">
        <v>0.4</v>
      </c>
      <c r="K88" s="33">
        <v>0.8</v>
      </c>
      <c r="L88" s="33">
        <v>0</v>
      </c>
      <c r="M88" s="33">
        <v>0.2</v>
      </c>
      <c r="N88" s="34">
        <v>531.7</v>
      </c>
      <c r="O88" s="35">
        <v>319.02</v>
      </c>
      <c r="P88" s="35">
        <v>170.14</v>
      </c>
      <c r="Q88" s="34">
        <v>42.54</v>
      </c>
      <c r="R88" s="34">
        <v>487.97</v>
      </c>
      <c r="S88" s="35">
        <v>341.67</v>
      </c>
      <c r="T88" s="35">
        <v>146.3</v>
      </c>
      <c r="U88" s="118">
        <v>1.1899999999999409</v>
      </c>
    </row>
    <row r="89" spans="1:21" ht="14.25">
      <c r="A89" s="46" t="s">
        <v>77</v>
      </c>
      <c r="B89" s="53">
        <v>25859</v>
      </c>
      <c r="C89" s="54"/>
      <c r="D89" s="53">
        <v>7757</v>
      </c>
      <c r="E89" s="53">
        <v>3611</v>
      </c>
      <c r="F89" s="53">
        <v>4146</v>
      </c>
      <c r="G89" s="53">
        <v>4314</v>
      </c>
      <c r="H89" s="53">
        <v>3443</v>
      </c>
      <c r="I89" s="55"/>
      <c r="J89" s="55"/>
      <c r="K89" s="55"/>
      <c r="L89" s="55"/>
      <c r="M89" s="55"/>
      <c r="N89" s="49">
        <v>1638.5</v>
      </c>
      <c r="O89" s="49">
        <v>1210.54</v>
      </c>
      <c r="P89" s="49">
        <v>279.03000000000003</v>
      </c>
      <c r="Q89" s="49">
        <v>148.93</v>
      </c>
      <c r="R89" s="49">
        <v>1441.34</v>
      </c>
      <c r="S89" s="49">
        <v>1053.04</v>
      </c>
      <c r="T89" s="49">
        <v>388.3</v>
      </c>
      <c r="U89" s="119">
        <v>48.22999999999993</v>
      </c>
    </row>
    <row r="90" spans="1:21" ht="24">
      <c r="A90" s="46" t="s">
        <v>9</v>
      </c>
      <c r="B90" s="53">
        <v>8772</v>
      </c>
      <c r="C90" s="54"/>
      <c r="D90" s="53">
        <v>2631</v>
      </c>
      <c r="E90" s="53">
        <v>665</v>
      </c>
      <c r="F90" s="53">
        <v>1966</v>
      </c>
      <c r="G90" s="53">
        <v>1191</v>
      </c>
      <c r="H90" s="53">
        <v>1440</v>
      </c>
      <c r="I90" s="55"/>
      <c r="J90" s="55"/>
      <c r="K90" s="55"/>
      <c r="L90" s="55"/>
      <c r="M90" s="55"/>
      <c r="N90" s="49">
        <v>501.3</v>
      </c>
      <c r="O90" s="49">
        <v>300.78</v>
      </c>
      <c r="P90" s="49">
        <v>97.08000000000001</v>
      </c>
      <c r="Q90" s="49">
        <v>103.44</v>
      </c>
      <c r="R90" s="49">
        <v>427.32</v>
      </c>
      <c r="S90" s="49">
        <v>322.12</v>
      </c>
      <c r="T90" s="49">
        <v>105.2</v>
      </c>
      <c r="U90" s="119">
        <v>-29.460000000000008</v>
      </c>
    </row>
    <row r="91" spans="1:21" ht="15">
      <c r="A91" s="212" t="s">
        <v>78</v>
      </c>
      <c r="B91" s="29">
        <v>1694</v>
      </c>
      <c r="C91" s="30">
        <v>0.3</v>
      </c>
      <c r="D91" s="31">
        <v>508</v>
      </c>
      <c r="E91" s="29">
        <v>151</v>
      </c>
      <c r="F91" s="31">
        <v>357</v>
      </c>
      <c r="G91" s="110">
        <v>230</v>
      </c>
      <c r="H91" s="110">
        <v>278</v>
      </c>
      <c r="I91" s="32">
        <v>0.6</v>
      </c>
      <c r="J91" s="32">
        <v>0.4</v>
      </c>
      <c r="K91" s="33">
        <v>0</v>
      </c>
      <c r="L91" s="33">
        <v>1</v>
      </c>
      <c r="M91" s="33">
        <v>0</v>
      </c>
      <c r="N91" s="34">
        <v>96.8</v>
      </c>
      <c r="O91" s="35">
        <v>58.08</v>
      </c>
      <c r="P91" s="35">
        <v>0</v>
      </c>
      <c r="Q91" s="34">
        <v>38.72</v>
      </c>
      <c r="R91" s="34">
        <v>62.25</v>
      </c>
      <c r="S91" s="35">
        <v>62.25</v>
      </c>
      <c r="T91" s="35">
        <v>0</v>
      </c>
      <c r="U91" s="118">
        <v>-4.170000000000002</v>
      </c>
    </row>
    <row r="92" spans="1:21" ht="15">
      <c r="A92" s="212" t="s">
        <v>79</v>
      </c>
      <c r="B92" s="29">
        <v>6118</v>
      </c>
      <c r="C92" s="30">
        <v>0.3</v>
      </c>
      <c r="D92" s="31">
        <v>1835</v>
      </c>
      <c r="E92" s="29">
        <v>445</v>
      </c>
      <c r="F92" s="31">
        <v>1390</v>
      </c>
      <c r="G92" s="110">
        <v>831</v>
      </c>
      <c r="H92" s="110">
        <v>1004</v>
      </c>
      <c r="I92" s="32">
        <v>0.6</v>
      </c>
      <c r="J92" s="32">
        <v>0.4</v>
      </c>
      <c r="K92" s="33">
        <v>0.6</v>
      </c>
      <c r="L92" s="33">
        <v>0.4</v>
      </c>
      <c r="M92" s="33"/>
      <c r="N92" s="34">
        <v>349.7</v>
      </c>
      <c r="O92" s="35">
        <v>209.82</v>
      </c>
      <c r="P92" s="35">
        <v>83.93</v>
      </c>
      <c r="Q92" s="34">
        <v>55.95</v>
      </c>
      <c r="R92" s="34">
        <v>315.43</v>
      </c>
      <c r="S92" s="35">
        <v>224.63</v>
      </c>
      <c r="T92" s="35">
        <v>90.8</v>
      </c>
      <c r="U92" s="118">
        <v>-21.680000000000007</v>
      </c>
    </row>
    <row r="93" spans="1:21" ht="15">
      <c r="A93" s="212" t="s">
        <v>80</v>
      </c>
      <c r="B93" s="29">
        <v>960</v>
      </c>
      <c r="C93" s="30">
        <v>0.3</v>
      </c>
      <c r="D93" s="31">
        <v>288</v>
      </c>
      <c r="E93" s="29">
        <v>69</v>
      </c>
      <c r="F93" s="31">
        <v>219</v>
      </c>
      <c r="G93" s="110">
        <v>130</v>
      </c>
      <c r="H93" s="110">
        <v>158</v>
      </c>
      <c r="I93" s="32">
        <v>0.6</v>
      </c>
      <c r="J93" s="32">
        <v>0.4</v>
      </c>
      <c r="K93" s="33">
        <v>0.6</v>
      </c>
      <c r="L93" s="33">
        <v>0.4</v>
      </c>
      <c r="M93" s="33"/>
      <c r="N93" s="34">
        <v>54.8</v>
      </c>
      <c r="O93" s="35">
        <v>32.88</v>
      </c>
      <c r="P93" s="35">
        <v>13.15</v>
      </c>
      <c r="Q93" s="34">
        <v>8.77</v>
      </c>
      <c r="R93" s="34">
        <v>49.64</v>
      </c>
      <c r="S93" s="35">
        <v>35.24</v>
      </c>
      <c r="T93" s="35">
        <v>14.4</v>
      </c>
      <c r="U93" s="118">
        <v>-3.6099999999999994</v>
      </c>
    </row>
    <row r="94" spans="1:21" ht="15">
      <c r="A94" s="28" t="s">
        <v>81</v>
      </c>
      <c r="B94" s="29">
        <v>9453</v>
      </c>
      <c r="C94" s="30">
        <v>0.3</v>
      </c>
      <c r="D94" s="31">
        <v>2836</v>
      </c>
      <c r="E94" s="29">
        <v>1107</v>
      </c>
      <c r="F94" s="31">
        <v>1729</v>
      </c>
      <c r="G94" s="110">
        <v>1284</v>
      </c>
      <c r="H94" s="110">
        <v>1552</v>
      </c>
      <c r="I94" s="32">
        <v>0.8</v>
      </c>
      <c r="J94" s="32">
        <v>0.19999999999999996</v>
      </c>
      <c r="K94" s="33">
        <v>0.8</v>
      </c>
      <c r="L94" s="33">
        <v>0</v>
      </c>
      <c r="M94" s="33">
        <v>0.2</v>
      </c>
      <c r="N94" s="34">
        <v>540.4</v>
      </c>
      <c r="O94" s="35">
        <v>432.32</v>
      </c>
      <c r="P94" s="35">
        <v>86.46</v>
      </c>
      <c r="Q94" s="34">
        <v>21.62</v>
      </c>
      <c r="R94" s="34">
        <v>490.53</v>
      </c>
      <c r="S94" s="35">
        <v>347.13</v>
      </c>
      <c r="T94" s="35">
        <v>143.4</v>
      </c>
      <c r="U94" s="118">
        <v>28.25</v>
      </c>
    </row>
    <row r="95" spans="1:21" ht="15">
      <c r="A95" s="28" t="s">
        <v>82</v>
      </c>
      <c r="B95" s="29">
        <v>7634</v>
      </c>
      <c r="C95" s="30">
        <v>0.3</v>
      </c>
      <c r="D95" s="31">
        <v>2290</v>
      </c>
      <c r="E95" s="29">
        <v>1839</v>
      </c>
      <c r="F95" s="31">
        <v>451</v>
      </c>
      <c r="G95" s="110">
        <v>1839</v>
      </c>
      <c r="H95" s="110">
        <v>451</v>
      </c>
      <c r="I95" s="32">
        <v>0.8</v>
      </c>
      <c r="J95" s="32">
        <v>0.19999999999999996</v>
      </c>
      <c r="K95" s="33">
        <v>0.8</v>
      </c>
      <c r="L95" s="33">
        <v>0</v>
      </c>
      <c r="M95" s="33">
        <v>0.2</v>
      </c>
      <c r="N95" s="34">
        <v>596.8</v>
      </c>
      <c r="O95" s="35">
        <v>477.44</v>
      </c>
      <c r="P95" s="35">
        <v>95.49</v>
      </c>
      <c r="Q95" s="34">
        <v>23.87</v>
      </c>
      <c r="R95" s="34">
        <v>523.49</v>
      </c>
      <c r="S95" s="35">
        <v>383.79</v>
      </c>
      <c r="T95" s="35">
        <v>139.7</v>
      </c>
      <c r="U95" s="118">
        <v>49.43999999999994</v>
      </c>
    </row>
    <row r="96" spans="1:21" ht="14.25">
      <c r="A96" s="46" t="s">
        <v>83</v>
      </c>
      <c r="B96" s="53">
        <v>63344</v>
      </c>
      <c r="C96" s="54"/>
      <c r="D96" s="53">
        <v>11108</v>
      </c>
      <c r="E96" s="53">
        <v>4336</v>
      </c>
      <c r="F96" s="53">
        <v>6772</v>
      </c>
      <c r="G96" s="53">
        <v>5414</v>
      </c>
      <c r="H96" s="53">
        <v>5694</v>
      </c>
      <c r="I96" s="55"/>
      <c r="J96" s="55"/>
      <c r="K96" s="55"/>
      <c r="L96" s="55"/>
      <c r="M96" s="55"/>
      <c r="N96" s="49">
        <v>2193.6</v>
      </c>
      <c r="O96" s="49">
        <v>1540.82</v>
      </c>
      <c r="P96" s="49">
        <v>393.53999999999996</v>
      </c>
      <c r="Q96" s="49">
        <v>259.24000000000007</v>
      </c>
      <c r="R96" s="49">
        <v>1830.56</v>
      </c>
      <c r="S96" s="49">
        <v>1409.7599999999998</v>
      </c>
      <c r="T96" s="49">
        <v>420.79999999999995</v>
      </c>
      <c r="U96" s="119">
        <v>103.79999999999994</v>
      </c>
    </row>
    <row r="97" spans="1:21" ht="24">
      <c r="A97" s="46" t="s">
        <v>9</v>
      </c>
      <c r="B97" s="53">
        <v>25813</v>
      </c>
      <c r="C97" s="54"/>
      <c r="D97" s="53">
        <v>3873</v>
      </c>
      <c r="E97" s="53">
        <v>1213</v>
      </c>
      <c r="F97" s="53">
        <v>2660</v>
      </c>
      <c r="G97" s="53">
        <v>1809</v>
      </c>
      <c r="H97" s="53">
        <v>2064</v>
      </c>
      <c r="I97" s="55"/>
      <c r="J97" s="55"/>
      <c r="K97" s="55"/>
      <c r="L97" s="55"/>
      <c r="M97" s="55"/>
      <c r="N97" s="49">
        <v>749.0999999999999</v>
      </c>
      <c r="O97" s="49">
        <v>457.86</v>
      </c>
      <c r="P97" s="49">
        <v>126.91999999999999</v>
      </c>
      <c r="Q97" s="49">
        <v>164.32000000000002</v>
      </c>
      <c r="R97" s="49">
        <v>537.65</v>
      </c>
      <c r="S97" s="49">
        <v>481.35</v>
      </c>
      <c r="T97" s="49">
        <v>56.3</v>
      </c>
      <c r="U97" s="119">
        <v>47.12999999999998</v>
      </c>
    </row>
    <row r="98" spans="1:21" ht="15">
      <c r="A98" s="212" t="s">
        <v>84</v>
      </c>
      <c r="B98" s="29">
        <v>3564</v>
      </c>
      <c r="C98" s="30">
        <v>0.15</v>
      </c>
      <c r="D98" s="31">
        <v>535</v>
      </c>
      <c r="E98" s="29">
        <v>112</v>
      </c>
      <c r="F98" s="31">
        <v>423</v>
      </c>
      <c r="G98" s="110">
        <v>242</v>
      </c>
      <c r="H98" s="110">
        <v>293</v>
      </c>
      <c r="I98" s="32">
        <v>0.6</v>
      </c>
      <c r="J98" s="32">
        <v>0.4</v>
      </c>
      <c r="K98" s="33">
        <v>0</v>
      </c>
      <c r="L98" s="33">
        <v>1</v>
      </c>
      <c r="M98" s="33">
        <v>0</v>
      </c>
      <c r="N98" s="34">
        <v>101.9</v>
      </c>
      <c r="O98" s="35">
        <v>61.14</v>
      </c>
      <c r="P98" s="35">
        <v>0</v>
      </c>
      <c r="Q98" s="34">
        <v>40.76</v>
      </c>
      <c r="R98" s="34">
        <v>65.53</v>
      </c>
      <c r="S98" s="35">
        <v>65.53</v>
      </c>
      <c r="T98" s="35">
        <v>0</v>
      </c>
      <c r="U98" s="118">
        <v>-4.390000000000001</v>
      </c>
    </row>
    <row r="99" spans="1:21" ht="15">
      <c r="A99" s="212" t="s">
        <v>85</v>
      </c>
      <c r="B99" s="29">
        <v>5964</v>
      </c>
      <c r="C99" s="30">
        <v>0.15</v>
      </c>
      <c r="D99" s="31">
        <v>895</v>
      </c>
      <c r="E99" s="29">
        <v>288</v>
      </c>
      <c r="F99" s="31">
        <v>607</v>
      </c>
      <c r="G99" s="110">
        <v>405</v>
      </c>
      <c r="H99" s="110">
        <v>490</v>
      </c>
      <c r="I99" s="32">
        <v>0.6</v>
      </c>
      <c r="J99" s="32">
        <v>0.4</v>
      </c>
      <c r="K99" s="33">
        <v>0.5</v>
      </c>
      <c r="L99" s="33">
        <v>0.5</v>
      </c>
      <c r="M99" s="33"/>
      <c r="N99" s="34">
        <v>170.5</v>
      </c>
      <c r="O99" s="35">
        <v>102.3</v>
      </c>
      <c r="P99" s="35">
        <v>34.1</v>
      </c>
      <c r="Q99" s="34">
        <v>34.1</v>
      </c>
      <c r="R99" s="34">
        <v>116.42</v>
      </c>
      <c r="S99" s="35">
        <v>109.52</v>
      </c>
      <c r="T99" s="35">
        <v>6.9</v>
      </c>
      <c r="U99" s="118">
        <v>19.980000000000004</v>
      </c>
    </row>
    <row r="100" spans="1:21" ht="15">
      <c r="A100" s="64" t="s">
        <v>86</v>
      </c>
      <c r="B100" s="29">
        <v>15206</v>
      </c>
      <c r="C100" s="30">
        <v>0.15</v>
      </c>
      <c r="D100" s="31">
        <v>2281</v>
      </c>
      <c r="E100" s="29">
        <v>684</v>
      </c>
      <c r="F100" s="31">
        <v>1597</v>
      </c>
      <c r="G100" s="110">
        <v>1033</v>
      </c>
      <c r="H100" s="110">
        <v>1248</v>
      </c>
      <c r="I100" s="32">
        <v>0.6</v>
      </c>
      <c r="J100" s="32">
        <v>0.4</v>
      </c>
      <c r="K100" s="33">
        <v>0.5</v>
      </c>
      <c r="L100" s="33">
        <v>0.5</v>
      </c>
      <c r="M100" s="33"/>
      <c r="N100" s="34">
        <v>434.7</v>
      </c>
      <c r="O100" s="35">
        <v>260.82</v>
      </c>
      <c r="P100" s="35">
        <v>86.94</v>
      </c>
      <c r="Q100" s="34">
        <v>86.94</v>
      </c>
      <c r="R100" s="34">
        <v>326.29</v>
      </c>
      <c r="S100" s="35">
        <v>279.29</v>
      </c>
      <c r="T100" s="35">
        <v>47</v>
      </c>
      <c r="U100" s="118">
        <v>21.46999999999997</v>
      </c>
    </row>
    <row r="101" spans="1:21" ht="15">
      <c r="A101" s="64" t="s">
        <v>87</v>
      </c>
      <c r="B101" s="29">
        <v>1079</v>
      </c>
      <c r="C101" s="30">
        <v>0.15</v>
      </c>
      <c r="D101" s="31">
        <v>162</v>
      </c>
      <c r="E101" s="29">
        <v>129</v>
      </c>
      <c r="F101" s="31">
        <v>33</v>
      </c>
      <c r="G101" s="110">
        <v>129</v>
      </c>
      <c r="H101" s="110">
        <v>33</v>
      </c>
      <c r="I101" s="32">
        <v>0.8</v>
      </c>
      <c r="J101" s="32">
        <v>0.19999999999999996</v>
      </c>
      <c r="K101" s="33">
        <v>0.7</v>
      </c>
      <c r="L101" s="33">
        <v>0</v>
      </c>
      <c r="M101" s="33">
        <v>0.3</v>
      </c>
      <c r="N101" s="34">
        <v>42</v>
      </c>
      <c r="O101" s="35">
        <v>33.6</v>
      </c>
      <c r="P101" s="35">
        <v>5.88</v>
      </c>
      <c r="Q101" s="34">
        <v>2.52</v>
      </c>
      <c r="R101" s="34">
        <v>29.41</v>
      </c>
      <c r="S101" s="35">
        <v>27.01</v>
      </c>
      <c r="T101" s="35">
        <v>2.4</v>
      </c>
      <c r="U101" s="118">
        <v>10.070000000000004</v>
      </c>
    </row>
    <row r="102" spans="1:21" ht="15">
      <c r="A102" s="65" t="s">
        <v>88</v>
      </c>
      <c r="B102" s="29">
        <v>7737</v>
      </c>
      <c r="C102" s="30">
        <v>0.15</v>
      </c>
      <c r="D102" s="31">
        <v>1161</v>
      </c>
      <c r="E102" s="29">
        <v>352</v>
      </c>
      <c r="F102" s="31">
        <v>809</v>
      </c>
      <c r="G102" s="110">
        <v>526</v>
      </c>
      <c r="H102" s="110">
        <v>635</v>
      </c>
      <c r="I102" s="32">
        <v>0.8</v>
      </c>
      <c r="J102" s="32">
        <v>0.19999999999999996</v>
      </c>
      <c r="K102" s="33">
        <v>0.7</v>
      </c>
      <c r="L102" s="33">
        <v>0</v>
      </c>
      <c r="M102" s="33">
        <v>0.3</v>
      </c>
      <c r="N102" s="34">
        <v>221.3</v>
      </c>
      <c r="O102" s="35">
        <v>177.04</v>
      </c>
      <c r="P102" s="35">
        <v>30.98</v>
      </c>
      <c r="Q102" s="34">
        <v>13.28</v>
      </c>
      <c r="R102" s="34">
        <v>193.58</v>
      </c>
      <c r="S102" s="35">
        <v>142.18</v>
      </c>
      <c r="T102" s="35">
        <v>51.4</v>
      </c>
      <c r="U102" s="118">
        <v>14.43999999999997</v>
      </c>
    </row>
    <row r="103" spans="1:21" ht="15">
      <c r="A103" s="28" t="s">
        <v>89</v>
      </c>
      <c r="B103" s="29">
        <v>6387</v>
      </c>
      <c r="C103" s="30">
        <v>0.15</v>
      </c>
      <c r="D103" s="31">
        <v>958</v>
      </c>
      <c r="E103" s="29">
        <v>300</v>
      </c>
      <c r="F103" s="31">
        <v>658</v>
      </c>
      <c r="G103" s="110">
        <v>434</v>
      </c>
      <c r="H103" s="110">
        <v>524</v>
      </c>
      <c r="I103" s="32">
        <v>0.8</v>
      </c>
      <c r="J103" s="32">
        <v>0.19999999999999996</v>
      </c>
      <c r="K103" s="33">
        <v>0.7</v>
      </c>
      <c r="L103" s="33">
        <v>0</v>
      </c>
      <c r="M103" s="33">
        <v>0.3</v>
      </c>
      <c r="N103" s="34">
        <v>182.6</v>
      </c>
      <c r="O103" s="35">
        <v>146.08</v>
      </c>
      <c r="P103" s="35">
        <v>25.56</v>
      </c>
      <c r="Q103" s="34">
        <v>10.96</v>
      </c>
      <c r="R103" s="34">
        <v>160.8</v>
      </c>
      <c r="S103" s="35">
        <v>117.3</v>
      </c>
      <c r="T103" s="35">
        <v>43.5</v>
      </c>
      <c r="U103" s="118">
        <v>10.840000000000003</v>
      </c>
    </row>
    <row r="104" spans="1:21" ht="15">
      <c r="A104" s="28" t="s">
        <v>90</v>
      </c>
      <c r="B104" s="29">
        <v>12706</v>
      </c>
      <c r="C104" s="30">
        <v>0.15</v>
      </c>
      <c r="D104" s="31">
        <v>1906</v>
      </c>
      <c r="E104" s="29">
        <v>689</v>
      </c>
      <c r="F104" s="31">
        <v>1217</v>
      </c>
      <c r="G104" s="110">
        <v>863</v>
      </c>
      <c r="H104" s="110">
        <v>1043</v>
      </c>
      <c r="I104" s="32">
        <v>0.6</v>
      </c>
      <c r="J104" s="32">
        <v>0.4</v>
      </c>
      <c r="K104" s="33">
        <v>0.7</v>
      </c>
      <c r="L104" s="33">
        <v>0</v>
      </c>
      <c r="M104" s="33">
        <v>0.3</v>
      </c>
      <c r="N104" s="34">
        <v>363.2</v>
      </c>
      <c r="O104" s="35">
        <v>217.92</v>
      </c>
      <c r="P104" s="35">
        <v>101.7</v>
      </c>
      <c r="Q104" s="34">
        <v>43.58</v>
      </c>
      <c r="R104" s="34">
        <v>327.21000000000004</v>
      </c>
      <c r="S104" s="35">
        <v>233.31</v>
      </c>
      <c r="T104" s="35">
        <v>93.9</v>
      </c>
      <c r="U104" s="118">
        <v>-7.590000000000032</v>
      </c>
    </row>
    <row r="105" spans="1:21" ht="15">
      <c r="A105" s="65" t="s">
        <v>91</v>
      </c>
      <c r="B105" s="29">
        <v>10701</v>
      </c>
      <c r="C105" s="30">
        <v>0.3</v>
      </c>
      <c r="D105" s="31">
        <v>3210</v>
      </c>
      <c r="E105" s="29">
        <v>1782</v>
      </c>
      <c r="F105" s="31">
        <v>1428</v>
      </c>
      <c r="G105" s="110">
        <v>1782</v>
      </c>
      <c r="H105" s="110">
        <v>1428</v>
      </c>
      <c r="I105" s="32">
        <v>0.8</v>
      </c>
      <c r="J105" s="32">
        <v>0.19999999999999996</v>
      </c>
      <c r="K105" s="33">
        <v>0.8</v>
      </c>
      <c r="L105" s="33">
        <v>0</v>
      </c>
      <c r="M105" s="33">
        <v>0.2</v>
      </c>
      <c r="N105" s="34">
        <v>677.4</v>
      </c>
      <c r="O105" s="35">
        <v>541.92</v>
      </c>
      <c r="P105" s="35">
        <v>108.38</v>
      </c>
      <c r="Q105" s="34">
        <v>27.1</v>
      </c>
      <c r="R105" s="34">
        <v>611.3199999999999</v>
      </c>
      <c r="S105" s="35">
        <v>435.62</v>
      </c>
      <c r="T105" s="35">
        <v>175.7</v>
      </c>
      <c r="U105" s="118">
        <v>38.98000000000002</v>
      </c>
    </row>
    <row r="106" spans="1:21" ht="14.25">
      <c r="A106" s="46" t="s">
        <v>92</v>
      </c>
      <c r="B106" s="53">
        <v>96590</v>
      </c>
      <c r="C106" s="54"/>
      <c r="D106" s="53">
        <v>19534</v>
      </c>
      <c r="E106" s="53">
        <v>9381</v>
      </c>
      <c r="F106" s="53">
        <v>10153</v>
      </c>
      <c r="G106" s="53">
        <v>10104</v>
      </c>
      <c r="H106" s="53">
        <v>9430</v>
      </c>
      <c r="I106" s="55"/>
      <c r="J106" s="55"/>
      <c r="K106" s="55"/>
      <c r="L106" s="55"/>
      <c r="M106" s="55"/>
      <c r="N106" s="49">
        <v>3974.2</v>
      </c>
      <c r="O106" s="49">
        <v>2901.04</v>
      </c>
      <c r="P106" s="49">
        <v>677.63</v>
      </c>
      <c r="Q106" s="49">
        <v>395.53000000000003</v>
      </c>
      <c r="R106" s="49">
        <v>3371.24</v>
      </c>
      <c r="S106" s="49">
        <v>2554.94</v>
      </c>
      <c r="T106" s="49">
        <v>816.3000000000001</v>
      </c>
      <c r="U106" s="119">
        <v>207.43000000000004</v>
      </c>
    </row>
    <row r="107" spans="1:21" ht="24">
      <c r="A107" s="46" t="s">
        <v>9</v>
      </c>
      <c r="B107" s="53">
        <v>22371</v>
      </c>
      <c r="C107" s="54"/>
      <c r="D107" s="53">
        <v>3355</v>
      </c>
      <c r="E107" s="53">
        <v>1161</v>
      </c>
      <c r="F107" s="53">
        <v>2194</v>
      </c>
      <c r="G107" s="53">
        <v>1596</v>
      </c>
      <c r="H107" s="53">
        <v>1759</v>
      </c>
      <c r="I107" s="55"/>
      <c r="J107" s="55"/>
      <c r="K107" s="55"/>
      <c r="L107" s="55"/>
      <c r="M107" s="55"/>
      <c r="N107" s="49">
        <v>654.7</v>
      </c>
      <c r="O107" s="49">
        <v>392.82</v>
      </c>
      <c r="P107" s="49">
        <v>64.72999999999999</v>
      </c>
      <c r="Q107" s="49">
        <v>197.15</v>
      </c>
      <c r="R107" s="49">
        <v>440.03</v>
      </c>
      <c r="S107" s="49">
        <v>420.63</v>
      </c>
      <c r="T107" s="49">
        <v>19.4</v>
      </c>
      <c r="U107" s="119">
        <v>17.519999999999996</v>
      </c>
    </row>
    <row r="108" spans="1:21" ht="15">
      <c r="A108" s="212" t="s">
        <v>93</v>
      </c>
      <c r="B108" s="29">
        <v>10286</v>
      </c>
      <c r="C108" s="30">
        <v>0.15</v>
      </c>
      <c r="D108" s="31">
        <v>1543</v>
      </c>
      <c r="E108" s="29">
        <v>388</v>
      </c>
      <c r="F108" s="31">
        <v>1155</v>
      </c>
      <c r="G108" s="110">
        <v>699</v>
      </c>
      <c r="H108" s="110">
        <v>844</v>
      </c>
      <c r="I108" s="32">
        <v>0.6</v>
      </c>
      <c r="J108" s="32">
        <v>0.4</v>
      </c>
      <c r="K108" s="33">
        <v>0</v>
      </c>
      <c r="L108" s="33">
        <v>1</v>
      </c>
      <c r="M108" s="33">
        <v>0</v>
      </c>
      <c r="N108" s="34">
        <v>294.1</v>
      </c>
      <c r="O108" s="35">
        <v>176.46</v>
      </c>
      <c r="P108" s="35">
        <v>0</v>
      </c>
      <c r="Q108" s="34">
        <v>117.64</v>
      </c>
      <c r="R108" s="34">
        <v>188.87</v>
      </c>
      <c r="S108" s="35">
        <v>188.87</v>
      </c>
      <c r="T108" s="35">
        <v>0</v>
      </c>
      <c r="U108" s="118">
        <v>-12.409999999999997</v>
      </c>
    </row>
    <row r="109" spans="1:21" ht="15">
      <c r="A109" s="64" t="s">
        <v>94</v>
      </c>
      <c r="B109" s="29">
        <v>5616</v>
      </c>
      <c r="C109" s="30">
        <v>0.15</v>
      </c>
      <c r="D109" s="31">
        <v>842</v>
      </c>
      <c r="E109" s="29">
        <v>458</v>
      </c>
      <c r="F109" s="31">
        <v>384</v>
      </c>
      <c r="G109" s="110">
        <v>458</v>
      </c>
      <c r="H109" s="110">
        <v>384</v>
      </c>
      <c r="I109" s="32">
        <v>0.6</v>
      </c>
      <c r="J109" s="32">
        <v>0.4</v>
      </c>
      <c r="K109" s="33">
        <v>0.5</v>
      </c>
      <c r="L109" s="33">
        <v>0.5</v>
      </c>
      <c r="M109" s="33"/>
      <c r="N109" s="34">
        <v>175.8</v>
      </c>
      <c r="O109" s="35">
        <v>105.48</v>
      </c>
      <c r="P109" s="35">
        <v>35.16</v>
      </c>
      <c r="Q109" s="34">
        <v>35.16</v>
      </c>
      <c r="R109" s="34">
        <v>126.14999999999999</v>
      </c>
      <c r="S109" s="35">
        <v>113.05</v>
      </c>
      <c r="T109" s="35">
        <v>13.1</v>
      </c>
      <c r="U109" s="118">
        <v>14.489999999999995</v>
      </c>
    </row>
    <row r="110" spans="1:21" ht="15">
      <c r="A110" s="64" t="s">
        <v>95</v>
      </c>
      <c r="B110" s="29">
        <v>6469</v>
      </c>
      <c r="C110" s="30">
        <v>0.15</v>
      </c>
      <c r="D110" s="31">
        <v>970</v>
      </c>
      <c r="E110" s="29">
        <v>315</v>
      </c>
      <c r="F110" s="31">
        <v>655</v>
      </c>
      <c r="G110" s="110">
        <v>439</v>
      </c>
      <c r="H110" s="110">
        <v>531</v>
      </c>
      <c r="I110" s="32">
        <v>0.6</v>
      </c>
      <c r="J110" s="32">
        <v>0.4</v>
      </c>
      <c r="K110" s="33">
        <v>0.4</v>
      </c>
      <c r="L110" s="33">
        <v>0.6</v>
      </c>
      <c r="M110" s="33"/>
      <c r="N110" s="34">
        <v>184.8</v>
      </c>
      <c r="O110" s="35">
        <v>110.88</v>
      </c>
      <c r="P110" s="35">
        <v>29.57</v>
      </c>
      <c r="Q110" s="34">
        <v>44.35</v>
      </c>
      <c r="R110" s="34">
        <v>125.00999999999999</v>
      </c>
      <c r="S110" s="35">
        <v>118.71</v>
      </c>
      <c r="T110" s="35">
        <v>6.3</v>
      </c>
      <c r="U110" s="118">
        <v>15.439999999999998</v>
      </c>
    </row>
    <row r="111" spans="1:21" ht="15">
      <c r="A111" s="28" t="s">
        <v>96</v>
      </c>
      <c r="B111" s="29">
        <v>9372</v>
      </c>
      <c r="C111" s="30">
        <v>0.15</v>
      </c>
      <c r="D111" s="31">
        <v>1406</v>
      </c>
      <c r="E111" s="29">
        <v>733</v>
      </c>
      <c r="F111" s="31">
        <v>673</v>
      </c>
      <c r="G111" s="110">
        <v>733</v>
      </c>
      <c r="H111" s="110">
        <v>673</v>
      </c>
      <c r="I111" s="32">
        <v>0.6</v>
      </c>
      <c r="J111" s="32">
        <v>0.4</v>
      </c>
      <c r="K111" s="33">
        <v>0.7</v>
      </c>
      <c r="L111" s="33">
        <v>0</v>
      </c>
      <c r="M111" s="33">
        <v>0.3</v>
      </c>
      <c r="N111" s="34">
        <v>287.2</v>
      </c>
      <c r="O111" s="35">
        <v>172.32</v>
      </c>
      <c r="P111" s="35">
        <v>80.42</v>
      </c>
      <c r="Q111" s="34">
        <v>34.46</v>
      </c>
      <c r="R111" s="34">
        <v>243.49</v>
      </c>
      <c r="S111" s="35">
        <v>184.69</v>
      </c>
      <c r="T111" s="35">
        <v>58.8</v>
      </c>
      <c r="U111" s="118">
        <v>9.25</v>
      </c>
    </row>
    <row r="112" spans="1:21" ht="15">
      <c r="A112" s="65" t="s">
        <v>97</v>
      </c>
      <c r="B112" s="29">
        <v>11173</v>
      </c>
      <c r="C112" s="30">
        <v>0.15</v>
      </c>
      <c r="D112" s="31">
        <v>1676</v>
      </c>
      <c r="E112" s="29">
        <v>759</v>
      </c>
      <c r="F112" s="31">
        <v>917</v>
      </c>
      <c r="G112" s="110">
        <v>759</v>
      </c>
      <c r="H112" s="110">
        <v>917</v>
      </c>
      <c r="I112" s="32">
        <v>0.6</v>
      </c>
      <c r="J112" s="32">
        <v>0.4</v>
      </c>
      <c r="K112" s="33">
        <v>0.7</v>
      </c>
      <c r="L112" s="33">
        <v>0</v>
      </c>
      <c r="M112" s="33">
        <v>0.3</v>
      </c>
      <c r="N112" s="34">
        <v>319.4</v>
      </c>
      <c r="O112" s="35">
        <v>191.64</v>
      </c>
      <c r="P112" s="35">
        <v>89.43</v>
      </c>
      <c r="Q112" s="34">
        <v>38.33</v>
      </c>
      <c r="R112" s="34">
        <v>278</v>
      </c>
      <c r="S112" s="35">
        <v>205.4</v>
      </c>
      <c r="T112" s="35">
        <v>72.6</v>
      </c>
      <c r="U112" s="118">
        <v>3.069999999999993</v>
      </c>
    </row>
    <row r="113" spans="1:21" ht="15">
      <c r="A113" s="65" t="s">
        <v>98</v>
      </c>
      <c r="B113" s="29">
        <v>11998</v>
      </c>
      <c r="C113" s="30">
        <v>0.3</v>
      </c>
      <c r="D113" s="31">
        <v>3599</v>
      </c>
      <c r="E113" s="29">
        <v>1362</v>
      </c>
      <c r="F113" s="31">
        <v>2237</v>
      </c>
      <c r="G113" s="110">
        <v>1629</v>
      </c>
      <c r="H113" s="110">
        <v>1970</v>
      </c>
      <c r="I113" s="32">
        <v>0.8</v>
      </c>
      <c r="J113" s="32">
        <v>0.19999999999999996</v>
      </c>
      <c r="K113" s="33">
        <v>0.8</v>
      </c>
      <c r="L113" s="33">
        <v>0</v>
      </c>
      <c r="M113" s="33">
        <v>0.2</v>
      </c>
      <c r="N113" s="34">
        <v>685.7</v>
      </c>
      <c r="O113" s="35">
        <v>548.56</v>
      </c>
      <c r="P113" s="35">
        <v>109.71</v>
      </c>
      <c r="Q113" s="34">
        <v>27.43</v>
      </c>
      <c r="R113" s="34">
        <v>605.67</v>
      </c>
      <c r="S113" s="35">
        <v>440.57</v>
      </c>
      <c r="T113" s="35">
        <v>165.1</v>
      </c>
      <c r="U113" s="118">
        <v>52.60000000000002</v>
      </c>
    </row>
    <row r="114" spans="1:21" ht="15">
      <c r="A114" s="28" t="s">
        <v>99</v>
      </c>
      <c r="B114" s="29">
        <v>4307</v>
      </c>
      <c r="C114" s="30">
        <v>0.3</v>
      </c>
      <c r="D114" s="31">
        <v>1292</v>
      </c>
      <c r="E114" s="29">
        <v>899</v>
      </c>
      <c r="F114" s="31">
        <v>393</v>
      </c>
      <c r="G114" s="110">
        <v>899</v>
      </c>
      <c r="H114" s="110">
        <v>393</v>
      </c>
      <c r="I114" s="32">
        <v>0.8</v>
      </c>
      <c r="J114" s="32">
        <v>0.19999999999999996</v>
      </c>
      <c r="K114" s="33">
        <v>0.8</v>
      </c>
      <c r="L114" s="33">
        <v>0</v>
      </c>
      <c r="M114" s="33">
        <v>0.2</v>
      </c>
      <c r="N114" s="34">
        <v>309</v>
      </c>
      <c r="O114" s="35">
        <v>247.2</v>
      </c>
      <c r="P114" s="35">
        <v>49.44</v>
      </c>
      <c r="Q114" s="34">
        <v>12.36</v>
      </c>
      <c r="R114" s="34">
        <v>274.01</v>
      </c>
      <c r="S114" s="35">
        <v>198.71</v>
      </c>
      <c r="T114" s="35">
        <v>75.3</v>
      </c>
      <c r="U114" s="118">
        <v>22.629999999999995</v>
      </c>
    </row>
    <row r="115" spans="1:21" ht="15">
      <c r="A115" s="65" t="s">
        <v>100</v>
      </c>
      <c r="B115" s="29">
        <v>7137</v>
      </c>
      <c r="C115" s="30">
        <v>0.3</v>
      </c>
      <c r="D115" s="31">
        <v>2141</v>
      </c>
      <c r="E115" s="29">
        <v>1413</v>
      </c>
      <c r="F115" s="31">
        <v>728</v>
      </c>
      <c r="G115" s="110">
        <v>1413</v>
      </c>
      <c r="H115" s="110">
        <v>728</v>
      </c>
      <c r="I115" s="32">
        <v>0.8</v>
      </c>
      <c r="J115" s="32">
        <v>0.19999999999999996</v>
      </c>
      <c r="K115" s="33">
        <v>0.8</v>
      </c>
      <c r="L115" s="33">
        <v>0</v>
      </c>
      <c r="M115" s="33">
        <v>0.2</v>
      </c>
      <c r="N115" s="34">
        <v>496.7</v>
      </c>
      <c r="O115" s="35">
        <v>397.36</v>
      </c>
      <c r="P115" s="35">
        <v>79.47</v>
      </c>
      <c r="Q115" s="34">
        <v>19.87</v>
      </c>
      <c r="R115" s="34">
        <v>440.82000000000005</v>
      </c>
      <c r="S115" s="35">
        <v>319.42</v>
      </c>
      <c r="T115" s="35">
        <v>121.4</v>
      </c>
      <c r="U115" s="118">
        <v>36.00999999999999</v>
      </c>
    </row>
    <row r="116" spans="1:21" ht="15">
      <c r="A116" s="65" t="s">
        <v>101</v>
      </c>
      <c r="B116" s="29">
        <v>4673</v>
      </c>
      <c r="C116" s="30">
        <v>0.15</v>
      </c>
      <c r="D116" s="31">
        <v>701</v>
      </c>
      <c r="E116" s="29">
        <v>296</v>
      </c>
      <c r="F116" s="31">
        <v>405</v>
      </c>
      <c r="G116" s="110">
        <v>317</v>
      </c>
      <c r="H116" s="110">
        <v>384</v>
      </c>
      <c r="I116" s="32">
        <v>0.8</v>
      </c>
      <c r="J116" s="32">
        <v>0.19999999999999996</v>
      </c>
      <c r="K116" s="33">
        <v>0.7</v>
      </c>
      <c r="L116" s="33">
        <v>0</v>
      </c>
      <c r="M116" s="33">
        <v>0.3</v>
      </c>
      <c r="N116" s="34">
        <v>133.5</v>
      </c>
      <c r="O116" s="35">
        <v>106.8</v>
      </c>
      <c r="P116" s="35">
        <v>18.69</v>
      </c>
      <c r="Q116" s="34">
        <v>8.01</v>
      </c>
      <c r="R116" s="34">
        <v>114.25</v>
      </c>
      <c r="S116" s="35">
        <v>85.85</v>
      </c>
      <c r="T116" s="35">
        <v>28.4</v>
      </c>
      <c r="U116" s="118">
        <v>11.239999999999995</v>
      </c>
    </row>
    <row r="117" spans="1:21" ht="15">
      <c r="A117" s="28" t="s">
        <v>102</v>
      </c>
      <c r="B117" s="29">
        <v>8137</v>
      </c>
      <c r="C117" s="30">
        <v>0.3</v>
      </c>
      <c r="D117" s="31">
        <v>2441</v>
      </c>
      <c r="E117" s="29">
        <v>1270</v>
      </c>
      <c r="F117" s="31">
        <v>1171</v>
      </c>
      <c r="G117" s="110">
        <v>1270</v>
      </c>
      <c r="H117" s="110">
        <v>1171</v>
      </c>
      <c r="I117" s="32">
        <v>0.8</v>
      </c>
      <c r="J117" s="32">
        <v>0.19999999999999996</v>
      </c>
      <c r="K117" s="33">
        <v>0.8</v>
      </c>
      <c r="L117" s="33">
        <v>0</v>
      </c>
      <c r="M117" s="33">
        <v>0.2</v>
      </c>
      <c r="N117" s="34">
        <v>498.1</v>
      </c>
      <c r="O117" s="35">
        <v>398.48</v>
      </c>
      <c r="P117" s="35">
        <v>79.7</v>
      </c>
      <c r="Q117" s="34">
        <v>19.92</v>
      </c>
      <c r="R117" s="34">
        <v>446.02</v>
      </c>
      <c r="S117" s="35">
        <v>320.32</v>
      </c>
      <c r="T117" s="35">
        <v>125.7</v>
      </c>
      <c r="U117" s="118">
        <v>32.160000000000025</v>
      </c>
    </row>
    <row r="118" spans="1:21" ht="15">
      <c r="A118" s="28" t="s">
        <v>103</v>
      </c>
      <c r="B118" s="29">
        <v>2064</v>
      </c>
      <c r="C118" s="30">
        <v>0.3</v>
      </c>
      <c r="D118" s="31">
        <v>619</v>
      </c>
      <c r="E118" s="29">
        <v>342</v>
      </c>
      <c r="F118" s="31">
        <v>277</v>
      </c>
      <c r="G118" s="110">
        <v>342</v>
      </c>
      <c r="H118" s="110">
        <v>277</v>
      </c>
      <c r="I118" s="32">
        <v>0.6</v>
      </c>
      <c r="J118" s="32">
        <v>0.4</v>
      </c>
      <c r="K118" s="33">
        <v>0.8</v>
      </c>
      <c r="L118" s="33">
        <v>0</v>
      </c>
      <c r="M118" s="33">
        <v>0.2</v>
      </c>
      <c r="N118" s="34">
        <v>130.3</v>
      </c>
      <c r="O118" s="35">
        <v>78.18</v>
      </c>
      <c r="P118" s="35">
        <v>41.7</v>
      </c>
      <c r="Q118" s="34">
        <v>10.42</v>
      </c>
      <c r="R118" s="34">
        <v>118.29</v>
      </c>
      <c r="S118" s="35">
        <v>83.79</v>
      </c>
      <c r="T118" s="35">
        <v>34.5</v>
      </c>
      <c r="U118" s="118">
        <v>1.5900000000000034</v>
      </c>
    </row>
    <row r="119" spans="1:21" ht="15">
      <c r="A119" s="65" t="s">
        <v>104</v>
      </c>
      <c r="B119" s="29">
        <v>15358</v>
      </c>
      <c r="C119" s="30">
        <v>0.15</v>
      </c>
      <c r="D119" s="31">
        <v>2304</v>
      </c>
      <c r="E119" s="29">
        <v>1146</v>
      </c>
      <c r="F119" s="31">
        <v>1158</v>
      </c>
      <c r="G119" s="110">
        <v>1146</v>
      </c>
      <c r="H119" s="110">
        <v>1158</v>
      </c>
      <c r="I119" s="32">
        <v>0.8</v>
      </c>
      <c r="J119" s="32">
        <v>0.19999999999999996</v>
      </c>
      <c r="K119" s="33">
        <v>0.7</v>
      </c>
      <c r="L119" s="33">
        <v>0</v>
      </c>
      <c r="M119" s="33">
        <v>0.3</v>
      </c>
      <c r="N119" s="34">
        <v>459.6</v>
      </c>
      <c r="O119" s="35">
        <v>367.68</v>
      </c>
      <c r="P119" s="35">
        <v>64.34</v>
      </c>
      <c r="Q119" s="34">
        <v>27.58</v>
      </c>
      <c r="R119" s="34">
        <v>410.65999999999997</v>
      </c>
      <c r="S119" s="35">
        <v>295.56</v>
      </c>
      <c r="T119" s="35">
        <v>115.1</v>
      </c>
      <c r="U119" s="118">
        <v>21.360000000000014</v>
      </c>
    </row>
    <row r="120" spans="1:21" ht="14.25">
      <c r="A120" s="46" t="s">
        <v>105</v>
      </c>
      <c r="B120" s="53">
        <v>95115</v>
      </c>
      <c r="C120" s="54"/>
      <c r="D120" s="53">
        <v>18564</v>
      </c>
      <c r="E120" s="53">
        <v>7237</v>
      </c>
      <c r="F120" s="53">
        <v>11327</v>
      </c>
      <c r="G120" s="53">
        <v>9392</v>
      </c>
      <c r="H120" s="53">
        <v>9172</v>
      </c>
      <c r="I120" s="55"/>
      <c r="J120" s="55"/>
      <c r="K120" s="55"/>
      <c r="L120" s="55"/>
      <c r="M120" s="55"/>
      <c r="N120" s="49">
        <v>3734.7999999999997</v>
      </c>
      <c r="O120" s="49">
        <v>2544.2999999999997</v>
      </c>
      <c r="P120" s="49">
        <v>782.4399999999999</v>
      </c>
      <c r="Q120" s="49">
        <v>408.0599999999999</v>
      </c>
      <c r="R120" s="49">
        <v>3071.73</v>
      </c>
      <c r="S120" s="49">
        <v>2400.2300000000005</v>
      </c>
      <c r="T120" s="49">
        <v>671.5</v>
      </c>
      <c r="U120" s="119">
        <v>255.01000000000005</v>
      </c>
    </row>
    <row r="121" spans="1:21" ht="24">
      <c r="A121" s="46" t="s">
        <v>9</v>
      </c>
      <c r="B121" s="53">
        <v>21927</v>
      </c>
      <c r="C121" s="54"/>
      <c r="D121" s="53">
        <v>3289</v>
      </c>
      <c r="E121" s="53">
        <v>447</v>
      </c>
      <c r="F121" s="53">
        <v>2842</v>
      </c>
      <c r="G121" s="53">
        <v>1488</v>
      </c>
      <c r="H121" s="53">
        <v>1801</v>
      </c>
      <c r="I121" s="55"/>
      <c r="J121" s="55"/>
      <c r="K121" s="55"/>
      <c r="L121" s="55"/>
      <c r="M121" s="55"/>
      <c r="N121" s="49">
        <v>626.5</v>
      </c>
      <c r="O121" s="49">
        <v>375.9</v>
      </c>
      <c r="P121" s="49">
        <v>75.92</v>
      </c>
      <c r="Q121" s="49">
        <v>174.68</v>
      </c>
      <c r="R121" s="49">
        <v>402.63</v>
      </c>
      <c r="S121" s="49">
        <v>402.63</v>
      </c>
      <c r="T121" s="49">
        <v>0</v>
      </c>
      <c r="U121" s="119">
        <v>49.19000000000001</v>
      </c>
    </row>
    <row r="122" spans="1:21" ht="15">
      <c r="A122" s="212" t="s">
        <v>106</v>
      </c>
      <c r="B122" s="29">
        <v>5321</v>
      </c>
      <c r="C122" s="30">
        <v>0.15</v>
      </c>
      <c r="D122" s="31">
        <v>798</v>
      </c>
      <c r="E122" s="29">
        <v>105</v>
      </c>
      <c r="F122" s="31">
        <v>693</v>
      </c>
      <c r="G122" s="110">
        <v>361</v>
      </c>
      <c r="H122" s="110">
        <v>437</v>
      </c>
      <c r="I122" s="32">
        <v>0.6</v>
      </c>
      <c r="J122" s="32">
        <v>0.4</v>
      </c>
      <c r="K122" s="33">
        <v>0</v>
      </c>
      <c r="L122" s="33">
        <v>1</v>
      </c>
      <c r="M122" s="33">
        <v>0</v>
      </c>
      <c r="N122" s="34">
        <v>152</v>
      </c>
      <c r="O122" s="35">
        <v>91.2</v>
      </c>
      <c r="P122" s="35">
        <v>0</v>
      </c>
      <c r="Q122" s="34">
        <v>60.8</v>
      </c>
      <c r="R122" s="34">
        <v>97.75</v>
      </c>
      <c r="S122" s="35">
        <v>97.75</v>
      </c>
      <c r="T122" s="35">
        <v>0</v>
      </c>
      <c r="U122" s="118">
        <v>-6.549999999999997</v>
      </c>
    </row>
    <row r="123" spans="1:21" ht="15">
      <c r="A123" s="64" t="s">
        <v>107</v>
      </c>
      <c r="B123" s="29">
        <v>7765</v>
      </c>
      <c r="C123" s="30">
        <v>0.15</v>
      </c>
      <c r="D123" s="31">
        <v>1165</v>
      </c>
      <c r="E123" s="29">
        <v>180</v>
      </c>
      <c r="F123" s="31">
        <v>985</v>
      </c>
      <c r="G123" s="110">
        <v>527</v>
      </c>
      <c r="H123" s="110">
        <v>638</v>
      </c>
      <c r="I123" s="32">
        <v>0.6</v>
      </c>
      <c r="J123" s="32">
        <v>0.4</v>
      </c>
      <c r="K123" s="33">
        <v>0.4</v>
      </c>
      <c r="L123" s="33">
        <v>0.6</v>
      </c>
      <c r="M123" s="33"/>
      <c r="N123" s="34">
        <v>221.9</v>
      </c>
      <c r="O123" s="35">
        <v>133.14</v>
      </c>
      <c r="P123" s="35">
        <v>35.5</v>
      </c>
      <c r="Q123" s="34">
        <v>53.26</v>
      </c>
      <c r="R123" s="34">
        <v>142.57</v>
      </c>
      <c r="S123" s="35">
        <v>142.57</v>
      </c>
      <c r="T123" s="35">
        <v>0</v>
      </c>
      <c r="U123" s="118">
        <v>26.069999999999993</v>
      </c>
    </row>
    <row r="124" spans="1:21" ht="15">
      <c r="A124" s="64" t="s">
        <v>108</v>
      </c>
      <c r="B124" s="29">
        <v>8841</v>
      </c>
      <c r="C124" s="30">
        <v>0.15</v>
      </c>
      <c r="D124" s="31">
        <v>1326</v>
      </c>
      <c r="E124" s="29">
        <v>162</v>
      </c>
      <c r="F124" s="31">
        <v>1164</v>
      </c>
      <c r="G124" s="110">
        <v>600</v>
      </c>
      <c r="H124" s="110">
        <v>726</v>
      </c>
      <c r="I124" s="32">
        <v>0.6</v>
      </c>
      <c r="J124" s="32">
        <v>0.4</v>
      </c>
      <c r="K124" s="33">
        <v>0.4</v>
      </c>
      <c r="L124" s="33">
        <v>0.6</v>
      </c>
      <c r="M124" s="33"/>
      <c r="N124" s="34">
        <v>252.6</v>
      </c>
      <c r="O124" s="35">
        <v>151.56</v>
      </c>
      <c r="P124" s="35">
        <v>40.42</v>
      </c>
      <c r="Q124" s="34">
        <v>60.62</v>
      </c>
      <c r="R124" s="34">
        <v>162.31</v>
      </c>
      <c r="S124" s="35">
        <v>162.31</v>
      </c>
      <c r="T124" s="35">
        <v>0</v>
      </c>
      <c r="U124" s="118">
        <v>29.670000000000016</v>
      </c>
    </row>
    <row r="125" spans="1:21" ht="15">
      <c r="A125" s="28" t="s">
        <v>109</v>
      </c>
      <c r="B125" s="29">
        <v>4903</v>
      </c>
      <c r="C125" s="30">
        <v>0.15</v>
      </c>
      <c r="D125" s="31">
        <v>735</v>
      </c>
      <c r="E125" s="29">
        <v>324</v>
      </c>
      <c r="F125" s="31">
        <v>411</v>
      </c>
      <c r="G125" s="110">
        <v>333</v>
      </c>
      <c r="H125" s="110">
        <v>402</v>
      </c>
      <c r="I125" s="32">
        <v>0.6</v>
      </c>
      <c r="J125" s="32">
        <v>0.4</v>
      </c>
      <c r="K125" s="33">
        <v>0.7</v>
      </c>
      <c r="L125" s="33">
        <v>0</v>
      </c>
      <c r="M125" s="33">
        <v>0.3</v>
      </c>
      <c r="N125" s="34">
        <v>140.1</v>
      </c>
      <c r="O125" s="35">
        <v>84.06</v>
      </c>
      <c r="P125" s="35">
        <v>39.23</v>
      </c>
      <c r="Q125" s="34">
        <v>16.81</v>
      </c>
      <c r="R125" s="34">
        <v>112.37</v>
      </c>
      <c r="S125" s="35">
        <v>89.97</v>
      </c>
      <c r="T125" s="35">
        <v>22.4</v>
      </c>
      <c r="U125" s="118">
        <v>10.919999999999987</v>
      </c>
    </row>
    <row r="126" spans="1:21" ht="15">
      <c r="A126" s="28" t="s">
        <v>110</v>
      </c>
      <c r="B126" s="29">
        <v>14315</v>
      </c>
      <c r="C126" s="30">
        <v>0.15</v>
      </c>
      <c r="D126" s="31">
        <v>2147</v>
      </c>
      <c r="E126" s="29">
        <v>412</v>
      </c>
      <c r="F126" s="31">
        <v>1735</v>
      </c>
      <c r="G126" s="110">
        <v>972</v>
      </c>
      <c r="H126" s="110">
        <v>1175</v>
      </c>
      <c r="I126" s="32">
        <v>0.6</v>
      </c>
      <c r="J126" s="32">
        <v>0.4</v>
      </c>
      <c r="K126" s="33">
        <v>0.7</v>
      </c>
      <c r="L126" s="33">
        <v>0</v>
      </c>
      <c r="M126" s="33">
        <v>0.3</v>
      </c>
      <c r="N126" s="34">
        <v>409.1</v>
      </c>
      <c r="O126" s="35">
        <v>245.46</v>
      </c>
      <c r="P126" s="35">
        <v>114.55</v>
      </c>
      <c r="Q126" s="34">
        <v>49.09</v>
      </c>
      <c r="R126" s="34">
        <v>345.63</v>
      </c>
      <c r="S126" s="35">
        <v>262.83</v>
      </c>
      <c r="T126" s="35">
        <v>82.8</v>
      </c>
      <c r="U126" s="118">
        <v>14.379999999999995</v>
      </c>
    </row>
    <row r="127" spans="1:21" ht="15">
      <c r="A127" s="65" t="s">
        <v>111</v>
      </c>
      <c r="B127" s="29">
        <v>9684</v>
      </c>
      <c r="C127" s="30">
        <v>0.15</v>
      </c>
      <c r="D127" s="31">
        <v>1453</v>
      </c>
      <c r="E127" s="29">
        <v>436</v>
      </c>
      <c r="F127" s="31">
        <v>1017</v>
      </c>
      <c r="G127" s="110">
        <v>658</v>
      </c>
      <c r="H127" s="110">
        <v>795</v>
      </c>
      <c r="I127" s="32">
        <v>0.8</v>
      </c>
      <c r="J127" s="32">
        <v>0.19999999999999996</v>
      </c>
      <c r="K127" s="33">
        <v>0.7</v>
      </c>
      <c r="L127" s="33">
        <v>0</v>
      </c>
      <c r="M127" s="33">
        <v>0.3</v>
      </c>
      <c r="N127" s="34">
        <v>276.9</v>
      </c>
      <c r="O127" s="35">
        <v>221.52</v>
      </c>
      <c r="P127" s="35">
        <v>38.77</v>
      </c>
      <c r="Q127" s="34">
        <v>16.61</v>
      </c>
      <c r="R127" s="34">
        <v>235.21</v>
      </c>
      <c r="S127" s="35">
        <v>177.81</v>
      </c>
      <c r="T127" s="35">
        <v>57.4</v>
      </c>
      <c r="U127" s="118">
        <v>25.080000000000013</v>
      </c>
    </row>
    <row r="128" spans="1:21" ht="15">
      <c r="A128" s="65" t="s">
        <v>112</v>
      </c>
      <c r="B128" s="29">
        <v>10404</v>
      </c>
      <c r="C128" s="30">
        <v>0.3</v>
      </c>
      <c r="D128" s="31">
        <v>3121</v>
      </c>
      <c r="E128" s="29">
        <v>1409</v>
      </c>
      <c r="F128" s="31">
        <v>1712</v>
      </c>
      <c r="G128" s="110">
        <v>1413</v>
      </c>
      <c r="H128" s="110">
        <v>1708</v>
      </c>
      <c r="I128" s="32">
        <v>0.6</v>
      </c>
      <c r="J128" s="32">
        <v>0.4</v>
      </c>
      <c r="K128" s="33">
        <v>0.8</v>
      </c>
      <c r="L128" s="33">
        <v>0</v>
      </c>
      <c r="M128" s="33">
        <v>0.2</v>
      </c>
      <c r="N128" s="34">
        <v>594.7</v>
      </c>
      <c r="O128" s="35">
        <v>356.82</v>
      </c>
      <c r="P128" s="35">
        <v>190.3</v>
      </c>
      <c r="Q128" s="34">
        <v>47.58</v>
      </c>
      <c r="R128" s="34">
        <v>513.65</v>
      </c>
      <c r="S128" s="35">
        <v>382.05</v>
      </c>
      <c r="T128" s="35">
        <v>131.6</v>
      </c>
      <c r="U128" s="118">
        <v>33.47000000000003</v>
      </c>
    </row>
    <row r="129" spans="1:21" ht="15">
      <c r="A129" s="65" t="s">
        <v>113</v>
      </c>
      <c r="B129" s="29">
        <v>6327</v>
      </c>
      <c r="C129" s="30">
        <v>0.15</v>
      </c>
      <c r="D129" s="31">
        <v>949</v>
      </c>
      <c r="E129" s="29">
        <v>248</v>
      </c>
      <c r="F129" s="31">
        <v>701</v>
      </c>
      <c r="G129" s="110">
        <v>430</v>
      </c>
      <c r="H129" s="110">
        <v>519</v>
      </c>
      <c r="I129" s="32">
        <v>0.6</v>
      </c>
      <c r="J129" s="32">
        <v>0.4</v>
      </c>
      <c r="K129" s="33">
        <v>0.7</v>
      </c>
      <c r="L129" s="33">
        <v>0</v>
      </c>
      <c r="M129" s="33">
        <v>0.3</v>
      </c>
      <c r="N129" s="34">
        <v>180.9</v>
      </c>
      <c r="O129" s="35">
        <v>108.54</v>
      </c>
      <c r="P129" s="35">
        <v>50.65</v>
      </c>
      <c r="Q129" s="34">
        <v>21.71</v>
      </c>
      <c r="R129" s="34">
        <v>148.4</v>
      </c>
      <c r="S129" s="35">
        <v>116.2</v>
      </c>
      <c r="T129" s="35">
        <v>32.2</v>
      </c>
      <c r="U129" s="118">
        <v>10.789999999999992</v>
      </c>
    </row>
    <row r="130" spans="1:21" ht="15">
      <c r="A130" s="65" t="s">
        <v>114</v>
      </c>
      <c r="B130" s="29">
        <v>9317</v>
      </c>
      <c r="C130" s="30">
        <v>0.15</v>
      </c>
      <c r="D130" s="31">
        <v>1398</v>
      </c>
      <c r="E130" s="29">
        <v>496</v>
      </c>
      <c r="F130" s="31">
        <v>902</v>
      </c>
      <c r="G130" s="110">
        <v>633</v>
      </c>
      <c r="H130" s="110">
        <v>765</v>
      </c>
      <c r="I130" s="32">
        <v>0.6</v>
      </c>
      <c r="J130" s="32">
        <v>0.4</v>
      </c>
      <c r="K130" s="33">
        <v>0.7</v>
      </c>
      <c r="L130" s="33">
        <v>0</v>
      </c>
      <c r="M130" s="33">
        <v>0.3</v>
      </c>
      <c r="N130" s="34">
        <v>266.4</v>
      </c>
      <c r="O130" s="35">
        <v>159.84</v>
      </c>
      <c r="P130" s="35">
        <v>74.59</v>
      </c>
      <c r="Q130" s="34">
        <v>31.97</v>
      </c>
      <c r="R130" s="34">
        <v>215.59</v>
      </c>
      <c r="S130" s="35">
        <v>171.19</v>
      </c>
      <c r="T130" s="35">
        <v>44.4</v>
      </c>
      <c r="U130" s="118">
        <v>18.840000000000003</v>
      </c>
    </row>
    <row r="131" spans="1:21" ht="15">
      <c r="A131" s="65" t="s">
        <v>115</v>
      </c>
      <c r="B131" s="29">
        <v>7446</v>
      </c>
      <c r="C131" s="30">
        <v>0.3</v>
      </c>
      <c r="D131" s="31">
        <v>2234</v>
      </c>
      <c r="E131" s="29">
        <v>1174</v>
      </c>
      <c r="F131" s="31">
        <v>1060</v>
      </c>
      <c r="G131" s="110">
        <v>1174</v>
      </c>
      <c r="H131" s="110">
        <v>1060</v>
      </c>
      <c r="I131" s="32">
        <v>0.8</v>
      </c>
      <c r="J131" s="32">
        <v>0.19999999999999996</v>
      </c>
      <c r="K131" s="33">
        <v>0.8</v>
      </c>
      <c r="L131" s="33">
        <v>0</v>
      </c>
      <c r="M131" s="33">
        <v>0.2</v>
      </c>
      <c r="N131" s="34">
        <v>458.2</v>
      </c>
      <c r="O131" s="35">
        <v>366.56</v>
      </c>
      <c r="P131" s="35">
        <v>73.31</v>
      </c>
      <c r="Q131" s="34">
        <v>18.33</v>
      </c>
      <c r="R131" s="34">
        <v>404.76</v>
      </c>
      <c r="S131" s="35">
        <v>294.66</v>
      </c>
      <c r="T131" s="35">
        <v>110.1</v>
      </c>
      <c r="U131" s="118">
        <v>35.110000000000014</v>
      </c>
    </row>
    <row r="132" spans="1:21" ht="15">
      <c r="A132" s="65" t="s">
        <v>116</v>
      </c>
      <c r="B132" s="29">
        <v>3152</v>
      </c>
      <c r="C132" s="30">
        <v>0.3</v>
      </c>
      <c r="D132" s="31">
        <v>946</v>
      </c>
      <c r="E132" s="29">
        <v>887</v>
      </c>
      <c r="F132" s="31">
        <v>59</v>
      </c>
      <c r="G132" s="110">
        <v>887</v>
      </c>
      <c r="H132" s="110">
        <v>59</v>
      </c>
      <c r="I132" s="32">
        <v>0.8</v>
      </c>
      <c r="J132" s="32">
        <v>0.19999999999999996</v>
      </c>
      <c r="K132" s="33">
        <v>0.8</v>
      </c>
      <c r="L132" s="33">
        <v>0</v>
      </c>
      <c r="M132" s="33">
        <v>0.2</v>
      </c>
      <c r="N132" s="34">
        <v>272</v>
      </c>
      <c r="O132" s="35">
        <v>217.6</v>
      </c>
      <c r="P132" s="35">
        <v>43.52</v>
      </c>
      <c r="Q132" s="34">
        <v>10.88</v>
      </c>
      <c r="R132" s="34">
        <v>241.82</v>
      </c>
      <c r="S132" s="35">
        <v>174.92</v>
      </c>
      <c r="T132" s="35">
        <v>66.9</v>
      </c>
      <c r="U132" s="118">
        <v>19.30000000000001</v>
      </c>
    </row>
    <row r="133" spans="1:21" ht="15">
      <c r="A133" s="65" t="s">
        <v>117</v>
      </c>
      <c r="B133" s="29">
        <v>7640</v>
      </c>
      <c r="C133" s="30">
        <v>0.3</v>
      </c>
      <c r="D133" s="31">
        <v>2292</v>
      </c>
      <c r="E133" s="29">
        <v>1404</v>
      </c>
      <c r="F133" s="31">
        <v>888</v>
      </c>
      <c r="G133" s="110">
        <v>1404</v>
      </c>
      <c r="H133" s="110">
        <v>888</v>
      </c>
      <c r="I133" s="32">
        <v>0.8</v>
      </c>
      <c r="J133" s="32">
        <v>0.19999999999999996</v>
      </c>
      <c r="K133" s="33">
        <v>0.8</v>
      </c>
      <c r="L133" s="33">
        <v>0</v>
      </c>
      <c r="M133" s="33">
        <v>0.2</v>
      </c>
      <c r="N133" s="34">
        <v>510</v>
      </c>
      <c r="O133" s="35">
        <v>408</v>
      </c>
      <c r="P133" s="35">
        <v>81.6</v>
      </c>
      <c r="Q133" s="34">
        <v>20.4</v>
      </c>
      <c r="R133" s="34">
        <v>451.67</v>
      </c>
      <c r="S133" s="35">
        <v>327.97</v>
      </c>
      <c r="T133" s="35">
        <v>123.7</v>
      </c>
      <c r="U133" s="118">
        <v>37.93000000000001</v>
      </c>
    </row>
    <row r="134" spans="1:21" ht="14.25">
      <c r="A134" s="46" t="s">
        <v>118</v>
      </c>
      <c r="B134" s="53">
        <v>80021</v>
      </c>
      <c r="C134" s="54"/>
      <c r="D134" s="53">
        <v>21215</v>
      </c>
      <c r="E134" s="53">
        <v>8184</v>
      </c>
      <c r="F134" s="53">
        <v>13031</v>
      </c>
      <c r="G134" s="53">
        <v>9796</v>
      </c>
      <c r="H134" s="53">
        <v>11419</v>
      </c>
      <c r="I134" s="55"/>
      <c r="J134" s="55"/>
      <c r="K134" s="55"/>
      <c r="L134" s="55"/>
      <c r="M134" s="55"/>
      <c r="N134" s="49">
        <v>4080.7000000000003</v>
      </c>
      <c r="O134" s="49">
        <v>2958.38</v>
      </c>
      <c r="P134" s="49">
        <v>757.17</v>
      </c>
      <c r="Q134" s="49">
        <v>365.15</v>
      </c>
      <c r="R134" s="49">
        <v>3605.7</v>
      </c>
      <c r="S134" s="49">
        <v>2622.3</v>
      </c>
      <c r="T134" s="49">
        <v>983.4</v>
      </c>
      <c r="U134" s="119">
        <v>109.84999999999988</v>
      </c>
    </row>
    <row r="135" spans="1:21" ht="24">
      <c r="A135" s="46" t="s">
        <v>9</v>
      </c>
      <c r="B135" s="53">
        <v>18609</v>
      </c>
      <c r="C135" s="54"/>
      <c r="D135" s="53">
        <v>2792</v>
      </c>
      <c r="E135" s="53">
        <v>809</v>
      </c>
      <c r="F135" s="53">
        <v>1983</v>
      </c>
      <c r="G135" s="53">
        <v>1264</v>
      </c>
      <c r="H135" s="53">
        <v>1528</v>
      </c>
      <c r="I135" s="55"/>
      <c r="J135" s="55"/>
      <c r="K135" s="55"/>
      <c r="L135" s="55"/>
      <c r="M135" s="55"/>
      <c r="N135" s="49">
        <v>532</v>
      </c>
      <c r="O135" s="49">
        <v>319.2</v>
      </c>
      <c r="P135" s="49">
        <v>37.65</v>
      </c>
      <c r="Q135" s="49">
        <v>175.15</v>
      </c>
      <c r="R135" s="49">
        <v>368.37</v>
      </c>
      <c r="S135" s="49">
        <v>341.87</v>
      </c>
      <c r="T135" s="49">
        <v>26.5</v>
      </c>
      <c r="U135" s="119">
        <v>-11.520000000000003</v>
      </c>
    </row>
    <row r="136" spans="1:21" ht="15">
      <c r="A136" s="212" t="s">
        <v>119</v>
      </c>
      <c r="B136" s="29">
        <v>9170</v>
      </c>
      <c r="C136" s="30">
        <v>0.15</v>
      </c>
      <c r="D136" s="31">
        <v>1376</v>
      </c>
      <c r="E136" s="29">
        <v>362</v>
      </c>
      <c r="F136" s="31">
        <v>1014</v>
      </c>
      <c r="G136" s="110">
        <v>623</v>
      </c>
      <c r="H136" s="110">
        <v>753</v>
      </c>
      <c r="I136" s="32">
        <v>0.6</v>
      </c>
      <c r="J136" s="32">
        <v>0.4</v>
      </c>
      <c r="K136" s="33">
        <v>0</v>
      </c>
      <c r="L136" s="33">
        <v>1</v>
      </c>
      <c r="M136" s="33">
        <v>0</v>
      </c>
      <c r="N136" s="34">
        <v>262.2</v>
      </c>
      <c r="O136" s="35">
        <v>157.32</v>
      </c>
      <c r="P136" s="35">
        <v>0</v>
      </c>
      <c r="Q136" s="34">
        <v>104.88</v>
      </c>
      <c r="R136" s="34">
        <v>168.49</v>
      </c>
      <c r="S136" s="35">
        <v>168.49</v>
      </c>
      <c r="T136" s="35">
        <v>0</v>
      </c>
      <c r="U136" s="118">
        <v>-11.170000000000016</v>
      </c>
    </row>
    <row r="137" spans="1:21" ht="15">
      <c r="A137" s="64" t="s">
        <v>120</v>
      </c>
      <c r="B137" s="29">
        <v>8235</v>
      </c>
      <c r="C137" s="30">
        <v>0.15</v>
      </c>
      <c r="D137" s="31">
        <v>1235</v>
      </c>
      <c r="E137" s="29">
        <v>376</v>
      </c>
      <c r="F137" s="31">
        <v>859</v>
      </c>
      <c r="G137" s="110">
        <v>559</v>
      </c>
      <c r="H137" s="110">
        <v>676</v>
      </c>
      <c r="I137" s="32">
        <v>0.6</v>
      </c>
      <c r="J137" s="32">
        <v>0.4</v>
      </c>
      <c r="K137" s="33">
        <v>0.4</v>
      </c>
      <c r="L137" s="33">
        <v>0.6</v>
      </c>
      <c r="M137" s="33"/>
      <c r="N137" s="34">
        <v>235.3</v>
      </c>
      <c r="O137" s="35">
        <v>141.18</v>
      </c>
      <c r="P137" s="35">
        <v>37.65</v>
      </c>
      <c r="Q137" s="34">
        <v>56.47</v>
      </c>
      <c r="R137" s="34">
        <v>177.69</v>
      </c>
      <c r="S137" s="35">
        <v>151.19</v>
      </c>
      <c r="T137" s="35">
        <v>26.5</v>
      </c>
      <c r="U137" s="118">
        <v>1.1400000000000148</v>
      </c>
    </row>
    <row r="138" spans="1:21" ht="15">
      <c r="A138" s="213" t="s">
        <v>716</v>
      </c>
      <c r="B138" s="29">
        <v>1204</v>
      </c>
      <c r="C138" s="30">
        <v>0.15</v>
      </c>
      <c r="D138" s="31">
        <v>181</v>
      </c>
      <c r="E138" s="29">
        <v>71</v>
      </c>
      <c r="F138" s="31">
        <v>110</v>
      </c>
      <c r="G138" s="110">
        <v>82</v>
      </c>
      <c r="H138" s="110">
        <v>99</v>
      </c>
      <c r="I138" s="32">
        <v>0.6</v>
      </c>
      <c r="J138" s="32">
        <v>0.4</v>
      </c>
      <c r="K138" s="33">
        <v>0</v>
      </c>
      <c r="L138" s="33">
        <v>1</v>
      </c>
      <c r="M138" s="33">
        <v>0</v>
      </c>
      <c r="N138" s="34">
        <v>34.5</v>
      </c>
      <c r="O138" s="35">
        <v>20.7</v>
      </c>
      <c r="P138" s="35">
        <v>0</v>
      </c>
      <c r="Q138" s="34">
        <v>13.8</v>
      </c>
      <c r="R138" s="34">
        <v>22.19</v>
      </c>
      <c r="S138" s="35">
        <v>22.19</v>
      </c>
      <c r="T138" s="35">
        <v>0</v>
      </c>
      <c r="U138" s="118">
        <v>-1.490000000000002</v>
      </c>
    </row>
    <row r="139" spans="1:21" ht="15">
      <c r="A139" s="28" t="s">
        <v>122</v>
      </c>
      <c r="B139" s="29">
        <v>16804</v>
      </c>
      <c r="C139" s="30">
        <v>0.3</v>
      </c>
      <c r="D139" s="31">
        <v>5041</v>
      </c>
      <c r="E139" s="29">
        <v>2474</v>
      </c>
      <c r="F139" s="31">
        <v>2567</v>
      </c>
      <c r="G139" s="110">
        <v>2474</v>
      </c>
      <c r="H139" s="110">
        <v>2567</v>
      </c>
      <c r="I139" s="32">
        <v>0.6</v>
      </c>
      <c r="J139" s="32">
        <v>0.4</v>
      </c>
      <c r="K139" s="33">
        <v>0.8</v>
      </c>
      <c r="L139" s="33">
        <v>0</v>
      </c>
      <c r="M139" s="33">
        <v>0.2</v>
      </c>
      <c r="N139" s="34">
        <v>998.9</v>
      </c>
      <c r="O139" s="35">
        <v>599.34</v>
      </c>
      <c r="P139" s="35">
        <v>319.65</v>
      </c>
      <c r="Q139" s="34">
        <v>79.91</v>
      </c>
      <c r="R139" s="34">
        <v>899.87</v>
      </c>
      <c r="S139" s="35">
        <v>642.37</v>
      </c>
      <c r="T139" s="35">
        <v>257.5</v>
      </c>
      <c r="U139" s="118">
        <v>19.120000000000005</v>
      </c>
    </row>
    <row r="140" spans="1:21" ht="15">
      <c r="A140" s="65" t="s">
        <v>123</v>
      </c>
      <c r="B140" s="29">
        <v>7094</v>
      </c>
      <c r="C140" s="30">
        <v>0.3</v>
      </c>
      <c r="D140" s="31">
        <v>2128</v>
      </c>
      <c r="E140" s="29">
        <v>369</v>
      </c>
      <c r="F140" s="31">
        <v>1759</v>
      </c>
      <c r="G140" s="110">
        <v>963</v>
      </c>
      <c r="H140" s="110">
        <v>1165</v>
      </c>
      <c r="I140" s="32">
        <v>0.8</v>
      </c>
      <c r="J140" s="32">
        <v>0.19999999999999996</v>
      </c>
      <c r="K140" s="33">
        <v>0.7</v>
      </c>
      <c r="L140" s="33">
        <v>0</v>
      </c>
      <c r="M140" s="33">
        <v>0.3</v>
      </c>
      <c r="N140" s="34">
        <v>405.4</v>
      </c>
      <c r="O140" s="35">
        <v>324.32</v>
      </c>
      <c r="P140" s="35">
        <v>56.76</v>
      </c>
      <c r="Q140" s="34">
        <v>24.32</v>
      </c>
      <c r="R140" s="34">
        <v>364.45</v>
      </c>
      <c r="S140" s="35">
        <v>260.45</v>
      </c>
      <c r="T140" s="35">
        <v>104</v>
      </c>
      <c r="U140" s="118">
        <v>16.629999999999995</v>
      </c>
    </row>
    <row r="141" spans="1:21" ht="15">
      <c r="A141" s="28" t="s">
        <v>124</v>
      </c>
      <c r="B141" s="29">
        <v>16536</v>
      </c>
      <c r="C141" s="30">
        <v>0.3</v>
      </c>
      <c r="D141" s="31">
        <v>4961</v>
      </c>
      <c r="E141" s="29">
        <v>1719</v>
      </c>
      <c r="F141" s="31">
        <v>3242</v>
      </c>
      <c r="G141" s="110">
        <v>2246</v>
      </c>
      <c r="H141" s="110">
        <v>2715</v>
      </c>
      <c r="I141" s="32">
        <v>0.8</v>
      </c>
      <c r="J141" s="32">
        <v>0.19999999999999996</v>
      </c>
      <c r="K141" s="33">
        <v>0.8</v>
      </c>
      <c r="L141" s="33">
        <v>0</v>
      </c>
      <c r="M141" s="33">
        <v>0.2</v>
      </c>
      <c r="N141" s="34">
        <v>945.3</v>
      </c>
      <c r="O141" s="35">
        <v>756.24</v>
      </c>
      <c r="P141" s="35">
        <v>151.25</v>
      </c>
      <c r="Q141" s="34">
        <v>37.81</v>
      </c>
      <c r="R141" s="34">
        <v>865.06</v>
      </c>
      <c r="S141" s="35">
        <v>607.26</v>
      </c>
      <c r="T141" s="35">
        <v>257.8</v>
      </c>
      <c r="U141" s="118">
        <v>42.430000000000064</v>
      </c>
    </row>
    <row r="142" spans="1:21" ht="15">
      <c r="A142" s="28" t="s">
        <v>125</v>
      </c>
      <c r="B142" s="29">
        <v>20978</v>
      </c>
      <c r="C142" s="30">
        <v>0.3</v>
      </c>
      <c r="D142" s="31">
        <v>6293</v>
      </c>
      <c r="E142" s="29">
        <v>2813</v>
      </c>
      <c r="F142" s="31">
        <v>3480</v>
      </c>
      <c r="G142" s="110">
        <v>2849</v>
      </c>
      <c r="H142" s="110">
        <v>3444</v>
      </c>
      <c r="I142" s="32">
        <v>0.8</v>
      </c>
      <c r="J142" s="32">
        <v>0.19999999999999996</v>
      </c>
      <c r="K142" s="33">
        <v>0.8</v>
      </c>
      <c r="L142" s="33">
        <v>0</v>
      </c>
      <c r="M142" s="33">
        <v>0.2</v>
      </c>
      <c r="N142" s="34">
        <v>1199.1</v>
      </c>
      <c r="O142" s="35">
        <v>959.28</v>
      </c>
      <c r="P142" s="35">
        <v>191.86</v>
      </c>
      <c r="Q142" s="34">
        <v>47.96</v>
      </c>
      <c r="R142" s="34">
        <v>1107.95</v>
      </c>
      <c r="S142" s="35">
        <v>770.35</v>
      </c>
      <c r="T142" s="35">
        <v>337.6</v>
      </c>
      <c r="U142" s="118">
        <v>43.18999999999983</v>
      </c>
    </row>
    <row r="143" spans="1:21" ht="14.25">
      <c r="A143" s="46" t="s">
        <v>126</v>
      </c>
      <c r="B143" s="53">
        <v>75768</v>
      </c>
      <c r="C143" s="54"/>
      <c r="D143" s="53">
        <v>22732</v>
      </c>
      <c r="E143" s="53">
        <v>9433</v>
      </c>
      <c r="F143" s="53">
        <v>13299</v>
      </c>
      <c r="G143" s="53">
        <v>11409</v>
      </c>
      <c r="H143" s="53">
        <v>11323</v>
      </c>
      <c r="I143" s="55"/>
      <c r="J143" s="55"/>
      <c r="K143" s="55"/>
      <c r="L143" s="55"/>
      <c r="M143" s="55"/>
      <c r="N143" s="49">
        <v>4555</v>
      </c>
      <c r="O143" s="49">
        <v>3139.44</v>
      </c>
      <c r="P143" s="49">
        <v>895.3799999999999</v>
      </c>
      <c r="Q143" s="49">
        <v>520.18</v>
      </c>
      <c r="R143" s="49">
        <v>3871.3199999999997</v>
      </c>
      <c r="S143" s="49">
        <v>2927.9200000000005</v>
      </c>
      <c r="T143" s="49">
        <v>943.4000000000001</v>
      </c>
      <c r="U143" s="119">
        <v>163.49999999999986</v>
      </c>
    </row>
    <row r="144" spans="1:21" ht="24">
      <c r="A144" s="46" t="s">
        <v>9</v>
      </c>
      <c r="B144" s="53">
        <v>18237</v>
      </c>
      <c r="C144" s="54"/>
      <c r="D144" s="53">
        <v>5472</v>
      </c>
      <c r="E144" s="53">
        <v>753</v>
      </c>
      <c r="F144" s="53">
        <v>4719</v>
      </c>
      <c r="G144" s="53">
        <v>2477</v>
      </c>
      <c r="H144" s="53">
        <v>2995</v>
      </c>
      <c r="I144" s="55"/>
      <c r="J144" s="55"/>
      <c r="K144" s="55"/>
      <c r="L144" s="55"/>
      <c r="M144" s="55"/>
      <c r="N144" s="49">
        <v>1042.6</v>
      </c>
      <c r="O144" s="49">
        <v>625.56</v>
      </c>
      <c r="P144" s="49">
        <v>96.55</v>
      </c>
      <c r="Q144" s="49">
        <v>320.49</v>
      </c>
      <c r="R144" s="49">
        <v>723.76</v>
      </c>
      <c r="S144" s="49">
        <v>669.96</v>
      </c>
      <c r="T144" s="49">
        <v>53.8</v>
      </c>
      <c r="U144" s="119">
        <v>-1.6499999999999773</v>
      </c>
    </row>
    <row r="145" spans="1:21" ht="15">
      <c r="A145" s="212" t="s">
        <v>127</v>
      </c>
      <c r="B145" s="29">
        <v>11202</v>
      </c>
      <c r="C145" s="30">
        <v>0.3</v>
      </c>
      <c r="D145" s="31">
        <v>3361</v>
      </c>
      <c r="E145" s="29">
        <v>345</v>
      </c>
      <c r="F145" s="31">
        <v>3016</v>
      </c>
      <c r="G145" s="110">
        <v>1521</v>
      </c>
      <c r="H145" s="110">
        <v>1840</v>
      </c>
      <c r="I145" s="32">
        <v>0.6</v>
      </c>
      <c r="J145" s="32">
        <v>0.4</v>
      </c>
      <c r="K145" s="33">
        <v>0</v>
      </c>
      <c r="L145" s="33">
        <v>1</v>
      </c>
      <c r="M145" s="33">
        <v>0</v>
      </c>
      <c r="N145" s="34">
        <v>640.3</v>
      </c>
      <c r="O145" s="35">
        <v>384.18</v>
      </c>
      <c r="P145" s="35">
        <v>0</v>
      </c>
      <c r="Q145" s="34">
        <v>256.12</v>
      </c>
      <c r="R145" s="34">
        <v>411.51</v>
      </c>
      <c r="S145" s="35">
        <v>411.51</v>
      </c>
      <c r="T145" s="35">
        <v>0</v>
      </c>
      <c r="U145" s="118">
        <v>-27.329999999999984</v>
      </c>
    </row>
    <row r="146" spans="1:21" ht="15">
      <c r="A146" s="64" t="s">
        <v>128</v>
      </c>
      <c r="B146" s="29">
        <v>7035</v>
      </c>
      <c r="C146" s="30">
        <v>0.3</v>
      </c>
      <c r="D146" s="31">
        <v>2111</v>
      </c>
      <c r="E146" s="29">
        <v>408</v>
      </c>
      <c r="F146" s="31">
        <v>1703</v>
      </c>
      <c r="G146" s="110">
        <v>956</v>
      </c>
      <c r="H146" s="110">
        <v>1155</v>
      </c>
      <c r="I146" s="32">
        <v>0.6</v>
      </c>
      <c r="J146" s="32">
        <v>0.4</v>
      </c>
      <c r="K146" s="33">
        <v>0.6</v>
      </c>
      <c r="L146" s="33">
        <v>0.4</v>
      </c>
      <c r="M146" s="33"/>
      <c r="N146" s="34">
        <v>402.3</v>
      </c>
      <c r="O146" s="35">
        <v>241.38</v>
      </c>
      <c r="P146" s="35">
        <v>96.55</v>
      </c>
      <c r="Q146" s="34">
        <v>64.37</v>
      </c>
      <c r="R146" s="34">
        <v>312.25</v>
      </c>
      <c r="S146" s="35">
        <v>258.45</v>
      </c>
      <c r="T146" s="35">
        <v>53.8</v>
      </c>
      <c r="U146" s="118">
        <v>25.680000000000007</v>
      </c>
    </row>
    <row r="147" spans="1:21" ht="15">
      <c r="A147" s="65" t="s">
        <v>129</v>
      </c>
      <c r="B147" s="29">
        <v>7420</v>
      </c>
      <c r="C147" s="30">
        <v>0.3</v>
      </c>
      <c r="D147" s="31">
        <v>2226</v>
      </c>
      <c r="E147" s="29">
        <v>1326</v>
      </c>
      <c r="F147" s="31">
        <v>900</v>
      </c>
      <c r="G147" s="110">
        <v>1326</v>
      </c>
      <c r="H147" s="110">
        <v>900</v>
      </c>
      <c r="I147" s="32">
        <v>0.8</v>
      </c>
      <c r="J147" s="32">
        <v>0.19999999999999996</v>
      </c>
      <c r="K147" s="33">
        <v>0.8</v>
      </c>
      <c r="L147" s="33">
        <v>0</v>
      </c>
      <c r="M147" s="33">
        <v>0.2</v>
      </c>
      <c r="N147" s="34">
        <v>487.8</v>
      </c>
      <c r="O147" s="35">
        <v>390.24</v>
      </c>
      <c r="P147" s="35">
        <v>78.05</v>
      </c>
      <c r="Q147" s="34">
        <v>19.51</v>
      </c>
      <c r="R147" s="34">
        <v>438.89</v>
      </c>
      <c r="S147" s="35">
        <v>313.69</v>
      </c>
      <c r="T147" s="35">
        <v>125.2</v>
      </c>
      <c r="U147" s="118">
        <v>29.400000000000034</v>
      </c>
    </row>
    <row r="148" spans="1:21" ht="15">
      <c r="A148" s="65" t="s">
        <v>130</v>
      </c>
      <c r="B148" s="29">
        <v>5727</v>
      </c>
      <c r="C148" s="30">
        <v>0.3</v>
      </c>
      <c r="D148" s="31">
        <v>1718</v>
      </c>
      <c r="E148" s="29">
        <v>763</v>
      </c>
      <c r="F148" s="31">
        <v>955</v>
      </c>
      <c r="G148" s="110">
        <v>778</v>
      </c>
      <c r="H148" s="110">
        <v>940</v>
      </c>
      <c r="I148" s="32">
        <v>0.6</v>
      </c>
      <c r="J148" s="32">
        <v>0.4</v>
      </c>
      <c r="K148" s="33">
        <v>0.8</v>
      </c>
      <c r="L148" s="33">
        <v>0</v>
      </c>
      <c r="M148" s="33">
        <v>0.2</v>
      </c>
      <c r="N148" s="34">
        <v>327.4</v>
      </c>
      <c r="O148" s="35">
        <v>196.44</v>
      </c>
      <c r="P148" s="35">
        <v>104.77</v>
      </c>
      <c r="Q148" s="34">
        <v>26.19</v>
      </c>
      <c r="R148" s="34">
        <v>291.09</v>
      </c>
      <c r="S148" s="35">
        <v>210.29</v>
      </c>
      <c r="T148" s="35">
        <v>80.8</v>
      </c>
      <c r="U148" s="118">
        <v>10.120000000000005</v>
      </c>
    </row>
    <row r="149" spans="1:21" ht="15">
      <c r="A149" s="65" t="s">
        <v>131</v>
      </c>
      <c r="B149" s="29">
        <v>11239</v>
      </c>
      <c r="C149" s="30">
        <v>0.3</v>
      </c>
      <c r="D149" s="31">
        <v>3372</v>
      </c>
      <c r="E149" s="29">
        <v>1425</v>
      </c>
      <c r="F149" s="31">
        <v>1947</v>
      </c>
      <c r="G149" s="110">
        <v>1526</v>
      </c>
      <c r="H149" s="110">
        <v>1846</v>
      </c>
      <c r="I149" s="32">
        <v>0.6</v>
      </c>
      <c r="J149" s="32">
        <v>0.4</v>
      </c>
      <c r="K149" s="33">
        <v>0.8</v>
      </c>
      <c r="L149" s="33">
        <v>0</v>
      </c>
      <c r="M149" s="33">
        <v>0.2</v>
      </c>
      <c r="N149" s="34">
        <v>642.4</v>
      </c>
      <c r="O149" s="35">
        <v>385.44</v>
      </c>
      <c r="P149" s="35">
        <v>205.57</v>
      </c>
      <c r="Q149" s="34">
        <v>51.39</v>
      </c>
      <c r="R149" s="34">
        <v>572.6600000000001</v>
      </c>
      <c r="S149" s="35">
        <v>412.86</v>
      </c>
      <c r="T149" s="35">
        <v>159.8</v>
      </c>
      <c r="U149" s="118">
        <v>18.34999999999991</v>
      </c>
    </row>
    <row r="150" spans="1:21" ht="15">
      <c r="A150" s="65" t="s">
        <v>132</v>
      </c>
      <c r="B150" s="29">
        <v>5602</v>
      </c>
      <c r="C150" s="30">
        <v>0.3</v>
      </c>
      <c r="D150" s="31">
        <v>1681</v>
      </c>
      <c r="E150" s="29">
        <v>830</v>
      </c>
      <c r="F150" s="31">
        <v>851</v>
      </c>
      <c r="G150" s="110">
        <v>830</v>
      </c>
      <c r="H150" s="110">
        <v>851</v>
      </c>
      <c r="I150" s="32">
        <v>0.8</v>
      </c>
      <c r="J150" s="32">
        <v>0.19999999999999996</v>
      </c>
      <c r="K150" s="33">
        <v>0.8</v>
      </c>
      <c r="L150" s="33">
        <v>0</v>
      </c>
      <c r="M150" s="33">
        <v>0.2</v>
      </c>
      <c r="N150" s="34">
        <v>334.1</v>
      </c>
      <c r="O150" s="35">
        <v>267.28</v>
      </c>
      <c r="P150" s="35">
        <v>53.46</v>
      </c>
      <c r="Q150" s="34">
        <v>13.36</v>
      </c>
      <c r="R150" s="34">
        <v>303.85</v>
      </c>
      <c r="S150" s="35">
        <v>214.85</v>
      </c>
      <c r="T150" s="35">
        <v>89</v>
      </c>
      <c r="U150" s="118">
        <v>16.88999999999993</v>
      </c>
    </row>
    <row r="151" spans="1:21" ht="15">
      <c r="A151" s="65" t="s">
        <v>133</v>
      </c>
      <c r="B151" s="29">
        <v>3818</v>
      </c>
      <c r="C151" s="30">
        <v>0.3</v>
      </c>
      <c r="D151" s="31">
        <v>1145</v>
      </c>
      <c r="E151" s="29">
        <v>649</v>
      </c>
      <c r="F151" s="31">
        <v>496</v>
      </c>
      <c r="G151" s="110">
        <v>649</v>
      </c>
      <c r="H151" s="110">
        <v>496</v>
      </c>
      <c r="I151" s="32">
        <v>0.8</v>
      </c>
      <c r="J151" s="32">
        <v>0.19999999999999996</v>
      </c>
      <c r="K151" s="33">
        <v>0.8</v>
      </c>
      <c r="L151" s="33">
        <v>0</v>
      </c>
      <c r="M151" s="33">
        <v>0.2</v>
      </c>
      <c r="N151" s="34">
        <v>244.3</v>
      </c>
      <c r="O151" s="35">
        <v>195.44</v>
      </c>
      <c r="P151" s="35">
        <v>39.09</v>
      </c>
      <c r="Q151" s="34">
        <v>9.77</v>
      </c>
      <c r="R151" s="34">
        <v>208.6</v>
      </c>
      <c r="S151" s="35">
        <v>157.1</v>
      </c>
      <c r="T151" s="35">
        <v>51.5</v>
      </c>
      <c r="U151" s="118">
        <v>25.930000000000007</v>
      </c>
    </row>
    <row r="152" spans="1:21" ht="15">
      <c r="A152" s="28" t="s">
        <v>134</v>
      </c>
      <c r="B152" s="29">
        <v>3968</v>
      </c>
      <c r="C152" s="30">
        <v>0.3</v>
      </c>
      <c r="D152" s="31">
        <v>1190</v>
      </c>
      <c r="E152" s="29">
        <v>499</v>
      </c>
      <c r="F152" s="31">
        <v>691</v>
      </c>
      <c r="G152" s="110">
        <v>539</v>
      </c>
      <c r="H152" s="110">
        <v>651</v>
      </c>
      <c r="I152" s="32">
        <v>0.8</v>
      </c>
      <c r="J152" s="32">
        <v>0.19999999999999996</v>
      </c>
      <c r="K152" s="33">
        <v>0.8</v>
      </c>
      <c r="L152" s="33">
        <v>0</v>
      </c>
      <c r="M152" s="33">
        <v>0.2</v>
      </c>
      <c r="N152" s="34">
        <v>226.8</v>
      </c>
      <c r="O152" s="35">
        <v>181.44</v>
      </c>
      <c r="P152" s="35">
        <v>36.29</v>
      </c>
      <c r="Q152" s="34">
        <v>9.07</v>
      </c>
      <c r="R152" s="34">
        <v>203.72</v>
      </c>
      <c r="S152" s="35">
        <v>145.72</v>
      </c>
      <c r="T152" s="35">
        <v>58</v>
      </c>
      <c r="U152" s="118">
        <v>14.009999999999991</v>
      </c>
    </row>
    <row r="153" spans="1:21" ht="15">
      <c r="A153" s="28" t="s">
        <v>135</v>
      </c>
      <c r="B153" s="29">
        <v>2977</v>
      </c>
      <c r="C153" s="30">
        <v>0.3</v>
      </c>
      <c r="D153" s="31">
        <v>893</v>
      </c>
      <c r="E153" s="29">
        <v>415</v>
      </c>
      <c r="F153" s="31">
        <v>478</v>
      </c>
      <c r="G153" s="110">
        <v>415</v>
      </c>
      <c r="H153" s="110">
        <v>478</v>
      </c>
      <c r="I153" s="32">
        <v>0.6</v>
      </c>
      <c r="J153" s="32">
        <v>0.4</v>
      </c>
      <c r="K153" s="33">
        <v>0.8</v>
      </c>
      <c r="L153" s="33">
        <v>0</v>
      </c>
      <c r="M153" s="33">
        <v>0.2</v>
      </c>
      <c r="N153" s="34">
        <v>172.3</v>
      </c>
      <c r="O153" s="35">
        <v>103.38</v>
      </c>
      <c r="P153" s="35">
        <v>55.14</v>
      </c>
      <c r="Q153" s="34">
        <v>13.78</v>
      </c>
      <c r="R153" s="34">
        <v>152.3</v>
      </c>
      <c r="S153" s="35">
        <v>110.8</v>
      </c>
      <c r="T153" s="35">
        <v>41.5</v>
      </c>
      <c r="U153" s="118">
        <v>6.21999999999997</v>
      </c>
    </row>
    <row r="154" spans="1:21" ht="15">
      <c r="A154" s="65" t="s">
        <v>136</v>
      </c>
      <c r="B154" s="29">
        <v>5125</v>
      </c>
      <c r="C154" s="30">
        <v>0.3</v>
      </c>
      <c r="D154" s="31">
        <v>1538</v>
      </c>
      <c r="E154" s="29">
        <v>622</v>
      </c>
      <c r="F154" s="31">
        <v>916</v>
      </c>
      <c r="G154" s="110">
        <v>696</v>
      </c>
      <c r="H154" s="110">
        <v>842</v>
      </c>
      <c r="I154" s="32">
        <v>0.6</v>
      </c>
      <c r="J154" s="32">
        <v>0.4</v>
      </c>
      <c r="K154" s="33">
        <v>0.8</v>
      </c>
      <c r="L154" s="33">
        <v>0</v>
      </c>
      <c r="M154" s="33">
        <v>0.2</v>
      </c>
      <c r="N154" s="34">
        <v>293</v>
      </c>
      <c r="O154" s="35">
        <v>175.8</v>
      </c>
      <c r="P154" s="35">
        <v>93.76</v>
      </c>
      <c r="Q154" s="34">
        <v>23.44</v>
      </c>
      <c r="R154" s="34">
        <v>267.99</v>
      </c>
      <c r="S154" s="35">
        <v>188.29</v>
      </c>
      <c r="T154" s="35">
        <v>79.7</v>
      </c>
      <c r="U154" s="118">
        <v>1.5699999999999932</v>
      </c>
    </row>
    <row r="155" spans="1:21" ht="15">
      <c r="A155" s="65" t="s">
        <v>137</v>
      </c>
      <c r="B155" s="29">
        <v>790</v>
      </c>
      <c r="C155" s="30">
        <v>0.3</v>
      </c>
      <c r="D155" s="31">
        <v>237</v>
      </c>
      <c r="E155" s="29">
        <v>85</v>
      </c>
      <c r="F155" s="31">
        <v>152</v>
      </c>
      <c r="G155" s="110">
        <v>107</v>
      </c>
      <c r="H155" s="110">
        <v>130</v>
      </c>
      <c r="I155" s="32">
        <v>0.6</v>
      </c>
      <c r="J155" s="32">
        <v>0.4</v>
      </c>
      <c r="K155" s="33">
        <v>0.8</v>
      </c>
      <c r="L155" s="33">
        <v>0</v>
      </c>
      <c r="M155" s="33">
        <v>0.2</v>
      </c>
      <c r="N155" s="34">
        <v>45.1</v>
      </c>
      <c r="O155" s="35">
        <v>27.06</v>
      </c>
      <c r="P155" s="35">
        <v>14.43</v>
      </c>
      <c r="Q155" s="34">
        <v>3.61</v>
      </c>
      <c r="R155" s="34">
        <v>41.4</v>
      </c>
      <c r="S155" s="35">
        <v>29</v>
      </c>
      <c r="T155" s="35">
        <v>12.4</v>
      </c>
      <c r="U155" s="118">
        <v>0.0899999999999963</v>
      </c>
    </row>
    <row r="156" spans="1:21" ht="15">
      <c r="A156" s="28" t="s">
        <v>138</v>
      </c>
      <c r="B156" s="29">
        <v>4815</v>
      </c>
      <c r="C156" s="30">
        <v>0.3</v>
      </c>
      <c r="D156" s="31">
        <v>1445</v>
      </c>
      <c r="E156" s="29">
        <v>940</v>
      </c>
      <c r="F156" s="31">
        <v>505</v>
      </c>
      <c r="G156" s="110">
        <v>940</v>
      </c>
      <c r="H156" s="110">
        <v>505</v>
      </c>
      <c r="I156" s="32">
        <v>0.8</v>
      </c>
      <c r="J156" s="32">
        <v>0.19999999999999996</v>
      </c>
      <c r="K156" s="33">
        <v>0.8</v>
      </c>
      <c r="L156" s="33">
        <v>0</v>
      </c>
      <c r="M156" s="33">
        <v>0.2</v>
      </c>
      <c r="N156" s="34">
        <v>332.5</v>
      </c>
      <c r="O156" s="35">
        <v>266</v>
      </c>
      <c r="P156" s="35">
        <v>53.2</v>
      </c>
      <c r="Q156" s="34">
        <v>13.3</v>
      </c>
      <c r="R156" s="34">
        <v>303.52</v>
      </c>
      <c r="S156" s="35">
        <v>213.82</v>
      </c>
      <c r="T156" s="35">
        <v>89.7</v>
      </c>
      <c r="U156" s="118">
        <v>15.680000000000007</v>
      </c>
    </row>
    <row r="157" spans="1:21" ht="15">
      <c r="A157" s="65" t="s">
        <v>139</v>
      </c>
      <c r="B157" s="29">
        <v>3470</v>
      </c>
      <c r="C157" s="30">
        <v>0.3</v>
      </c>
      <c r="D157" s="31">
        <v>1041</v>
      </c>
      <c r="E157" s="29">
        <v>578</v>
      </c>
      <c r="F157" s="31">
        <v>463</v>
      </c>
      <c r="G157" s="110">
        <v>578</v>
      </c>
      <c r="H157" s="110">
        <v>463</v>
      </c>
      <c r="I157" s="32">
        <v>0.8</v>
      </c>
      <c r="J157" s="32">
        <v>0.19999999999999996</v>
      </c>
      <c r="K157" s="33">
        <v>0.8</v>
      </c>
      <c r="L157" s="33">
        <v>0</v>
      </c>
      <c r="M157" s="33">
        <v>0.2</v>
      </c>
      <c r="N157" s="34">
        <v>219.7</v>
      </c>
      <c r="O157" s="35">
        <v>175.76</v>
      </c>
      <c r="P157" s="35">
        <v>35.15</v>
      </c>
      <c r="Q157" s="34">
        <v>8.79</v>
      </c>
      <c r="R157" s="34">
        <v>198.28</v>
      </c>
      <c r="S157" s="35">
        <v>141.28</v>
      </c>
      <c r="T157" s="35">
        <v>57</v>
      </c>
      <c r="U157" s="118">
        <v>12.629999999999995</v>
      </c>
    </row>
    <row r="158" spans="1:21" ht="15">
      <c r="A158" s="28" t="s">
        <v>140</v>
      </c>
      <c r="B158" s="29">
        <v>2580</v>
      </c>
      <c r="C158" s="30">
        <v>0.3</v>
      </c>
      <c r="D158" s="31">
        <v>774</v>
      </c>
      <c r="E158" s="29">
        <v>548</v>
      </c>
      <c r="F158" s="31">
        <v>226</v>
      </c>
      <c r="G158" s="110">
        <v>548</v>
      </c>
      <c r="H158" s="110">
        <v>226</v>
      </c>
      <c r="I158" s="32">
        <v>0.8</v>
      </c>
      <c r="J158" s="32">
        <v>0.19999999999999996</v>
      </c>
      <c r="K158" s="33">
        <v>0.8</v>
      </c>
      <c r="L158" s="33">
        <v>0</v>
      </c>
      <c r="M158" s="33">
        <v>0.2</v>
      </c>
      <c r="N158" s="34">
        <v>187</v>
      </c>
      <c r="O158" s="35">
        <v>149.6</v>
      </c>
      <c r="P158" s="35">
        <v>29.92</v>
      </c>
      <c r="Q158" s="34">
        <v>7.48</v>
      </c>
      <c r="R158" s="34">
        <v>165.26</v>
      </c>
      <c r="S158" s="35">
        <v>120.26</v>
      </c>
      <c r="T158" s="35">
        <v>45</v>
      </c>
      <c r="U158" s="118">
        <v>14.259999999999991</v>
      </c>
    </row>
    <row r="159" spans="1:21" ht="14.25">
      <c r="A159" s="46" t="s">
        <v>159</v>
      </c>
      <c r="B159" s="53">
        <v>49911</v>
      </c>
      <c r="C159" s="54"/>
      <c r="D159" s="53">
        <v>15265</v>
      </c>
      <c r="E159" s="53">
        <v>11937</v>
      </c>
      <c r="F159" s="53">
        <v>3328</v>
      </c>
      <c r="G159" s="53">
        <v>12018</v>
      </c>
      <c r="H159" s="53">
        <v>3247</v>
      </c>
      <c r="I159" s="55"/>
      <c r="J159" s="55"/>
      <c r="K159" s="55"/>
      <c r="L159" s="55"/>
      <c r="M159" s="55"/>
      <c r="N159" s="49">
        <v>3930.1000000000004</v>
      </c>
      <c r="O159" s="49">
        <v>3144.08</v>
      </c>
      <c r="P159" s="49">
        <v>564.3699999999999</v>
      </c>
      <c r="Q159" s="49">
        <v>221.65000000000003</v>
      </c>
      <c r="R159" s="49">
        <v>3859.4</v>
      </c>
      <c r="S159" s="49">
        <v>3344.8</v>
      </c>
      <c r="T159" s="49">
        <v>514.6</v>
      </c>
      <c r="U159" s="119">
        <v>-150.94999999999996</v>
      </c>
    </row>
    <row r="160" spans="1:22" ht="15">
      <c r="A160" s="212" t="s">
        <v>142</v>
      </c>
      <c r="B160" s="29">
        <v>5662</v>
      </c>
      <c r="C160" s="30">
        <v>0.3</v>
      </c>
      <c r="D160" s="31">
        <v>1699</v>
      </c>
      <c r="E160" s="29">
        <v>1164</v>
      </c>
      <c r="F160" s="31">
        <v>535</v>
      </c>
      <c r="G160" s="110">
        <v>1164</v>
      </c>
      <c r="H160" s="110">
        <v>535</v>
      </c>
      <c r="I160" s="32">
        <v>0.8</v>
      </c>
      <c r="J160" s="32">
        <v>0.2</v>
      </c>
      <c r="K160" s="33">
        <v>0</v>
      </c>
      <c r="L160" s="33">
        <v>1</v>
      </c>
      <c r="M160" s="33">
        <v>0</v>
      </c>
      <c r="N160" s="34">
        <v>402.7</v>
      </c>
      <c r="O160" s="35">
        <v>322.16</v>
      </c>
      <c r="P160" s="35">
        <v>0</v>
      </c>
      <c r="Q160" s="34">
        <v>80.54</v>
      </c>
      <c r="R160" s="34">
        <v>345.29</v>
      </c>
      <c r="S160" s="35">
        <v>345.29</v>
      </c>
      <c r="T160" s="35">
        <v>0</v>
      </c>
      <c r="U160" s="118">
        <v>-23.129999999999995</v>
      </c>
      <c r="V160" s="170"/>
    </row>
    <row r="161" spans="1:22" ht="15">
      <c r="A161" s="212" t="s">
        <v>143</v>
      </c>
      <c r="B161" s="29">
        <v>6017</v>
      </c>
      <c r="C161" s="30">
        <v>0.3</v>
      </c>
      <c r="D161" s="31">
        <v>1805</v>
      </c>
      <c r="E161" s="29">
        <v>736</v>
      </c>
      <c r="F161" s="31">
        <v>1069</v>
      </c>
      <c r="G161" s="110">
        <v>817</v>
      </c>
      <c r="H161" s="110">
        <v>988</v>
      </c>
      <c r="I161" s="32">
        <v>0.8</v>
      </c>
      <c r="J161" s="32">
        <v>0.19999999999999996</v>
      </c>
      <c r="K161" s="33">
        <v>0.8</v>
      </c>
      <c r="L161" s="33">
        <v>0</v>
      </c>
      <c r="M161" s="33">
        <v>0.2</v>
      </c>
      <c r="N161" s="34">
        <v>343.9</v>
      </c>
      <c r="O161" s="35">
        <v>275.12</v>
      </c>
      <c r="P161" s="35">
        <v>55.02</v>
      </c>
      <c r="Q161" s="34">
        <v>13.76</v>
      </c>
      <c r="R161" s="34">
        <v>341.7</v>
      </c>
      <c r="S161" s="35">
        <v>294.7</v>
      </c>
      <c r="T161" s="35">
        <v>47</v>
      </c>
      <c r="U161" s="118">
        <v>-11.560000000000002</v>
      </c>
      <c r="V161" s="170"/>
    </row>
    <row r="162" spans="1:22" ht="15">
      <c r="A162" s="28" t="s">
        <v>144</v>
      </c>
      <c r="B162" s="29">
        <v>5522</v>
      </c>
      <c r="C162" s="30">
        <v>0.3</v>
      </c>
      <c r="D162" s="31">
        <v>1657</v>
      </c>
      <c r="E162" s="29">
        <v>1169</v>
      </c>
      <c r="F162" s="31">
        <v>488</v>
      </c>
      <c r="G162" s="110">
        <v>1169</v>
      </c>
      <c r="H162" s="110">
        <v>488</v>
      </c>
      <c r="I162" s="32">
        <v>0.8</v>
      </c>
      <c r="J162" s="32">
        <v>0.19999999999999996</v>
      </c>
      <c r="K162" s="33">
        <v>0.8</v>
      </c>
      <c r="L162" s="33">
        <v>0</v>
      </c>
      <c r="M162" s="33">
        <v>0.2</v>
      </c>
      <c r="N162" s="34">
        <v>399.5</v>
      </c>
      <c r="O162" s="35">
        <v>319.6</v>
      </c>
      <c r="P162" s="35">
        <v>63.92</v>
      </c>
      <c r="Q162" s="34">
        <v>15.98</v>
      </c>
      <c r="R162" s="34">
        <v>401.85</v>
      </c>
      <c r="S162" s="35">
        <v>342.55</v>
      </c>
      <c r="T162" s="35">
        <v>59.3</v>
      </c>
      <c r="U162" s="118">
        <v>-18.329999999999984</v>
      </c>
      <c r="V162" s="170"/>
    </row>
    <row r="163" spans="1:22" ht="15">
      <c r="A163" s="28" t="s">
        <v>145</v>
      </c>
      <c r="B163" s="29">
        <v>6050</v>
      </c>
      <c r="C163" s="30">
        <v>0.3</v>
      </c>
      <c r="D163" s="31">
        <v>1815</v>
      </c>
      <c r="E163" s="29">
        <v>1785</v>
      </c>
      <c r="F163" s="31">
        <v>30</v>
      </c>
      <c r="G163" s="110">
        <v>1785</v>
      </c>
      <c r="H163" s="110">
        <v>30</v>
      </c>
      <c r="I163" s="32">
        <v>0.8</v>
      </c>
      <c r="J163" s="32">
        <v>0.19999999999999996</v>
      </c>
      <c r="K163" s="33">
        <v>0.8</v>
      </c>
      <c r="L163" s="33">
        <v>0</v>
      </c>
      <c r="M163" s="33">
        <v>0.2</v>
      </c>
      <c r="N163" s="34">
        <v>538.5</v>
      </c>
      <c r="O163" s="35">
        <v>430.8</v>
      </c>
      <c r="P163" s="35">
        <v>86.16</v>
      </c>
      <c r="Q163" s="34">
        <v>21.54</v>
      </c>
      <c r="R163" s="34">
        <v>530.83</v>
      </c>
      <c r="S163" s="35">
        <v>461.73</v>
      </c>
      <c r="T163" s="35">
        <v>69.1</v>
      </c>
      <c r="U163" s="118">
        <v>-13.870000000000005</v>
      </c>
      <c r="V163" s="170"/>
    </row>
    <row r="164" spans="1:22" ht="15">
      <c r="A164" s="28" t="s">
        <v>146</v>
      </c>
      <c r="B164" s="29">
        <v>4925</v>
      </c>
      <c r="C164" s="30">
        <v>0.3</v>
      </c>
      <c r="D164" s="31">
        <v>1478</v>
      </c>
      <c r="E164" s="29">
        <v>1163</v>
      </c>
      <c r="F164" s="31">
        <v>315</v>
      </c>
      <c r="G164" s="110">
        <v>1163</v>
      </c>
      <c r="H164" s="110">
        <v>315</v>
      </c>
      <c r="I164" s="32">
        <v>0.8</v>
      </c>
      <c r="J164" s="32">
        <v>0.19999999999999996</v>
      </c>
      <c r="K164" s="33">
        <v>0.8</v>
      </c>
      <c r="L164" s="33">
        <v>0</v>
      </c>
      <c r="M164" s="33">
        <v>0.2</v>
      </c>
      <c r="N164" s="34">
        <v>380.4</v>
      </c>
      <c r="O164" s="35">
        <v>304.32</v>
      </c>
      <c r="P164" s="35">
        <v>60.86</v>
      </c>
      <c r="Q164" s="34">
        <v>15.22</v>
      </c>
      <c r="R164" s="34">
        <v>387.47</v>
      </c>
      <c r="S164" s="35">
        <v>326.17</v>
      </c>
      <c r="T164" s="35">
        <v>61.3</v>
      </c>
      <c r="U164" s="118">
        <v>-22.29000000000002</v>
      </c>
      <c r="V164" s="170"/>
    </row>
    <row r="165" spans="1:22" ht="15">
      <c r="A165" s="28" t="s">
        <v>147</v>
      </c>
      <c r="B165" s="29">
        <v>4392</v>
      </c>
      <c r="C165" s="30">
        <v>0.3</v>
      </c>
      <c r="D165" s="31">
        <v>1455</v>
      </c>
      <c r="E165" s="29">
        <v>1455</v>
      </c>
      <c r="F165" s="31">
        <v>0</v>
      </c>
      <c r="G165" s="110">
        <v>1455</v>
      </c>
      <c r="H165" s="110">
        <v>0</v>
      </c>
      <c r="I165" s="32">
        <v>0.8</v>
      </c>
      <c r="J165" s="32">
        <v>0.19999999999999996</v>
      </c>
      <c r="K165" s="33">
        <v>0.8</v>
      </c>
      <c r="L165" s="33">
        <v>0</v>
      </c>
      <c r="M165" s="33">
        <v>0.2</v>
      </c>
      <c r="N165" s="34">
        <v>436.5</v>
      </c>
      <c r="O165" s="35">
        <v>349.2</v>
      </c>
      <c r="P165" s="35">
        <v>69.84</v>
      </c>
      <c r="Q165" s="34">
        <v>17.46</v>
      </c>
      <c r="R165" s="34">
        <v>424.22999999999996</v>
      </c>
      <c r="S165" s="35">
        <v>362.53</v>
      </c>
      <c r="T165" s="35">
        <v>61.7</v>
      </c>
      <c r="U165" s="118">
        <v>-5.189999999999998</v>
      </c>
      <c r="V165" s="170"/>
    </row>
    <row r="166" spans="1:22" ht="15">
      <c r="A166" s="28" t="s">
        <v>148</v>
      </c>
      <c r="B166" s="29">
        <v>2108</v>
      </c>
      <c r="C166" s="30">
        <v>0.3</v>
      </c>
      <c r="D166" s="31">
        <v>785</v>
      </c>
      <c r="E166" s="29">
        <v>785</v>
      </c>
      <c r="F166" s="31">
        <v>0</v>
      </c>
      <c r="G166" s="110">
        <v>785</v>
      </c>
      <c r="H166" s="110">
        <v>0</v>
      </c>
      <c r="I166" s="32">
        <v>0.8</v>
      </c>
      <c r="J166" s="32">
        <v>0.19999999999999996</v>
      </c>
      <c r="K166" s="33">
        <v>0.8</v>
      </c>
      <c r="L166" s="33">
        <v>0</v>
      </c>
      <c r="M166" s="33">
        <v>0.2</v>
      </c>
      <c r="N166" s="34">
        <v>235.5</v>
      </c>
      <c r="O166" s="35">
        <v>188.4</v>
      </c>
      <c r="P166" s="35">
        <v>37.68</v>
      </c>
      <c r="Q166" s="34">
        <v>9.42</v>
      </c>
      <c r="R166" s="34">
        <v>222.61</v>
      </c>
      <c r="S166" s="35">
        <v>188.81</v>
      </c>
      <c r="T166" s="35">
        <v>33.8</v>
      </c>
      <c r="U166" s="118">
        <v>3.469999999999999</v>
      </c>
      <c r="V166" s="170"/>
    </row>
    <row r="167" spans="1:22" ht="15">
      <c r="A167" s="28" t="s">
        <v>149</v>
      </c>
      <c r="B167" s="29">
        <v>6529</v>
      </c>
      <c r="C167" s="30">
        <v>0.3</v>
      </c>
      <c r="D167" s="31">
        <v>1959</v>
      </c>
      <c r="E167" s="29">
        <v>1945</v>
      </c>
      <c r="F167" s="31">
        <v>14</v>
      </c>
      <c r="G167" s="110">
        <v>1945</v>
      </c>
      <c r="H167" s="110">
        <v>14</v>
      </c>
      <c r="I167" s="32">
        <v>0.8</v>
      </c>
      <c r="J167" s="32">
        <v>0.19999999999999996</v>
      </c>
      <c r="K167" s="33">
        <v>0.8</v>
      </c>
      <c r="L167" s="33">
        <v>0</v>
      </c>
      <c r="M167" s="33">
        <v>0.2</v>
      </c>
      <c r="N167" s="34">
        <v>584.9</v>
      </c>
      <c r="O167" s="35">
        <v>467.92</v>
      </c>
      <c r="P167" s="35">
        <v>93.58</v>
      </c>
      <c r="Q167" s="34">
        <v>23.4</v>
      </c>
      <c r="R167" s="34">
        <v>578.02</v>
      </c>
      <c r="S167" s="35">
        <v>501.52</v>
      </c>
      <c r="T167" s="35">
        <v>76.5</v>
      </c>
      <c r="U167" s="118">
        <v>-16.519999999999982</v>
      </c>
      <c r="V167" s="170"/>
    </row>
    <row r="168" spans="1:22" s="37" customFormat="1" ht="15">
      <c r="A168" s="28" t="s">
        <v>150</v>
      </c>
      <c r="B168" s="29">
        <v>8706</v>
      </c>
      <c r="C168" s="30">
        <v>0.3</v>
      </c>
      <c r="D168" s="31">
        <v>2612</v>
      </c>
      <c r="E168" s="29">
        <v>1735</v>
      </c>
      <c r="F168" s="31">
        <v>877</v>
      </c>
      <c r="G168" s="110">
        <v>1735</v>
      </c>
      <c r="H168" s="110">
        <v>877</v>
      </c>
      <c r="I168" s="32">
        <v>0.8</v>
      </c>
      <c r="J168" s="32">
        <v>0.19999999999999996</v>
      </c>
      <c r="K168" s="33">
        <v>0.8</v>
      </c>
      <c r="L168" s="33">
        <v>0</v>
      </c>
      <c r="M168" s="33">
        <v>0.2</v>
      </c>
      <c r="N168" s="34">
        <v>608.2</v>
      </c>
      <c r="O168" s="35">
        <v>486.56</v>
      </c>
      <c r="P168" s="35">
        <v>97.31</v>
      </c>
      <c r="Q168" s="34">
        <v>24.33</v>
      </c>
      <c r="R168" s="34">
        <v>627.4</v>
      </c>
      <c r="S168" s="35">
        <v>521.5</v>
      </c>
      <c r="T168" s="35">
        <v>105.9</v>
      </c>
      <c r="U168" s="118">
        <v>-43.52999999999997</v>
      </c>
      <c r="V168" s="170"/>
    </row>
  </sheetData>
  <sheetProtection/>
  <mergeCells count="20">
    <mergeCell ref="A4:U4"/>
    <mergeCell ref="B6:B8"/>
    <mergeCell ref="C6:C8"/>
    <mergeCell ref="D6:H6"/>
    <mergeCell ref="I6:M6"/>
    <mergeCell ref="N6:Q6"/>
    <mergeCell ref="U7:U8"/>
    <mergeCell ref="S7:S8"/>
    <mergeCell ref="T7:T8"/>
    <mergeCell ref="O7:O8"/>
    <mergeCell ref="R6:T6"/>
    <mergeCell ref="N7:N8"/>
    <mergeCell ref="A6:A8"/>
    <mergeCell ref="D7:D8"/>
    <mergeCell ref="E7:E8"/>
    <mergeCell ref="F7:F8"/>
    <mergeCell ref="G7:H7"/>
    <mergeCell ref="P7:P8"/>
    <mergeCell ref="Q7:Q8"/>
    <mergeCell ref="R7:R8"/>
  </mergeCells>
  <printOptions/>
  <pageMargins left="0.11811023622047245" right="0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4"/>
  <sheetViews>
    <sheetView showZeros="0" zoomScaleSheetLayoutView="100" zoomScalePageLayoutView="0" workbookViewId="0" topLeftCell="A1">
      <selection activeCell="J17" sqref="J17"/>
    </sheetView>
  </sheetViews>
  <sheetFormatPr defaultColWidth="9.00390625" defaultRowHeight="14.25"/>
  <cols>
    <col min="1" max="1" width="27.125" style="23" customWidth="1"/>
    <col min="2" max="2" width="10.125" style="11" customWidth="1"/>
    <col min="3" max="3" width="10.375" style="11" customWidth="1"/>
    <col min="4" max="4" width="9.75390625" style="24" customWidth="1"/>
    <col min="5" max="5" width="5.50390625" style="11" customWidth="1"/>
    <col min="6" max="6" width="5.375" style="11" customWidth="1"/>
    <col min="7" max="7" width="6.875" style="11" customWidth="1"/>
    <col min="8" max="8" width="5.75390625" style="11" customWidth="1"/>
    <col min="9" max="9" width="4.125" style="11" customWidth="1"/>
    <col min="10" max="10" width="10.375" style="10" customWidth="1"/>
    <col min="11" max="11" width="10.125" style="10" customWidth="1"/>
    <col min="12" max="12" width="9.625" style="10" customWidth="1"/>
    <col min="13" max="13" width="10.75390625" style="10" customWidth="1"/>
    <col min="14" max="17" width="11.375" style="6" customWidth="1"/>
    <col min="18" max="20" width="10.875" style="12" customWidth="1"/>
    <col min="21" max="21" width="10.50390625" style="204" bestFit="1" customWidth="1"/>
    <col min="22" max="16384" width="9.00390625" style="6" customWidth="1"/>
  </cols>
  <sheetData>
    <row r="1" ht="14.25">
      <c r="A1" s="104" t="s">
        <v>718</v>
      </c>
    </row>
    <row r="2" spans="1:12" ht="26.25" customHeight="1" hidden="1">
      <c r="A2" s="104" t="s">
        <v>718</v>
      </c>
      <c r="B2" s="8"/>
      <c r="C2" s="8"/>
      <c r="D2" s="8"/>
      <c r="E2" s="343"/>
      <c r="F2" s="343"/>
      <c r="G2" s="343"/>
      <c r="H2" s="343"/>
      <c r="I2" s="343"/>
      <c r="J2" s="9"/>
      <c r="K2" s="9"/>
      <c r="L2" s="9"/>
    </row>
    <row r="3" spans="1:21" ht="22.5" customHeight="1">
      <c r="A3" s="450" t="s">
        <v>719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</row>
    <row r="4" spans="1:21" s="4" customFormat="1" ht="39" customHeight="1">
      <c r="A4" s="454" t="s">
        <v>0</v>
      </c>
      <c r="B4" s="451" t="s">
        <v>160</v>
      </c>
      <c r="C4" s="451"/>
      <c r="D4" s="451"/>
      <c r="E4" s="452" t="s">
        <v>153</v>
      </c>
      <c r="F4" s="452"/>
      <c r="G4" s="452"/>
      <c r="H4" s="452"/>
      <c r="I4" s="452"/>
      <c r="J4" s="455" t="s">
        <v>161</v>
      </c>
      <c r="K4" s="456"/>
      <c r="L4" s="456"/>
      <c r="M4" s="457"/>
      <c r="N4" s="458" t="s">
        <v>720</v>
      </c>
      <c r="O4" s="461" t="s">
        <v>721</v>
      </c>
      <c r="P4" s="461"/>
      <c r="Q4" s="461"/>
      <c r="R4" s="452" t="s">
        <v>722</v>
      </c>
      <c r="S4" s="452"/>
      <c r="T4" s="452"/>
      <c r="U4" s="115" t="s">
        <v>707</v>
      </c>
    </row>
    <row r="5" spans="1:21" s="4" customFormat="1" ht="20.25" customHeight="1">
      <c r="A5" s="454"/>
      <c r="B5" s="451" t="s">
        <v>162</v>
      </c>
      <c r="C5" s="451" t="s">
        <v>163</v>
      </c>
      <c r="D5" s="451" t="s">
        <v>164</v>
      </c>
      <c r="E5" s="335"/>
      <c r="F5" s="335"/>
      <c r="G5" s="335"/>
      <c r="H5" s="335"/>
      <c r="I5" s="335"/>
      <c r="J5" s="451" t="s">
        <v>6</v>
      </c>
      <c r="K5" s="451" t="s">
        <v>5</v>
      </c>
      <c r="L5" s="451" t="s">
        <v>1</v>
      </c>
      <c r="M5" s="465" t="s">
        <v>723</v>
      </c>
      <c r="N5" s="459"/>
      <c r="O5" s="451" t="s">
        <v>6</v>
      </c>
      <c r="P5" s="451" t="s">
        <v>5</v>
      </c>
      <c r="Q5" s="451" t="s">
        <v>1</v>
      </c>
      <c r="R5" s="454" t="s">
        <v>6</v>
      </c>
      <c r="S5" s="454" t="s">
        <v>165</v>
      </c>
      <c r="T5" s="454" t="s">
        <v>166</v>
      </c>
      <c r="U5" s="463" t="s">
        <v>663</v>
      </c>
    </row>
    <row r="6" spans="1:21" s="4" customFormat="1" ht="19.5" customHeight="1">
      <c r="A6" s="454"/>
      <c r="B6" s="453"/>
      <c r="C6" s="453"/>
      <c r="D6" s="453"/>
      <c r="E6" s="13" t="s">
        <v>5</v>
      </c>
      <c r="F6" s="13" t="s">
        <v>156</v>
      </c>
      <c r="G6" s="13" t="s">
        <v>1</v>
      </c>
      <c r="H6" s="13" t="s">
        <v>2</v>
      </c>
      <c r="I6" s="13" t="s">
        <v>3</v>
      </c>
      <c r="J6" s="453"/>
      <c r="K6" s="453"/>
      <c r="L6" s="453"/>
      <c r="M6" s="466"/>
      <c r="N6" s="460"/>
      <c r="O6" s="453"/>
      <c r="P6" s="453"/>
      <c r="Q6" s="453"/>
      <c r="R6" s="462" t="s">
        <v>4</v>
      </c>
      <c r="S6" s="462" t="s">
        <v>165</v>
      </c>
      <c r="T6" s="462" t="s">
        <v>166</v>
      </c>
      <c r="U6" s="464"/>
    </row>
    <row r="7" spans="1:21" s="5" customFormat="1" ht="16.5" customHeight="1">
      <c r="A7" s="1" t="s">
        <v>7</v>
      </c>
      <c r="B7" s="346">
        <f aca="true" t="shared" si="0" ref="B7:U7">SUM(B8,B20,B28,B34,B45,B58,B70,B84,B91,B101,B115,B129,B138,B154)</f>
        <v>92753</v>
      </c>
      <c r="C7" s="346">
        <f t="shared" si="0"/>
        <v>30477</v>
      </c>
      <c r="D7" s="346">
        <f t="shared" si="0"/>
        <v>62276</v>
      </c>
      <c r="E7" s="14"/>
      <c r="F7" s="14"/>
      <c r="G7" s="14"/>
      <c r="H7" s="14">
        <f t="shared" si="0"/>
        <v>0</v>
      </c>
      <c r="I7" s="14"/>
      <c r="J7" s="14">
        <f t="shared" si="0"/>
        <v>16057.58</v>
      </c>
      <c r="K7" s="14">
        <f t="shared" si="0"/>
        <v>11505.790000000003</v>
      </c>
      <c r="L7" s="14">
        <f t="shared" si="0"/>
        <v>3091.2400000000002</v>
      </c>
      <c r="M7" s="14">
        <f t="shared" si="0"/>
        <v>1460.5500000000002</v>
      </c>
      <c r="N7" s="15">
        <f>SUM(N8,N20,N28,N34,N45,N58,N70,N84,N91,N101,N115,N129,N138,N154)</f>
        <v>1975.9795999999992</v>
      </c>
      <c r="O7" s="15">
        <f>SUM(O8,O20,O28,O34,O45,O58,O70,O84,O91,O101,O115,O129,O138,O154)</f>
        <v>16573.009599999998</v>
      </c>
      <c r="P7" s="15">
        <f>SUM(P8,P20,P28,P34,P45,P58,P70,P84,P91,P101,P115,P129,P138,P154)</f>
        <v>13481.7696</v>
      </c>
      <c r="Q7" s="15">
        <f>SUM(Q8,Q20,Q28,Q34,Q45,Q58,Q70,Q84,Q91,Q101,Q115,Q129,Q138,Q154)</f>
        <v>3091.2400000000002</v>
      </c>
      <c r="R7" s="15">
        <f t="shared" si="0"/>
        <v>16535</v>
      </c>
      <c r="S7" s="15">
        <f t="shared" si="0"/>
        <v>12112.999999999998</v>
      </c>
      <c r="T7" s="15">
        <f t="shared" si="0"/>
        <v>4422</v>
      </c>
      <c r="U7" s="206">
        <f t="shared" si="0"/>
        <v>38.00959999999978</v>
      </c>
    </row>
    <row r="8" spans="1:21" s="5" customFormat="1" ht="16.5" customHeight="1">
      <c r="A8" s="1" t="s">
        <v>8</v>
      </c>
      <c r="B8" s="346">
        <f aca="true" t="shared" si="1" ref="B8:U8">SUM(B9,B18,B19)</f>
        <v>3672</v>
      </c>
      <c r="C8" s="346">
        <f t="shared" si="1"/>
        <v>1391</v>
      </c>
      <c r="D8" s="346">
        <f t="shared" si="1"/>
        <v>2281</v>
      </c>
      <c r="E8" s="14"/>
      <c r="F8" s="14"/>
      <c r="G8" s="14"/>
      <c r="H8" s="14"/>
      <c r="I8" s="14"/>
      <c r="J8" s="20">
        <f t="shared" si="1"/>
        <v>643.16</v>
      </c>
      <c r="K8" s="20">
        <f t="shared" si="1"/>
        <v>385.9</v>
      </c>
      <c r="L8" s="20">
        <f t="shared" si="1"/>
        <v>112.17999999999999</v>
      </c>
      <c r="M8" s="20">
        <f t="shared" si="1"/>
        <v>145.07999999999998</v>
      </c>
      <c r="N8" s="20">
        <f>SUM(N9,N18,N19)</f>
        <v>141.6672</v>
      </c>
      <c r="O8" s="20">
        <f>SUM(O9,O18,O19)</f>
        <v>639.7472</v>
      </c>
      <c r="P8" s="20">
        <f>SUM(P9,P18,P19)</f>
        <v>527.5672</v>
      </c>
      <c r="Q8" s="20">
        <f>SUM(Q9,Q18,Q19)</f>
        <v>112.17999999999999</v>
      </c>
      <c r="R8" s="20">
        <f t="shared" si="1"/>
        <v>636.2199999999999</v>
      </c>
      <c r="S8" s="20">
        <f t="shared" si="1"/>
        <v>538.2199999999999</v>
      </c>
      <c r="T8" s="20">
        <f t="shared" si="1"/>
        <v>98</v>
      </c>
      <c r="U8" s="206">
        <f t="shared" si="1"/>
        <v>3.5272000000000405</v>
      </c>
    </row>
    <row r="9" spans="1:21" s="5" customFormat="1" ht="24" customHeight="1">
      <c r="A9" s="1" t="s">
        <v>9</v>
      </c>
      <c r="B9" s="346">
        <f>SUM(B10:B17)</f>
        <v>1269</v>
      </c>
      <c r="C9" s="346">
        <f>SUM(C10:C17)</f>
        <v>532</v>
      </c>
      <c r="D9" s="346">
        <f>SUM(D10:D17)</f>
        <v>737</v>
      </c>
      <c r="E9" s="14"/>
      <c r="F9" s="14"/>
      <c r="G9" s="14"/>
      <c r="H9" s="14"/>
      <c r="I9" s="14"/>
      <c r="J9" s="20">
        <f>SUM(J10:J17)</f>
        <v>224.32</v>
      </c>
      <c r="K9" s="20">
        <f aca="true" t="shared" si="2" ref="K9:U9">SUM(K10:K17)</f>
        <v>134.6</v>
      </c>
      <c r="L9" s="20">
        <f t="shared" si="2"/>
        <v>11.659999999999998</v>
      </c>
      <c r="M9" s="20">
        <f t="shared" si="2"/>
        <v>78.05999999999999</v>
      </c>
      <c r="N9" s="20">
        <f>SUM(N10:N17)</f>
        <v>13.075999999999997</v>
      </c>
      <c r="O9" s="20">
        <f>SUM(O10:O17)</f>
        <v>159.336</v>
      </c>
      <c r="P9" s="20">
        <f>SUM(P10:P17)</f>
        <v>147.67600000000002</v>
      </c>
      <c r="Q9" s="20">
        <f>SUM(Q10:Q17)</f>
        <v>11.659999999999998</v>
      </c>
      <c r="R9" s="20">
        <f t="shared" si="2"/>
        <v>166.77999999999997</v>
      </c>
      <c r="S9" s="20">
        <f t="shared" si="2"/>
        <v>166.77999999999997</v>
      </c>
      <c r="T9" s="20">
        <f t="shared" si="2"/>
        <v>0</v>
      </c>
      <c r="U9" s="206">
        <f t="shared" si="2"/>
        <v>-7.443999999999998</v>
      </c>
    </row>
    <row r="10" spans="1:21" ht="16.5" customHeight="1">
      <c r="A10" s="2" t="s">
        <v>10</v>
      </c>
      <c r="B10" s="18">
        <v>427</v>
      </c>
      <c r="C10" s="18">
        <v>256</v>
      </c>
      <c r="D10" s="18">
        <v>171</v>
      </c>
      <c r="E10" s="345">
        <v>0.6</v>
      </c>
      <c r="F10" s="345">
        <v>0.4</v>
      </c>
      <c r="G10" s="345">
        <v>0</v>
      </c>
      <c r="H10" s="345">
        <v>1</v>
      </c>
      <c r="I10" s="345">
        <v>0</v>
      </c>
      <c r="J10" s="3">
        <v>78.56</v>
      </c>
      <c r="K10" s="3">
        <v>47.14</v>
      </c>
      <c r="L10" s="3">
        <v>0</v>
      </c>
      <c r="M10" s="3">
        <v>31.42</v>
      </c>
      <c r="N10" s="7">
        <v>11.234000000000002</v>
      </c>
      <c r="O10" s="7">
        <v>58.374</v>
      </c>
      <c r="P10" s="7">
        <v>58.374</v>
      </c>
      <c r="Q10" s="7">
        <v>0</v>
      </c>
      <c r="R10" s="7">
        <v>64.17</v>
      </c>
      <c r="S10" s="7">
        <v>64.17</v>
      </c>
      <c r="T10" s="7">
        <v>0</v>
      </c>
      <c r="U10" s="340">
        <v>-5.795999999999999</v>
      </c>
    </row>
    <row r="11" spans="1:21" ht="16.5" customHeight="1">
      <c r="A11" s="2" t="s">
        <v>11</v>
      </c>
      <c r="B11" s="18">
        <v>395</v>
      </c>
      <c r="C11" s="18">
        <v>149</v>
      </c>
      <c r="D11" s="18">
        <v>246</v>
      </c>
      <c r="E11" s="345">
        <v>0.6</v>
      </c>
      <c r="F11" s="345">
        <v>0.4</v>
      </c>
      <c r="G11" s="347">
        <v>0.2</v>
      </c>
      <c r="H11" s="3">
        <v>0.8</v>
      </c>
      <c r="I11" s="3"/>
      <c r="J11" s="3">
        <v>69.16</v>
      </c>
      <c r="K11" s="3">
        <v>41.5</v>
      </c>
      <c r="L11" s="3">
        <v>5.53</v>
      </c>
      <c r="M11" s="3">
        <v>22.13</v>
      </c>
      <c r="N11" s="7">
        <v>-7.218000000000002</v>
      </c>
      <c r="O11" s="7">
        <v>39.812</v>
      </c>
      <c r="P11" s="7">
        <v>34.282</v>
      </c>
      <c r="Q11" s="7">
        <v>5.53</v>
      </c>
      <c r="R11" s="7">
        <v>43.55</v>
      </c>
      <c r="S11" s="7">
        <v>43.55</v>
      </c>
      <c r="T11" s="7">
        <v>0</v>
      </c>
      <c r="U11" s="340">
        <v>-3.7379999999999995</v>
      </c>
    </row>
    <row r="12" spans="1:21" ht="16.5" customHeight="1">
      <c r="A12" s="2" t="s">
        <v>12</v>
      </c>
      <c r="B12" s="18">
        <v>294</v>
      </c>
      <c r="C12" s="18">
        <v>127</v>
      </c>
      <c r="D12" s="18">
        <v>167</v>
      </c>
      <c r="E12" s="345">
        <v>0.6</v>
      </c>
      <c r="F12" s="345">
        <v>0.4</v>
      </c>
      <c r="G12" s="347">
        <v>0.2</v>
      </c>
      <c r="H12" s="3">
        <v>0.8</v>
      </c>
      <c r="I12" s="3"/>
      <c r="J12" s="3">
        <v>52.12</v>
      </c>
      <c r="K12" s="3">
        <v>31.27</v>
      </c>
      <c r="L12" s="3">
        <v>4.17</v>
      </c>
      <c r="M12" s="3">
        <v>16.68</v>
      </c>
      <c r="N12" s="7">
        <v>3.8219999999999974</v>
      </c>
      <c r="O12" s="7">
        <v>39.262</v>
      </c>
      <c r="P12" s="7">
        <v>35.092</v>
      </c>
      <c r="Q12" s="7">
        <v>4.17</v>
      </c>
      <c r="R12" s="7">
        <v>36.86</v>
      </c>
      <c r="S12" s="7">
        <v>36.86</v>
      </c>
      <c r="T12" s="7">
        <v>0</v>
      </c>
      <c r="U12" s="340">
        <v>2.402000000000001</v>
      </c>
    </row>
    <row r="13" spans="1:21" ht="16.5" customHeight="1">
      <c r="A13" s="2" t="s">
        <v>14</v>
      </c>
      <c r="B13" s="18">
        <v>10</v>
      </c>
      <c r="C13" s="18">
        <v>0</v>
      </c>
      <c r="D13" s="18">
        <v>10</v>
      </c>
      <c r="E13" s="345">
        <v>0.6</v>
      </c>
      <c r="F13" s="345">
        <v>0.4</v>
      </c>
      <c r="G13" s="347">
        <v>0.2</v>
      </c>
      <c r="H13" s="3">
        <v>0.8</v>
      </c>
      <c r="I13" s="3"/>
      <c r="J13" s="3">
        <v>1.5999999999999999</v>
      </c>
      <c r="K13" s="3">
        <v>0.96</v>
      </c>
      <c r="L13" s="3">
        <v>0.13</v>
      </c>
      <c r="M13" s="3">
        <v>0.51</v>
      </c>
      <c r="N13" s="7">
        <v>0.096</v>
      </c>
      <c r="O13" s="7">
        <v>1.186</v>
      </c>
      <c r="P13" s="7">
        <v>1.056</v>
      </c>
      <c r="Q13" s="7">
        <v>0.13</v>
      </c>
      <c r="R13" s="7">
        <v>1.47</v>
      </c>
      <c r="S13" s="7">
        <v>1.47</v>
      </c>
      <c r="T13" s="7">
        <v>0</v>
      </c>
      <c r="U13" s="340">
        <v>-0.28400000000000003</v>
      </c>
    </row>
    <row r="14" spans="1:21" ht="16.5" customHeight="1">
      <c r="A14" s="2" t="s">
        <v>13</v>
      </c>
      <c r="B14" s="18">
        <v>47</v>
      </c>
      <c r="C14" s="18">
        <v>0</v>
      </c>
      <c r="D14" s="18">
        <v>47</v>
      </c>
      <c r="E14" s="345">
        <v>0.6</v>
      </c>
      <c r="F14" s="345">
        <v>0.4</v>
      </c>
      <c r="G14" s="347">
        <v>0.2</v>
      </c>
      <c r="H14" s="3">
        <v>0.8</v>
      </c>
      <c r="I14" s="3"/>
      <c r="J14" s="3">
        <v>7.52</v>
      </c>
      <c r="K14" s="3">
        <v>4.51</v>
      </c>
      <c r="L14" s="3">
        <v>0.6</v>
      </c>
      <c r="M14" s="3">
        <v>2.41</v>
      </c>
      <c r="N14" s="7">
        <v>1.588</v>
      </c>
      <c r="O14" s="7">
        <v>6.6979999999999995</v>
      </c>
      <c r="P14" s="7">
        <v>6.098</v>
      </c>
      <c r="Q14" s="7">
        <v>0.6</v>
      </c>
      <c r="R14" s="7">
        <v>6.67</v>
      </c>
      <c r="S14" s="7">
        <v>6.67</v>
      </c>
      <c r="T14" s="7">
        <v>0</v>
      </c>
      <c r="U14" s="340">
        <v>0.02799999999999958</v>
      </c>
    </row>
    <row r="15" spans="1:21" ht="16.5" customHeight="1">
      <c r="A15" s="2" t="s">
        <v>15</v>
      </c>
      <c r="B15" s="18">
        <v>28</v>
      </c>
      <c r="C15" s="18">
        <v>0</v>
      </c>
      <c r="D15" s="18">
        <v>28</v>
      </c>
      <c r="E15" s="345">
        <v>0.6</v>
      </c>
      <c r="F15" s="345">
        <v>0.4</v>
      </c>
      <c r="G15" s="347">
        <v>0.2</v>
      </c>
      <c r="H15" s="3">
        <v>0.8</v>
      </c>
      <c r="I15" s="3"/>
      <c r="J15" s="3">
        <v>4.4799999999999995</v>
      </c>
      <c r="K15" s="3">
        <v>2.69</v>
      </c>
      <c r="L15" s="3">
        <v>0.36</v>
      </c>
      <c r="M15" s="3">
        <v>1.43</v>
      </c>
      <c r="N15" s="7">
        <v>0.62</v>
      </c>
      <c r="O15" s="7">
        <v>3.67</v>
      </c>
      <c r="P15" s="7">
        <v>3.31</v>
      </c>
      <c r="Q15" s="7">
        <v>0.36</v>
      </c>
      <c r="R15" s="7">
        <v>4.07</v>
      </c>
      <c r="S15" s="7">
        <v>4.07</v>
      </c>
      <c r="T15" s="7">
        <v>0</v>
      </c>
      <c r="U15" s="340">
        <v>-0.40000000000000036</v>
      </c>
    </row>
    <row r="16" spans="1:21" ht="16.5" customHeight="1">
      <c r="A16" s="2" t="s">
        <v>16</v>
      </c>
      <c r="B16" s="18">
        <v>52</v>
      </c>
      <c r="C16" s="18">
        <v>0</v>
      </c>
      <c r="D16" s="18">
        <v>52</v>
      </c>
      <c r="E16" s="345">
        <v>0.6</v>
      </c>
      <c r="F16" s="345">
        <v>0.4</v>
      </c>
      <c r="G16" s="347">
        <v>0.2</v>
      </c>
      <c r="H16" s="3">
        <v>0.8</v>
      </c>
      <c r="I16" s="3"/>
      <c r="J16" s="3">
        <v>8.32</v>
      </c>
      <c r="K16" s="3">
        <v>4.99</v>
      </c>
      <c r="L16" s="3">
        <v>0.67</v>
      </c>
      <c r="M16" s="3">
        <v>2.66</v>
      </c>
      <c r="N16" s="7">
        <v>1.4900000000000002</v>
      </c>
      <c r="O16" s="7">
        <v>7.15</v>
      </c>
      <c r="P16" s="7">
        <v>6.48</v>
      </c>
      <c r="Q16" s="7">
        <v>0.67</v>
      </c>
      <c r="R16" s="7">
        <v>7.24</v>
      </c>
      <c r="S16" s="7">
        <v>7.24</v>
      </c>
      <c r="T16" s="7">
        <v>0</v>
      </c>
      <c r="U16" s="340">
        <v>-0.08999999999999986</v>
      </c>
    </row>
    <row r="17" spans="1:21" ht="16.5" customHeight="1">
      <c r="A17" s="2" t="s">
        <v>17</v>
      </c>
      <c r="B17" s="18">
        <v>16</v>
      </c>
      <c r="C17" s="18">
        <v>0</v>
      </c>
      <c r="D17" s="18">
        <v>16</v>
      </c>
      <c r="E17" s="345">
        <v>0.6</v>
      </c>
      <c r="F17" s="345">
        <v>0.4</v>
      </c>
      <c r="G17" s="347">
        <v>0.2</v>
      </c>
      <c r="H17" s="3">
        <v>0.8</v>
      </c>
      <c r="I17" s="3"/>
      <c r="J17" s="3">
        <v>2.56</v>
      </c>
      <c r="K17" s="3">
        <v>1.54</v>
      </c>
      <c r="L17" s="3">
        <v>0.2</v>
      </c>
      <c r="M17" s="3">
        <v>0.82</v>
      </c>
      <c r="N17" s="7">
        <v>1.444</v>
      </c>
      <c r="O17" s="7">
        <v>3.184</v>
      </c>
      <c r="P17" s="7">
        <v>2.984</v>
      </c>
      <c r="Q17" s="7">
        <v>0.2</v>
      </c>
      <c r="R17" s="7">
        <v>2.75</v>
      </c>
      <c r="S17" s="7">
        <v>2.75</v>
      </c>
      <c r="T17" s="7">
        <v>0</v>
      </c>
      <c r="U17" s="340">
        <v>0.43400000000000016</v>
      </c>
    </row>
    <row r="18" spans="1:21" ht="16.5" customHeight="1">
      <c r="A18" s="2" t="s">
        <v>18</v>
      </c>
      <c r="B18" s="18">
        <v>1224</v>
      </c>
      <c r="C18" s="18">
        <v>399</v>
      </c>
      <c r="D18" s="18">
        <v>825</v>
      </c>
      <c r="E18" s="345">
        <v>0.6</v>
      </c>
      <c r="F18" s="345">
        <v>0.4</v>
      </c>
      <c r="G18" s="347">
        <v>0.6</v>
      </c>
      <c r="H18" s="347">
        <v>0</v>
      </c>
      <c r="I18" s="347">
        <v>0.4</v>
      </c>
      <c r="J18" s="3">
        <v>211.8</v>
      </c>
      <c r="K18" s="3">
        <v>127.08</v>
      </c>
      <c r="L18" s="3">
        <v>50.83</v>
      </c>
      <c r="M18" s="3">
        <v>33.89</v>
      </c>
      <c r="N18" s="7">
        <v>29.113999999999994</v>
      </c>
      <c r="O18" s="7">
        <v>207.024</v>
      </c>
      <c r="P18" s="7">
        <v>156.194</v>
      </c>
      <c r="Q18" s="7">
        <v>50.83</v>
      </c>
      <c r="R18" s="7">
        <v>203.29</v>
      </c>
      <c r="S18" s="7">
        <v>158.29</v>
      </c>
      <c r="T18" s="7">
        <v>45</v>
      </c>
      <c r="U18" s="340">
        <v>3.734000000000009</v>
      </c>
    </row>
    <row r="19" spans="1:21" ht="16.5" customHeight="1">
      <c r="A19" s="2" t="s">
        <v>19</v>
      </c>
      <c r="B19" s="18">
        <v>1179</v>
      </c>
      <c r="C19" s="18">
        <v>460</v>
      </c>
      <c r="D19" s="18">
        <v>719</v>
      </c>
      <c r="E19" s="345">
        <v>0.6</v>
      </c>
      <c r="F19" s="345">
        <v>0.4</v>
      </c>
      <c r="G19" s="3">
        <v>0.6</v>
      </c>
      <c r="H19" s="3">
        <v>0</v>
      </c>
      <c r="I19" s="3">
        <v>0.4</v>
      </c>
      <c r="J19" s="3">
        <v>207.04</v>
      </c>
      <c r="K19" s="3">
        <v>124.22</v>
      </c>
      <c r="L19" s="3">
        <v>49.69</v>
      </c>
      <c r="M19" s="3">
        <v>33.13</v>
      </c>
      <c r="N19" s="7">
        <v>99.47720000000001</v>
      </c>
      <c r="O19" s="7">
        <v>273.3872</v>
      </c>
      <c r="P19" s="7">
        <v>223.6972</v>
      </c>
      <c r="Q19" s="7">
        <v>49.69</v>
      </c>
      <c r="R19" s="7">
        <v>266.15</v>
      </c>
      <c r="S19" s="7">
        <v>213.15</v>
      </c>
      <c r="T19" s="7">
        <v>53</v>
      </c>
      <c r="U19" s="340">
        <v>7.23720000000003</v>
      </c>
    </row>
    <row r="20" spans="1:21" s="5" customFormat="1" ht="16.5" customHeight="1">
      <c r="A20" s="1" t="s">
        <v>20</v>
      </c>
      <c r="B20" s="19">
        <v>2547</v>
      </c>
      <c r="C20" s="19">
        <v>1237</v>
      </c>
      <c r="D20" s="19">
        <v>1310</v>
      </c>
      <c r="E20" s="348"/>
      <c r="F20" s="348"/>
      <c r="G20" s="348"/>
      <c r="H20" s="348"/>
      <c r="I20" s="348"/>
      <c r="J20" s="20">
        <v>457.01</v>
      </c>
      <c r="K20" s="20">
        <v>317.33000000000004</v>
      </c>
      <c r="L20" s="20">
        <v>83.72</v>
      </c>
      <c r="M20" s="20">
        <v>55.96000000000001</v>
      </c>
      <c r="N20" s="20">
        <v>63.573599999999985</v>
      </c>
      <c r="O20" s="20">
        <v>464.62359999999995</v>
      </c>
      <c r="P20" s="20">
        <v>380.9036</v>
      </c>
      <c r="Q20" s="20">
        <v>83.72</v>
      </c>
      <c r="R20" s="20">
        <v>448.98999999999995</v>
      </c>
      <c r="S20" s="20">
        <v>337.98999999999995</v>
      </c>
      <c r="T20" s="20">
        <v>111</v>
      </c>
      <c r="U20" s="206">
        <v>15.633599999999998</v>
      </c>
    </row>
    <row r="21" spans="1:21" s="5" customFormat="1" ht="24" customHeight="1">
      <c r="A21" s="1" t="s">
        <v>9</v>
      </c>
      <c r="B21" s="19">
        <v>270</v>
      </c>
      <c r="C21" s="19">
        <v>221</v>
      </c>
      <c r="D21" s="19">
        <v>49</v>
      </c>
      <c r="E21" s="344"/>
      <c r="F21" s="344"/>
      <c r="G21" s="344"/>
      <c r="H21" s="344"/>
      <c r="I21" s="344"/>
      <c r="J21" s="16">
        <v>52.04</v>
      </c>
      <c r="K21" s="16">
        <v>31.22</v>
      </c>
      <c r="L21" s="16">
        <v>0</v>
      </c>
      <c r="M21" s="16">
        <v>20.82</v>
      </c>
      <c r="N21" s="16">
        <v>9.880000000000003</v>
      </c>
      <c r="O21" s="16">
        <v>41.1</v>
      </c>
      <c r="P21" s="16">
        <v>41.1</v>
      </c>
      <c r="Q21" s="16">
        <v>0</v>
      </c>
      <c r="R21" s="16">
        <v>44.08</v>
      </c>
      <c r="S21" s="16">
        <v>44.08</v>
      </c>
      <c r="T21" s="16">
        <v>0</v>
      </c>
      <c r="U21" s="207">
        <v>-2.979999999999997</v>
      </c>
    </row>
    <row r="22" spans="1:21" ht="16.5" customHeight="1">
      <c r="A22" s="2" t="s">
        <v>21</v>
      </c>
      <c r="B22" s="18">
        <v>270</v>
      </c>
      <c r="C22" s="18">
        <v>221</v>
      </c>
      <c r="D22" s="18">
        <v>49</v>
      </c>
      <c r="E22" s="345">
        <v>0.6</v>
      </c>
      <c r="F22" s="345">
        <v>0.4</v>
      </c>
      <c r="G22" s="3">
        <v>0</v>
      </c>
      <c r="H22" s="3">
        <v>1</v>
      </c>
      <c r="I22" s="3">
        <v>0</v>
      </c>
      <c r="J22" s="3">
        <v>52.04</v>
      </c>
      <c r="K22" s="3">
        <v>31.22</v>
      </c>
      <c r="L22" s="3">
        <v>0</v>
      </c>
      <c r="M22" s="3">
        <v>20.82</v>
      </c>
      <c r="N22" s="7">
        <v>9.880000000000003</v>
      </c>
      <c r="O22" s="7">
        <v>41.1</v>
      </c>
      <c r="P22" s="7">
        <v>41.1</v>
      </c>
      <c r="Q22" s="7">
        <v>0</v>
      </c>
      <c r="R22" s="7">
        <v>44.08</v>
      </c>
      <c r="S22" s="7">
        <v>44.08</v>
      </c>
      <c r="T22" s="7">
        <v>0</v>
      </c>
      <c r="U22" s="340">
        <v>-2.979999999999997</v>
      </c>
    </row>
    <row r="23" spans="1:21" ht="16.5" customHeight="1">
      <c r="A23" s="2" t="s">
        <v>713</v>
      </c>
      <c r="B23" s="18">
        <v>171</v>
      </c>
      <c r="C23" s="18">
        <v>51</v>
      </c>
      <c r="D23" s="18">
        <v>120</v>
      </c>
      <c r="E23" s="345">
        <v>0.6</v>
      </c>
      <c r="F23" s="345">
        <v>0.4</v>
      </c>
      <c r="G23" s="349">
        <v>0.65</v>
      </c>
      <c r="H23" s="350"/>
      <c r="I23" s="349">
        <v>0.35</v>
      </c>
      <c r="J23" s="3">
        <v>29.400000000000002</v>
      </c>
      <c r="K23" s="3">
        <v>17.64</v>
      </c>
      <c r="L23" s="3">
        <v>7.64</v>
      </c>
      <c r="M23" s="3">
        <v>4.12</v>
      </c>
      <c r="N23" s="7">
        <v>-3.4220000000000015</v>
      </c>
      <c r="O23" s="7">
        <v>21.858</v>
      </c>
      <c r="P23" s="7">
        <v>14.218</v>
      </c>
      <c r="Q23" s="7">
        <v>7.64</v>
      </c>
      <c r="R23" s="7">
        <v>22.15</v>
      </c>
      <c r="S23" s="7">
        <v>17.15</v>
      </c>
      <c r="T23" s="7">
        <v>5</v>
      </c>
      <c r="U23" s="340">
        <v>-0.29199999999999804</v>
      </c>
    </row>
    <row r="24" spans="1:21" ht="16.5" customHeight="1">
      <c r="A24" s="2" t="s">
        <v>22</v>
      </c>
      <c r="B24" s="18">
        <v>460</v>
      </c>
      <c r="C24" s="18">
        <v>374</v>
      </c>
      <c r="D24" s="18">
        <v>86</v>
      </c>
      <c r="E24" s="345">
        <v>0.6</v>
      </c>
      <c r="F24" s="345">
        <v>0.4</v>
      </c>
      <c r="G24" s="347">
        <v>0.65</v>
      </c>
      <c r="H24" s="347">
        <v>0</v>
      </c>
      <c r="I24" s="347">
        <v>0.35</v>
      </c>
      <c r="J24" s="3">
        <v>88.57000000000001</v>
      </c>
      <c r="K24" s="3">
        <v>53.14</v>
      </c>
      <c r="L24" s="3">
        <v>23.03</v>
      </c>
      <c r="M24" s="3">
        <v>12.4</v>
      </c>
      <c r="N24" s="7">
        <v>3.9603999999999893</v>
      </c>
      <c r="O24" s="7">
        <v>80.1304</v>
      </c>
      <c r="P24" s="7">
        <v>57.10039999999999</v>
      </c>
      <c r="Q24" s="7">
        <v>23.03</v>
      </c>
      <c r="R24" s="7">
        <v>80.12</v>
      </c>
      <c r="S24" s="7">
        <v>53.12</v>
      </c>
      <c r="T24" s="7">
        <v>27</v>
      </c>
      <c r="U24" s="340">
        <v>0.010399999999989973</v>
      </c>
    </row>
    <row r="25" spans="1:21" ht="16.5" customHeight="1">
      <c r="A25" s="2" t="s">
        <v>23</v>
      </c>
      <c r="B25" s="18">
        <v>418</v>
      </c>
      <c r="C25" s="18">
        <v>112</v>
      </c>
      <c r="D25" s="18">
        <v>306</v>
      </c>
      <c r="E25" s="345">
        <v>0.6</v>
      </c>
      <c r="F25" s="345">
        <v>0.4</v>
      </c>
      <c r="G25" s="347">
        <v>0.65</v>
      </c>
      <c r="H25" s="347">
        <v>0</v>
      </c>
      <c r="I25" s="347">
        <v>0.35</v>
      </c>
      <c r="J25" s="3">
        <v>71.36</v>
      </c>
      <c r="K25" s="3">
        <v>42.82</v>
      </c>
      <c r="L25" s="3">
        <v>18.55</v>
      </c>
      <c r="M25" s="3">
        <v>9.99</v>
      </c>
      <c r="N25" s="7">
        <v>7.797999999999993</v>
      </c>
      <c r="O25" s="7">
        <v>69.16799999999999</v>
      </c>
      <c r="P25" s="7">
        <v>50.617999999999995</v>
      </c>
      <c r="Q25" s="7">
        <v>18.55</v>
      </c>
      <c r="R25" s="7">
        <v>66.50999999999999</v>
      </c>
      <c r="S25" s="7">
        <v>50.51</v>
      </c>
      <c r="T25" s="7">
        <v>16</v>
      </c>
      <c r="U25" s="340">
        <v>2.6580000000000013</v>
      </c>
    </row>
    <row r="26" spans="1:21" ht="16.5" customHeight="1">
      <c r="A26" s="2" t="s">
        <v>24</v>
      </c>
      <c r="B26" s="18">
        <v>947</v>
      </c>
      <c r="C26" s="18">
        <v>287</v>
      </c>
      <c r="D26" s="18">
        <v>660</v>
      </c>
      <c r="E26" s="345">
        <v>0.8</v>
      </c>
      <c r="F26" s="345">
        <v>0.19999999999999996</v>
      </c>
      <c r="G26" s="347">
        <v>0.8</v>
      </c>
      <c r="H26" s="347">
        <v>0</v>
      </c>
      <c r="I26" s="347">
        <v>0.2</v>
      </c>
      <c r="J26" s="3">
        <v>163.00000000000003</v>
      </c>
      <c r="K26" s="3">
        <v>130.4</v>
      </c>
      <c r="L26" s="3">
        <v>26.08</v>
      </c>
      <c r="M26" s="3">
        <v>6.52</v>
      </c>
      <c r="N26" s="7">
        <v>45.5092</v>
      </c>
      <c r="O26" s="7">
        <v>201.98919999999998</v>
      </c>
      <c r="P26" s="7">
        <v>175.9092</v>
      </c>
      <c r="Q26" s="7">
        <v>26.08</v>
      </c>
      <c r="R26" s="7">
        <v>187.45999999999998</v>
      </c>
      <c r="S26" s="7">
        <v>139.45999999999998</v>
      </c>
      <c r="T26" s="7">
        <v>48</v>
      </c>
      <c r="U26" s="340">
        <v>14.529200000000003</v>
      </c>
    </row>
    <row r="27" spans="1:21" ht="16.5" customHeight="1">
      <c r="A27" s="2" t="s">
        <v>25</v>
      </c>
      <c r="B27" s="18">
        <v>281</v>
      </c>
      <c r="C27" s="18">
        <v>192</v>
      </c>
      <c r="D27" s="18">
        <v>89</v>
      </c>
      <c r="E27" s="345">
        <v>0.8</v>
      </c>
      <c r="F27" s="345">
        <v>0.19999999999999996</v>
      </c>
      <c r="G27" s="347">
        <v>0.8</v>
      </c>
      <c r="H27" s="347">
        <v>0</v>
      </c>
      <c r="I27" s="347">
        <v>0.2</v>
      </c>
      <c r="J27" s="3">
        <v>52.64</v>
      </c>
      <c r="K27" s="3">
        <v>42.11</v>
      </c>
      <c r="L27" s="3">
        <v>8.42</v>
      </c>
      <c r="M27" s="3">
        <v>2.11</v>
      </c>
      <c r="N27" s="7">
        <v>-0.15200000000000458</v>
      </c>
      <c r="O27" s="7">
        <v>50.378</v>
      </c>
      <c r="P27" s="7">
        <v>41.958</v>
      </c>
      <c r="Q27" s="7">
        <v>8.42</v>
      </c>
      <c r="R27" s="7">
        <v>48.67</v>
      </c>
      <c r="S27" s="7">
        <v>33.67</v>
      </c>
      <c r="T27" s="7">
        <v>15</v>
      </c>
      <c r="U27" s="340">
        <v>1.7079999999999984</v>
      </c>
    </row>
    <row r="28" spans="1:21" s="5" customFormat="1" ht="16.5" customHeight="1">
      <c r="A28" s="1" t="s">
        <v>26</v>
      </c>
      <c r="B28" s="19">
        <v>1780</v>
      </c>
      <c r="C28" s="19">
        <v>897</v>
      </c>
      <c r="D28" s="19">
        <v>883</v>
      </c>
      <c r="E28" s="348"/>
      <c r="F28" s="348"/>
      <c r="G28" s="348"/>
      <c r="H28" s="348"/>
      <c r="I28" s="348"/>
      <c r="J28" s="16">
        <v>320.68</v>
      </c>
      <c r="K28" s="16">
        <v>193.93</v>
      </c>
      <c r="L28" s="16">
        <v>74.47999999999999</v>
      </c>
      <c r="M28" s="16">
        <v>52.27</v>
      </c>
      <c r="N28" s="16">
        <v>94.86999999999999</v>
      </c>
      <c r="O28" s="16">
        <v>363.28</v>
      </c>
      <c r="P28" s="16">
        <v>288.8</v>
      </c>
      <c r="Q28" s="16">
        <v>74.47999999999999</v>
      </c>
      <c r="R28" s="16">
        <v>358.65000000000003</v>
      </c>
      <c r="S28" s="16">
        <v>278.65000000000003</v>
      </c>
      <c r="T28" s="16">
        <v>80</v>
      </c>
      <c r="U28" s="207">
        <v>4.630000000000004</v>
      </c>
    </row>
    <row r="29" spans="1:21" s="5" customFormat="1" ht="24" customHeight="1">
      <c r="A29" s="1" t="s">
        <v>9</v>
      </c>
      <c r="B29" s="19">
        <v>278</v>
      </c>
      <c r="C29" s="19">
        <v>160</v>
      </c>
      <c r="D29" s="19">
        <v>118</v>
      </c>
      <c r="E29" s="348"/>
      <c r="F29" s="348"/>
      <c r="G29" s="348"/>
      <c r="H29" s="348"/>
      <c r="I29" s="348"/>
      <c r="J29" s="16">
        <v>50.88</v>
      </c>
      <c r="K29" s="16">
        <v>30.53</v>
      </c>
      <c r="L29" s="16">
        <v>0</v>
      </c>
      <c r="M29" s="16">
        <v>20.35</v>
      </c>
      <c r="N29" s="16">
        <v>6.362</v>
      </c>
      <c r="O29" s="16">
        <v>36.892</v>
      </c>
      <c r="P29" s="16">
        <v>36.892</v>
      </c>
      <c r="Q29" s="16">
        <v>0</v>
      </c>
      <c r="R29" s="16">
        <v>39.83</v>
      </c>
      <c r="S29" s="16">
        <v>39.83</v>
      </c>
      <c r="T29" s="16">
        <v>0</v>
      </c>
      <c r="U29" s="207">
        <v>-2.9379999999999953</v>
      </c>
    </row>
    <row r="30" spans="1:21" ht="16.5" customHeight="1">
      <c r="A30" s="2" t="s">
        <v>27</v>
      </c>
      <c r="B30" s="18">
        <v>278</v>
      </c>
      <c r="C30" s="18">
        <v>160</v>
      </c>
      <c r="D30" s="18">
        <v>118</v>
      </c>
      <c r="E30" s="345">
        <v>0.6</v>
      </c>
      <c r="F30" s="345">
        <v>0.4</v>
      </c>
      <c r="G30" s="3">
        <v>0</v>
      </c>
      <c r="H30" s="3">
        <v>1</v>
      </c>
      <c r="I30" s="3">
        <v>0</v>
      </c>
      <c r="J30" s="3">
        <v>50.88</v>
      </c>
      <c r="K30" s="3">
        <v>30.53</v>
      </c>
      <c r="L30" s="3">
        <v>0</v>
      </c>
      <c r="M30" s="3">
        <v>20.35</v>
      </c>
      <c r="N30" s="7">
        <v>6.362</v>
      </c>
      <c r="O30" s="7">
        <v>36.892</v>
      </c>
      <c r="P30" s="7">
        <v>36.892</v>
      </c>
      <c r="Q30" s="7">
        <v>0</v>
      </c>
      <c r="R30" s="7">
        <v>39.83</v>
      </c>
      <c r="S30" s="7">
        <v>39.83</v>
      </c>
      <c r="T30" s="7">
        <v>0</v>
      </c>
      <c r="U30" s="340">
        <v>-2.9379999999999953</v>
      </c>
    </row>
    <row r="31" spans="1:21" ht="16.5" customHeight="1">
      <c r="A31" s="2" t="s">
        <v>28</v>
      </c>
      <c r="B31" s="18">
        <v>824</v>
      </c>
      <c r="C31" s="18">
        <v>286</v>
      </c>
      <c r="D31" s="18">
        <v>538</v>
      </c>
      <c r="E31" s="345">
        <v>0.6</v>
      </c>
      <c r="F31" s="345">
        <v>0.4</v>
      </c>
      <c r="G31" s="347">
        <v>0.7</v>
      </c>
      <c r="H31" s="347">
        <v>0</v>
      </c>
      <c r="I31" s="347">
        <v>0.3</v>
      </c>
      <c r="J31" s="3">
        <v>143.28</v>
      </c>
      <c r="K31" s="3">
        <v>85.97</v>
      </c>
      <c r="L31" s="3">
        <v>40.12</v>
      </c>
      <c r="M31" s="3">
        <v>17.19</v>
      </c>
      <c r="N31" s="7">
        <v>24.630000000000006</v>
      </c>
      <c r="O31" s="7">
        <v>150.72</v>
      </c>
      <c r="P31" s="7">
        <v>110.60000000000001</v>
      </c>
      <c r="Q31" s="7">
        <v>40.12</v>
      </c>
      <c r="R31" s="7">
        <v>151.47</v>
      </c>
      <c r="S31" s="7">
        <v>111.47</v>
      </c>
      <c r="T31" s="7">
        <v>40</v>
      </c>
      <c r="U31" s="340">
        <v>-0.75</v>
      </c>
    </row>
    <row r="32" spans="1:21" ht="16.5" customHeight="1">
      <c r="A32" s="2" t="s">
        <v>29</v>
      </c>
      <c r="B32" s="18">
        <v>640</v>
      </c>
      <c r="C32" s="18">
        <v>413</v>
      </c>
      <c r="D32" s="18">
        <v>227</v>
      </c>
      <c r="E32" s="345">
        <v>0.6</v>
      </c>
      <c r="F32" s="345">
        <v>0.4</v>
      </c>
      <c r="G32" s="347">
        <v>0.7</v>
      </c>
      <c r="H32" s="347">
        <v>0</v>
      </c>
      <c r="I32" s="347">
        <v>0.3</v>
      </c>
      <c r="J32" s="3">
        <v>118.91999999999999</v>
      </c>
      <c r="K32" s="3">
        <v>71.35</v>
      </c>
      <c r="L32" s="3">
        <v>33.3</v>
      </c>
      <c r="M32" s="3">
        <v>14.27</v>
      </c>
      <c r="N32" s="7">
        <v>61.791999999999994</v>
      </c>
      <c r="O32" s="7">
        <v>166.442</v>
      </c>
      <c r="P32" s="7">
        <v>133.142</v>
      </c>
      <c r="Q32" s="7">
        <v>33.3</v>
      </c>
      <c r="R32" s="7">
        <v>158.49</v>
      </c>
      <c r="S32" s="7">
        <v>119.49000000000001</v>
      </c>
      <c r="T32" s="7">
        <v>39</v>
      </c>
      <c r="U32" s="340">
        <v>7.951999999999998</v>
      </c>
    </row>
    <row r="33" spans="1:21" ht="16.5" customHeight="1">
      <c r="A33" s="2" t="s">
        <v>30</v>
      </c>
      <c r="B33" s="18">
        <v>38</v>
      </c>
      <c r="C33" s="18">
        <v>38</v>
      </c>
      <c r="D33" s="18">
        <v>0</v>
      </c>
      <c r="E33" s="345">
        <v>0.8</v>
      </c>
      <c r="F33" s="345">
        <v>0.19999999999999996</v>
      </c>
      <c r="G33" s="347">
        <v>0.7</v>
      </c>
      <c r="H33" s="347">
        <v>0</v>
      </c>
      <c r="I33" s="347">
        <v>0.3</v>
      </c>
      <c r="J33" s="3">
        <v>7.6000000000000005</v>
      </c>
      <c r="K33" s="3">
        <v>6.08</v>
      </c>
      <c r="L33" s="3">
        <v>1.06</v>
      </c>
      <c r="M33" s="3">
        <v>0.46</v>
      </c>
      <c r="N33" s="7">
        <v>2.086</v>
      </c>
      <c r="O33" s="7">
        <v>9.226</v>
      </c>
      <c r="P33" s="7">
        <v>8.166</v>
      </c>
      <c r="Q33" s="7">
        <v>1.06</v>
      </c>
      <c r="R33" s="7">
        <v>8.86</v>
      </c>
      <c r="S33" s="7">
        <v>7.86</v>
      </c>
      <c r="T33" s="7">
        <v>1</v>
      </c>
      <c r="U33" s="340">
        <v>0.36600000000000144</v>
      </c>
    </row>
    <row r="34" spans="1:21" s="5" customFormat="1" ht="16.5" customHeight="1">
      <c r="A34" s="1" t="s">
        <v>31</v>
      </c>
      <c r="B34" s="19">
        <v>6261</v>
      </c>
      <c r="C34" s="19">
        <v>2187</v>
      </c>
      <c r="D34" s="19">
        <v>4074</v>
      </c>
      <c r="E34" s="348"/>
      <c r="F34" s="348"/>
      <c r="G34" s="348"/>
      <c r="H34" s="348"/>
      <c r="I34" s="348"/>
      <c r="J34" s="16">
        <v>1089.24</v>
      </c>
      <c r="K34" s="16">
        <v>745.33</v>
      </c>
      <c r="L34" s="16">
        <v>232.71</v>
      </c>
      <c r="M34" s="16">
        <v>111.19999999999999</v>
      </c>
      <c r="N34" s="16">
        <v>110.31039999999999</v>
      </c>
      <c r="O34" s="16">
        <v>1088.3503999999998</v>
      </c>
      <c r="P34" s="16">
        <v>855.6404</v>
      </c>
      <c r="Q34" s="16">
        <v>232.71</v>
      </c>
      <c r="R34" s="16">
        <v>1062.8</v>
      </c>
      <c r="S34" s="16">
        <v>792.8</v>
      </c>
      <c r="T34" s="16">
        <v>270</v>
      </c>
      <c r="U34" s="207">
        <v>25.550399999999993</v>
      </c>
    </row>
    <row r="35" spans="1:21" s="5" customFormat="1" ht="24" customHeight="1">
      <c r="A35" s="1" t="s">
        <v>9</v>
      </c>
      <c r="B35" s="19">
        <v>475</v>
      </c>
      <c r="C35" s="19">
        <v>84</v>
      </c>
      <c r="D35" s="19">
        <v>391</v>
      </c>
      <c r="E35" s="348"/>
      <c r="F35" s="348"/>
      <c r="G35" s="348"/>
      <c r="H35" s="348"/>
      <c r="I35" s="348"/>
      <c r="J35" s="16">
        <v>79.36</v>
      </c>
      <c r="K35" s="16">
        <v>47.620000000000005</v>
      </c>
      <c r="L35" s="16">
        <v>0.84</v>
      </c>
      <c r="M35" s="16">
        <v>30.9</v>
      </c>
      <c r="N35" s="16">
        <v>2.1719999999999993</v>
      </c>
      <c r="O35" s="16">
        <v>50.632000000000005</v>
      </c>
      <c r="P35" s="16">
        <v>49.792</v>
      </c>
      <c r="Q35" s="16">
        <v>0.84</v>
      </c>
      <c r="R35" s="16">
        <v>63.48</v>
      </c>
      <c r="S35" s="16">
        <v>63.48</v>
      </c>
      <c r="T35" s="16">
        <v>0</v>
      </c>
      <c r="U35" s="207">
        <v>-12.847999999999995</v>
      </c>
    </row>
    <row r="36" spans="1:21" ht="16.5" customHeight="1">
      <c r="A36" s="2" t="s">
        <v>32</v>
      </c>
      <c r="B36" s="18">
        <v>442</v>
      </c>
      <c r="C36" s="18">
        <v>84</v>
      </c>
      <c r="D36" s="18">
        <v>358</v>
      </c>
      <c r="E36" s="345">
        <v>0.6</v>
      </c>
      <c r="F36" s="345">
        <v>0.4</v>
      </c>
      <c r="G36" s="3">
        <v>0</v>
      </c>
      <c r="H36" s="3">
        <v>1</v>
      </c>
      <c r="I36" s="3">
        <v>0</v>
      </c>
      <c r="J36" s="3">
        <v>74.08</v>
      </c>
      <c r="K36" s="3">
        <v>44.45</v>
      </c>
      <c r="L36" s="3">
        <v>0</v>
      </c>
      <c r="M36" s="3">
        <v>29.63</v>
      </c>
      <c r="N36" s="7">
        <v>1.6059999999999994</v>
      </c>
      <c r="O36" s="7">
        <v>46.056000000000004</v>
      </c>
      <c r="P36" s="7">
        <v>46.056000000000004</v>
      </c>
      <c r="Q36" s="7">
        <v>0</v>
      </c>
      <c r="R36" s="7">
        <v>59.36</v>
      </c>
      <c r="S36" s="7">
        <v>59.36</v>
      </c>
      <c r="T36" s="7">
        <v>0</v>
      </c>
      <c r="U36" s="340">
        <v>-13.303999999999995</v>
      </c>
    </row>
    <row r="37" spans="1:21" ht="16.5" customHeight="1">
      <c r="A37" s="2" t="s">
        <v>33</v>
      </c>
      <c r="B37" s="18">
        <v>33</v>
      </c>
      <c r="C37" s="18">
        <v>0</v>
      </c>
      <c r="D37" s="18">
        <v>33</v>
      </c>
      <c r="E37" s="345">
        <v>0.6</v>
      </c>
      <c r="F37" s="345">
        <v>0.4</v>
      </c>
      <c r="G37" s="347">
        <v>0.4</v>
      </c>
      <c r="H37" s="3">
        <v>0.6</v>
      </c>
      <c r="I37" s="3"/>
      <c r="J37" s="3">
        <v>5.279999999999999</v>
      </c>
      <c r="K37" s="3">
        <v>3.17</v>
      </c>
      <c r="L37" s="3">
        <v>0.84</v>
      </c>
      <c r="M37" s="3">
        <v>1.27</v>
      </c>
      <c r="N37" s="7">
        <v>0.5659999999999998</v>
      </c>
      <c r="O37" s="7">
        <v>4.576</v>
      </c>
      <c r="P37" s="7">
        <v>3.7359999999999998</v>
      </c>
      <c r="Q37" s="7">
        <v>0.84</v>
      </c>
      <c r="R37" s="7">
        <v>4.12</v>
      </c>
      <c r="S37" s="7">
        <v>4.12</v>
      </c>
      <c r="T37" s="7">
        <v>0</v>
      </c>
      <c r="U37" s="340">
        <v>0.4559999999999995</v>
      </c>
    </row>
    <row r="38" spans="1:21" ht="16.5" customHeight="1">
      <c r="A38" s="2" t="s">
        <v>34</v>
      </c>
      <c r="B38" s="18">
        <v>1007</v>
      </c>
      <c r="C38" s="18">
        <v>241</v>
      </c>
      <c r="D38" s="18">
        <v>766</v>
      </c>
      <c r="E38" s="345">
        <v>0.6</v>
      </c>
      <c r="F38" s="345">
        <v>0.4</v>
      </c>
      <c r="G38" s="347">
        <v>0.75</v>
      </c>
      <c r="H38" s="347">
        <v>0</v>
      </c>
      <c r="I38" s="347">
        <v>0.25</v>
      </c>
      <c r="J38" s="3">
        <v>170.76999999999998</v>
      </c>
      <c r="K38" s="3">
        <v>102.46</v>
      </c>
      <c r="L38" s="3">
        <v>51.23</v>
      </c>
      <c r="M38" s="3">
        <v>17.08</v>
      </c>
      <c r="N38" s="7">
        <v>15.6892</v>
      </c>
      <c r="O38" s="7">
        <v>169.3792</v>
      </c>
      <c r="P38" s="7">
        <v>118.1492</v>
      </c>
      <c r="Q38" s="7">
        <v>51.23</v>
      </c>
      <c r="R38" s="7">
        <v>171.94</v>
      </c>
      <c r="S38" s="7">
        <v>135.94</v>
      </c>
      <c r="T38" s="7">
        <v>36</v>
      </c>
      <c r="U38" s="340">
        <v>-2.5608000000000004</v>
      </c>
    </row>
    <row r="39" spans="1:21" ht="16.5" customHeight="1">
      <c r="A39" s="2" t="s">
        <v>35</v>
      </c>
      <c r="B39" s="18">
        <v>1024</v>
      </c>
      <c r="C39" s="18">
        <v>142</v>
      </c>
      <c r="D39" s="18">
        <v>882</v>
      </c>
      <c r="E39" s="345">
        <v>0.6</v>
      </c>
      <c r="F39" s="345">
        <v>0.4</v>
      </c>
      <c r="G39" s="347">
        <v>0.75</v>
      </c>
      <c r="H39" s="347">
        <v>0</v>
      </c>
      <c r="I39" s="347">
        <v>0.25</v>
      </c>
      <c r="J39" s="3">
        <v>169.51999999999998</v>
      </c>
      <c r="K39" s="3">
        <v>101.71</v>
      </c>
      <c r="L39" s="3">
        <v>50.86</v>
      </c>
      <c r="M39" s="3">
        <v>16.95</v>
      </c>
      <c r="N39" s="7">
        <v>-0.07280000000000086</v>
      </c>
      <c r="O39" s="7">
        <v>152.4972</v>
      </c>
      <c r="P39" s="7">
        <v>101.63719999999999</v>
      </c>
      <c r="Q39" s="7">
        <v>50.86</v>
      </c>
      <c r="R39" s="7">
        <v>156.48000000000002</v>
      </c>
      <c r="S39" s="7">
        <v>104.48</v>
      </c>
      <c r="T39" s="7">
        <v>52</v>
      </c>
      <c r="U39" s="340">
        <v>-3.982800000000026</v>
      </c>
    </row>
    <row r="40" spans="1:21" ht="16.5" customHeight="1">
      <c r="A40" s="2" t="s">
        <v>36</v>
      </c>
      <c r="B40" s="18">
        <v>290</v>
      </c>
      <c r="C40" s="18">
        <v>82</v>
      </c>
      <c r="D40" s="18">
        <v>208</v>
      </c>
      <c r="E40" s="345">
        <v>0.8</v>
      </c>
      <c r="F40" s="345">
        <v>0.19999999999999996</v>
      </c>
      <c r="G40" s="347">
        <v>0.7</v>
      </c>
      <c r="H40" s="347">
        <v>0</v>
      </c>
      <c r="I40" s="347">
        <v>0.3</v>
      </c>
      <c r="J40" s="3">
        <v>49.68</v>
      </c>
      <c r="K40" s="3">
        <v>39.74</v>
      </c>
      <c r="L40" s="3">
        <v>6.96</v>
      </c>
      <c r="M40" s="3">
        <v>2.98</v>
      </c>
      <c r="N40" s="7">
        <v>0.9620000000000033</v>
      </c>
      <c r="O40" s="7">
        <v>47.662000000000006</v>
      </c>
      <c r="P40" s="7">
        <v>40.702000000000005</v>
      </c>
      <c r="Q40" s="7">
        <v>6.96</v>
      </c>
      <c r="R40" s="7">
        <v>42.96</v>
      </c>
      <c r="S40" s="7">
        <v>32.96</v>
      </c>
      <c r="T40" s="7">
        <v>10</v>
      </c>
      <c r="U40" s="340">
        <v>4.702000000000005</v>
      </c>
    </row>
    <row r="41" spans="1:21" ht="16.5" customHeight="1">
      <c r="A41" s="2" t="s">
        <v>37</v>
      </c>
      <c r="B41" s="18">
        <v>420</v>
      </c>
      <c r="C41" s="18">
        <v>212</v>
      </c>
      <c r="D41" s="18">
        <v>208</v>
      </c>
      <c r="E41" s="345">
        <v>0.6</v>
      </c>
      <c r="F41" s="345">
        <v>0.4</v>
      </c>
      <c r="G41" s="347">
        <v>0.7</v>
      </c>
      <c r="H41" s="347">
        <v>0</v>
      </c>
      <c r="I41" s="347">
        <v>0.3</v>
      </c>
      <c r="J41" s="3">
        <v>75.67999999999999</v>
      </c>
      <c r="K41" s="3">
        <v>45.41</v>
      </c>
      <c r="L41" s="3">
        <v>21.19</v>
      </c>
      <c r="M41" s="3">
        <v>9.08</v>
      </c>
      <c r="N41" s="7">
        <v>-1.9263999999999886</v>
      </c>
      <c r="O41" s="7">
        <v>64.67360000000001</v>
      </c>
      <c r="P41" s="7">
        <v>43.48360000000001</v>
      </c>
      <c r="Q41" s="7">
        <v>21.19</v>
      </c>
      <c r="R41" s="7">
        <v>65.23</v>
      </c>
      <c r="S41" s="7">
        <v>45.230000000000004</v>
      </c>
      <c r="T41" s="7">
        <v>20</v>
      </c>
      <c r="U41" s="340">
        <v>-0.5563999999999965</v>
      </c>
    </row>
    <row r="42" spans="1:21" ht="16.5" customHeight="1">
      <c r="A42" s="2" t="s">
        <v>38</v>
      </c>
      <c r="B42" s="18">
        <v>774</v>
      </c>
      <c r="C42" s="18">
        <v>279</v>
      </c>
      <c r="D42" s="18">
        <v>495</v>
      </c>
      <c r="E42" s="345">
        <v>0.6</v>
      </c>
      <c r="F42" s="345">
        <v>0.4</v>
      </c>
      <c r="G42" s="347">
        <v>0.7</v>
      </c>
      <c r="H42" s="347">
        <v>0</v>
      </c>
      <c r="I42" s="347">
        <v>0.3</v>
      </c>
      <c r="J42" s="3">
        <v>135</v>
      </c>
      <c r="K42" s="3">
        <v>81</v>
      </c>
      <c r="L42" s="3">
        <v>37.8</v>
      </c>
      <c r="M42" s="3">
        <v>16.2</v>
      </c>
      <c r="N42" s="7">
        <v>-13.995200000000018</v>
      </c>
      <c r="O42" s="7">
        <v>104.80479999999999</v>
      </c>
      <c r="P42" s="7">
        <v>67.00479999999999</v>
      </c>
      <c r="Q42" s="7">
        <v>37.8</v>
      </c>
      <c r="R42" s="7">
        <v>108.74</v>
      </c>
      <c r="S42" s="7">
        <v>76.74</v>
      </c>
      <c r="T42" s="7">
        <v>32</v>
      </c>
      <c r="U42" s="340">
        <v>-3.935200000000009</v>
      </c>
    </row>
    <row r="43" spans="1:21" ht="16.5" customHeight="1">
      <c r="A43" s="2" t="s">
        <v>39</v>
      </c>
      <c r="B43" s="18">
        <v>1348</v>
      </c>
      <c r="C43" s="18">
        <v>735</v>
      </c>
      <c r="D43" s="18">
        <v>613</v>
      </c>
      <c r="E43" s="345">
        <v>0.8</v>
      </c>
      <c r="F43" s="345">
        <v>0.19999999999999996</v>
      </c>
      <c r="G43" s="347">
        <v>0.8</v>
      </c>
      <c r="H43" s="347">
        <v>0</v>
      </c>
      <c r="I43" s="347">
        <v>0.2</v>
      </c>
      <c r="J43" s="3">
        <v>245.07000000000002</v>
      </c>
      <c r="K43" s="3">
        <v>196.06</v>
      </c>
      <c r="L43" s="3">
        <v>39.21</v>
      </c>
      <c r="M43" s="3">
        <v>9.8</v>
      </c>
      <c r="N43" s="7">
        <v>96.5264</v>
      </c>
      <c r="O43" s="7">
        <v>331.7964</v>
      </c>
      <c r="P43" s="7">
        <v>292.5864</v>
      </c>
      <c r="Q43" s="7">
        <v>39.21</v>
      </c>
      <c r="R43" s="7">
        <v>295.19</v>
      </c>
      <c r="S43" s="7">
        <v>221.19</v>
      </c>
      <c r="T43" s="7">
        <v>74</v>
      </c>
      <c r="U43" s="340">
        <v>36.60640000000001</v>
      </c>
    </row>
    <row r="44" spans="1:21" ht="16.5" customHeight="1">
      <c r="A44" s="2" t="s">
        <v>40</v>
      </c>
      <c r="B44" s="18">
        <v>923</v>
      </c>
      <c r="C44" s="18">
        <v>412</v>
      </c>
      <c r="D44" s="18">
        <v>511</v>
      </c>
      <c r="E44" s="345">
        <v>0.8</v>
      </c>
      <c r="F44" s="345">
        <v>0.19999999999999996</v>
      </c>
      <c r="G44" s="347">
        <v>0.75</v>
      </c>
      <c r="H44" s="347">
        <v>0</v>
      </c>
      <c r="I44" s="347">
        <v>0.25</v>
      </c>
      <c r="J44" s="3">
        <v>164.16000000000003</v>
      </c>
      <c r="K44" s="3">
        <v>131.33</v>
      </c>
      <c r="L44" s="3">
        <v>24.62</v>
      </c>
      <c r="M44" s="3">
        <v>8.21</v>
      </c>
      <c r="N44" s="7">
        <v>10.955199999999987</v>
      </c>
      <c r="O44" s="7">
        <v>166.9052</v>
      </c>
      <c r="P44" s="7">
        <v>142.2852</v>
      </c>
      <c r="Q44" s="7">
        <v>24.62</v>
      </c>
      <c r="R44" s="7">
        <v>158.78</v>
      </c>
      <c r="S44" s="7">
        <v>112.78</v>
      </c>
      <c r="T44" s="7">
        <v>46</v>
      </c>
      <c r="U44" s="340">
        <v>8.125200000000007</v>
      </c>
    </row>
    <row r="45" spans="1:21" s="5" customFormat="1" ht="16.5" customHeight="1">
      <c r="A45" s="1" t="s">
        <v>41</v>
      </c>
      <c r="B45" s="19">
        <v>15294</v>
      </c>
      <c r="C45" s="19">
        <v>5546</v>
      </c>
      <c r="D45" s="19">
        <v>9748</v>
      </c>
      <c r="E45" s="348"/>
      <c r="F45" s="348"/>
      <c r="G45" s="348"/>
      <c r="H45" s="348"/>
      <c r="I45" s="348"/>
      <c r="J45" s="16">
        <v>2668.91</v>
      </c>
      <c r="K45" s="16">
        <v>1941.41</v>
      </c>
      <c r="L45" s="16">
        <v>528.05</v>
      </c>
      <c r="M45" s="16">
        <v>199.45</v>
      </c>
      <c r="N45" s="16">
        <v>560.8615999999998</v>
      </c>
      <c r="O45" s="16">
        <v>3030.3216000000007</v>
      </c>
      <c r="P45" s="16">
        <v>2502.2716</v>
      </c>
      <c r="Q45" s="16">
        <v>528.05</v>
      </c>
      <c r="R45" s="16">
        <v>2921.9700000000003</v>
      </c>
      <c r="S45" s="16">
        <v>2133.97</v>
      </c>
      <c r="T45" s="16">
        <v>788</v>
      </c>
      <c r="U45" s="207">
        <v>108.35159999999995</v>
      </c>
    </row>
    <row r="46" spans="1:21" s="5" customFormat="1" ht="24" customHeight="1">
      <c r="A46" s="1" t="s">
        <v>9</v>
      </c>
      <c r="B46" s="19">
        <v>916</v>
      </c>
      <c r="C46" s="19">
        <v>238</v>
      </c>
      <c r="D46" s="19">
        <v>678</v>
      </c>
      <c r="E46" s="348"/>
      <c r="F46" s="348"/>
      <c r="G46" s="348"/>
      <c r="H46" s="348"/>
      <c r="I46" s="348"/>
      <c r="J46" s="16">
        <v>156.08</v>
      </c>
      <c r="K46" s="16">
        <v>93.64999999999999</v>
      </c>
      <c r="L46" s="16">
        <v>0.82</v>
      </c>
      <c r="M46" s="16">
        <v>61.61</v>
      </c>
      <c r="N46" s="16">
        <v>0.24959999999999916</v>
      </c>
      <c r="O46" s="16">
        <v>94.7196</v>
      </c>
      <c r="P46" s="16">
        <v>93.89959999999999</v>
      </c>
      <c r="Q46" s="16">
        <v>0.82</v>
      </c>
      <c r="R46" s="16">
        <v>128.04999999999998</v>
      </c>
      <c r="S46" s="16">
        <v>114.05</v>
      </c>
      <c r="T46" s="16">
        <v>14</v>
      </c>
      <c r="U46" s="207">
        <v>-33.3304</v>
      </c>
    </row>
    <row r="47" spans="1:21" ht="16.5" customHeight="1">
      <c r="A47" s="2" t="s">
        <v>42</v>
      </c>
      <c r="B47" s="18">
        <v>884</v>
      </c>
      <c r="C47" s="18">
        <v>238</v>
      </c>
      <c r="D47" s="18">
        <v>646</v>
      </c>
      <c r="E47" s="345">
        <v>0.6</v>
      </c>
      <c r="F47" s="345">
        <v>0.4</v>
      </c>
      <c r="G47" s="3">
        <v>0</v>
      </c>
      <c r="H47" s="3">
        <v>1</v>
      </c>
      <c r="I47" s="3">
        <v>0</v>
      </c>
      <c r="J47" s="3">
        <v>150.96</v>
      </c>
      <c r="K47" s="3">
        <v>90.58</v>
      </c>
      <c r="L47" s="3">
        <v>0</v>
      </c>
      <c r="M47" s="3">
        <v>60.38</v>
      </c>
      <c r="N47" s="7">
        <v>0.24959999999999916</v>
      </c>
      <c r="O47" s="7">
        <v>90.8296</v>
      </c>
      <c r="P47" s="7">
        <v>90.8296</v>
      </c>
      <c r="Q47" s="7">
        <v>0</v>
      </c>
      <c r="R47" s="7">
        <v>122.57</v>
      </c>
      <c r="S47" s="7">
        <v>108.57</v>
      </c>
      <c r="T47" s="7">
        <v>14</v>
      </c>
      <c r="U47" s="340">
        <v>-31.740399999999994</v>
      </c>
    </row>
    <row r="48" spans="1:21" ht="16.5" customHeight="1">
      <c r="A48" s="2" t="s">
        <v>43</v>
      </c>
      <c r="B48" s="18">
        <v>32</v>
      </c>
      <c r="C48" s="18">
        <v>0</v>
      </c>
      <c r="D48" s="18">
        <v>32</v>
      </c>
      <c r="E48" s="345">
        <v>0.6</v>
      </c>
      <c r="F48" s="345">
        <v>0.4</v>
      </c>
      <c r="G48" s="347">
        <v>0.4</v>
      </c>
      <c r="H48" s="3">
        <v>0.6</v>
      </c>
      <c r="I48" s="3"/>
      <c r="J48" s="3">
        <v>5.119999999999999</v>
      </c>
      <c r="K48" s="3">
        <v>3.07</v>
      </c>
      <c r="L48" s="3">
        <v>0.82</v>
      </c>
      <c r="M48" s="3">
        <v>1.23</v>
      </c>
      <c r="N48" s="7">
        <v>0</v>
      </c>
      <c r="O48" s="7">
        <v>3.8899999999999997</v>
      </c>
      <c r="P48" s="7">
        <v>3.07</v>
      </c>
      <c r="Q48" s="7">
        <v>0.82</v>
      </c>
      <c r="R48" s="7">
        <v>5.48</v>
      </c>
      <c r="S48" s="7">
        <v>5.48</v>
      </c>
      <c r="T48" s="7">
        <v>0</v>
      </c>
      <c r="U48" s="340">
        <v>-1.5900000000000007</v>
      </c>
    </row>
    <row r="49" spans="1:21" ht="16.5" customHeight="1">
      <c r="A49" s="2" t="s">
        <v>44</v>
      </c>
      <c r="B49" s="18">
        <v>1375</v>
      </c>
      <c r="C49" s="18">
        <v>534</v>
      </c>
      <c r="D49" s="18">
        <v>841</v>
      </c>
      <c r="E49" s="345">
        <v>0.6</v>
      </c>
      <c r="F49" s="345">
        <v>0.4</v>
      </c>
      <c r="G49" s="347">
        <v>0.75</v>
      </c>
      <c r="H49" s="347">
        <v>0</v>
      </c>
      <c r="I49" s="347">
        <v>0.25</v>
      </c>
      <c r="J49" s="3">
        <v>241.37</v>
      </c>
      <c r="K49" s="3">
        <v>144.82</v>
      </c>
      <c r="L49" s="3">
        <v>72.41</v>
      </c>
      <c r="M49" s="3">
        <v>24.14</v>
      </c>
      <c r="N49" s="7">
        <v>13.154800000000002</v>
      </c>
      <c r="O49" s="7">
        <v>230.38479999999998</v>
      </c>
      <c r="P49" s="7">
        <v>157.9748</v>
      </c>
      <c r="Q49" s="7">
        <v>72.41</v>
      </c>
      <c r="R49" s="7">
        <v>234.31</v>
      </c>
      <c r="S49" s="7">
        <v>174.31</v>
      </c>
      <c r="T49" s="7">
        <v>60</v>
      </c>
      <c r="U49" s="340">
        <v>-3.925200000000018</v>
      </c>
    </row>
    <row r="50" spans="1:21" ht="16.5" customHeight="1">
      <c r="A50" s="2" t="s">
        <v>45</v>
      </c>
      <c r="B50" s="18">
        <v>2138</v>
      </c>
      <c r="C50" s="18">
        <v>781</v>
      </c>
      <c r="D50" s="18">
        <v>1357</v>
      </c>
      <c r="E50" s="345">
        <v>0.8</v>
      </c>
      <c r="F50" s="345">
        <v>0.19999999999999996</v>
      </c>
      <c r="G50" s="347">
        <v>0.8</v>
      </c>
      <c r="H50" s="347">
        <v>0</v>
      </c>
      <c r="I50" s="347">
        <v>0.2</v>
      </c>
      <c r="J50" s="3">
        <v>373.32000000000005</v>
      </c>
      <c r="K50" s="3">
        <v>298.66</v>
      </c>
      <c r="L50" s="3">
        <v>59.73</v>
      </c>
      <c r="M50" s="3">
        <v>14.93</v>
      </c>
      <c r="N50" s="7">
        <v>90.3456</v>
      </c>
      <c r="O50" s="7">
        <v>448.73560000000003</v>
      </c>
      <c r="P50" s="7">
        <v>389.0056</v>
      </c>
      <c r="Q50" s="7">
        <v>59.73</v>
      </c>
      <c r="R50" s="7">
        <v>417.94</v>
      </c>
      <c r="S50" s="7">
        <v>307.94</v>
      </c>
      <c r="T50" s="7">
        <v>110</v>
      </c>
      <c r="U50" s="340">
        <v>30.795600000000036</v>
      </c>
    </row>
    <row r="51" spans="1:21" ht="16.5" customHeight="1">
      <c r="A51" s="2" t="s">
        <v>46</v>
      </c>
      <c r="B51" s="18">
        <v>2874</v>
      </c>
      <c r="C51" s="18">
        <v>1252</v>
      </c>
      <c r="D51" s="18">
        <v>1622</v>
      </c>
      <c r="E51" s="345">
        <v>0.8</v>
      </c>
      <c r="F51" s="345">
        <v>0.19999999999999996</v>
      </c>
      <c r="G51" s="347">
        <v>0.8</v>
      </c>
      <c r="H51" s="347">
        <v>0</v>
      </c>
      <c r="I51" s="347">
        <v>0.2</v>
      </c>
      <c r="J51" s="3">
        <v>509.92999999999995</v>
      </c>
      <c r="K51" s="3">
        <v>407.94</v>
      </c>
      <c r="L51" s="3">
        <v>81.59</v>
      </c>
      <c r="M51" s="3">
        <v>20.4</v>
      </c>
      <c r="N51" s="7">
        <v>83.0408</v>
      </c>
      <c r="O51" s="7">
        <v>572.5708</v>
      </c>
      <c r="P51" s="7">
        <v>490.9808</v>
      </c>
      <c r="Q51" s="7">
        <v>81.59</v>
      </c>
      <c r="R51" s="7">
        <v>534.37</v>
      </c>
      <c r="S51" s="7">
        <v>386.37</v>
      </c>
      <c r="T51" s="7">
        <v>148</v>
      </c>
      <c r="U51" s="340">
        <v>38.20079999999996</v>
      </c>
    </row>
    <row r="52" spans="1:21" ht="16.5" customHeight="1">
      <c r="A52" s="2" t="s">
        <v>47</v>
      </c>
      <c r="B52" s="18">
        <v>1502</v>
      </c>
      <c r="C52" s="18">
        <v>656</v>
      </c>
      <c r="D52" s="18">
        <v>846</v>
      </c>
      <c r="E52" s="345">
        <v>0.6</v>
      </c>
      <c r="F52" s="345">
        <v>0.4</v>
      </c>
      <c r="G52" s="347">
        <v>0.8</v>
      </c>
      <c r="H52" s="347">
        <v>0</v>
      </c>
      <c r="I52" s="347">
        <v>0.2</v>
      </c>
      <c r="J52" s="3">
        <v>266.56</v>
      </c>
      <c r="K52" s="3">
        <v>159.94</v>
      </c>
      <c r="L52" s="3">
        <v>85.3</v>
      </c>
      <c r="M52" s="3">
        <v>21.32</v>
      </c>
      <c r="N52" s="7">
        <v>83.74879999999999</v>
      </c>
      <c r="O52" s="7">
        <v>328.98879999999997</v>
      </c>
      <c r="P52" s="7">
        <v>243.6888</v>
      </c>
      <c r="Q52" s="7">
        <v>85.3</v>
      </c>
      <c r="R52" s="7">
        <v>315.01</v>
      </c>
      <c r="S52" s="7">
        <v>238.01</v>
      </c>
      <c r="T52" s="7">
        <v>77</v>
      </c>
      <c r="U52" s="340">
        <v>13.978799999999978</v>
      </c>
    </row>
    <row r="53" spans="1:21" ht="16.5" customHeight="1">
      <c r="A53" s="2" t="s">
        <v>48</v>
      </c>
      <c r="B53" s="18">
        <v>1748</v>
      </c>
      <c r="C53" s="18">
        <v>622</v>
      </c>
      <c r="D53" s="18">
        <v>1126</v>
      </c>
      <c r="E53" s="345">
        <v>0.6</v>
      </c>
      <c r="F53" s="345">
        <v>0.4</v>
      </c>
      <c r="G53" s="347">
        <v>0.8</v>
      </c>
      <c r="H53" s="347">
        <v>0</v>
      </c>
      <c r="I53" s="347">
        <v>0.2</v>
      </c>
      <c r="J53" s="3">
        <v>304.56</v>
      </c>
      <c r="K53" s="3">
        <v>182.74</v>
      </c>
      <c r="L53" s="3">
        <v>97.46</v>
      </c>
      <c r="M53" s="3">
        <v>24.36</v>
      </c>
      <c r="N53" s="7">
        <v>71.80440000000002</v>
      </c>
      <c r="O53" s="7">
        <v>352.00440000000003</v>
      </c>
      <c r="P53" s="7">
        <v>254.54440000000002</v>
      </c>
      <c r="Q53" s="7">
        <v>97.46</v>
      </c>
      <c r="R53" s="7">
        <v>339.81</v>
      </c>
      <c r="S53" s="7">
        <v>259.81</v>
      </c>
      <c r="T53" s="7">
        <v>80</v>
      </c>
      <c r="U53" s="340">
        <v>12.19440000000003</v>
      </c>
    </row>
    <row r="54" spans="1:21" ht="16.5" customHeight="1">
      <c r="A54" s="2" t="s">
        <v>49</v>
      </c>
      <c r="B54" s="18">
        <v>1488</v>
      </c>
      <c r="C54" s="18">
        <v>438</v>
      </c>
      <c r="D54" s="18">
        <v>1050</v>
      </c>
      <c r="E54" s="345">
        <v>0.8</v>
      </c>
      <c r="F54" s="345">
        <v>0.19999999999999996</v>
      </c>
      <c r="G54" s="347">
        <v>0.8</v>
      </c>
      <c r="H54" s="347">
        <v>0</v>
      </c>
      <c r="I54" s="347">
        <v>0.2</v>
      </c>
      <c r="J54" s="3">
        <v>255.6</v>
      </c>
      <c r="K54" s="3">
        <v>204.48</v>
      </c>
      <c r="L54" s="3">
        <v>40.9</v>
      </c>
      <c r="M54" s="3">
        <v>10.22</v>
      </c>
      <c r="N54" s="7">
        <v>23.342000000000002</v>
      </c>
      <c r="O54" s="7">
        <v>268.722</v>
      </c>
      <c r="P54" s="7">
        <v>227.822</v>
      </c>
      <c r="Q54" s="7">
        <v>40.9</v>
      </c>
      <c r="R54" s="7">
        <v>255.24</v>
      </c>
      <c r="S54" s="7">
        <v>181.24</v>
      </c>
      <c r="T54" s="7">
        <v>74</v>
      </c>
      <c r="U54" s="340">
        <v>13.481999999999971</v>
      </c>
    </row>
    <row r="55" spans="1:21" ht="16.5" customHeight="1">
      <c r="A55" s="2" t="s">
        <v>50</v>
      </c>
      <c r="B55" s="18">
        <v>1849</v>
      </c>
      <c r="C55" s="18">
        <v>633</v>
      </c>
      <c r="D55" s="18">
        <v>1216</v>
      </c>
      <c r="E55" s="345">
        <v>0.8</v>
      </c>
      <c r="F55" s="345">
        <v>0.19999999999999996</v>
      </c>
      <c r="G55" s="347">
        <v>0.8</v>
      </c>
      <c r="H55" s="347">
        <v>0</v>
      </c>
      <c r="I55" s="347">
        <v>0.2</v>
      </c>
      <c r="J55" s="3">
        <v>321.17</v>
      </c>
      <c r="K55" s="3">
        <v>256.93</v>
      </c>
      <c r="L55" s="3">
        <v>51.39</v>
      </c>
      <c r="M55" s="3">
        <v>12.85</v>
      </c>
      <c r="N55" s="7">
        <v>134.67559999999997</v>
      </c>
      <c r="O55" s="7">
        <v>442.99559999999997</v>
      </c>
      <c r="P55" s="7">
        <v>391.6056</v>
      </c>
      <c r="Q55" s="7">
        <v>51.39</v>
      </c>
      <c r="R55" s="7">
        <v>401.27</v>
      </c>
      <c r="S55" s="7">
        <v>273.27</v>
      </c>
      <c r="T55" s="7">
        <v>128</v>
      </c>
      <c r="U55" s="340">
        <v>41.725599999999986</v>
      </c>
    </row>
    <row r="56" spans="1:21" ht="16.5" customHeight="1">
      <c r="A56" s="2" t="s">
        <v>51</v>
      </c>
      <c r="B56" s="18">
        <v>598</v>
      </c>
      <c r="C56" s="18">
        <v>0</v>
      </c>
      <c r="D56" s="18">
        <v>598</v>
      </c>
      <c r="E56" s="345">
        <v>0.8</v>
      </c>
      <c r="F56" s="345">
        <v>0.19999999999999996</v>
      </c>
      <c r="G56" s="347">
        <v>0.8</v>
      </c>
      <c r="H56" s="347">
        <v>0</v>
      </c>
      <c r="I56" s="347">
        <v>0.2</v>
      </c>
      <c r="J56" s="3">
        <v>95.68</v>
      </c>
      <c r="K56" s="3">
        <v>76.54</v>
      </c>
      <c r="L56" s="3">
        <v>15.31</v>
      </c>
      <c r="M56" s="3">
        <v>3.83</v>
      </c>
      <c r="N56" s="7">
        <v>29.47</v>
      </c>
      <c r="O56" s="7">
        <v>121.32000000000001</v>
      </c>
      <c r="P56" s="7">
        <v>106.01</v>
      </c>
      <c r="Q56" s="7">
        <v>15.31</v>
      </c>
      <c r="R56" s="7">
        <v>122.32</v>
      </c>
      <c r="S56" s="7">
        <v>84.32</v>
      </c>
      <c r="T56" s="7">
        <v>38</v>
      </c>
      <c r="U56" s="340">
        <v>-0.9999999999999858</v>
      </c>
    </row>
    <row r="57" spans="1:21" ht="16.5" customHeight="1">
      <c r="A57" s="2" t="s">
        <v>52</v>
      </c>
      <c r="B57" s="18">
        <v>806</v>
      </c>
      <c r="C57" s="18">
        <v>392</v>
      </c>
      <c r="D57" s="18">
        <v>414</v>
      </c>
      <c r="E57" s="345">
        <v>0.8</v>
      </c>
      <c r="F57" s="345">
        <v>0.19999999999999996</v>
      </c>
      <c r="G57" s="347">
        <v>0.8</v>
      </c>
      <c r="H57" s="347">
        <v>0</v>
      </c>
      <c r="I57" s="347">
        <v>0.2</v>
      </c>
      <c r="J57" s="3">
        <v>144.64</v>
      </c>
      <c r="K57" s="3">
        <v>115.71</v>
      </c>
      <c r="L57" s="3">
        <v>23.14</v>
      </c>
      <c r="M57" s="3">
        <v>5.79</v>
      </c>
      <c r="N57" s="7">
        <v>31.030000000000015</v>
      </c>
      <c r="O57" s="7">
        <v>169.88</v>
      </c>
      <c r="P57" s="7">
        <v>146.74</v>
      </c>
      <c r="Q57" s="7">
        <v>23.14</v>
      </c>
      <c r="R57" s="7">
        <v>173.65</v>
      </c>
      <c r="S57" s="7">
        <v>114.65</v>
      </c>
      <c r="T57" s="7">
        <v>59</v>
      </c>
      <c r="U57" s="340">
        <v>-3.7700000000000102</v>
      </c>
    </row>
    <row r="58" spans="1:21" s="5" customFormat="1" ht="18" customHeight="1">
      <c r="A58" s="1" t="s">
        <v>53</v>
      </c>
      <c r="B58" s="19">
        <v>4962</v>
      </c>
      <c r="C58" s="19">
        <v>1347</v>
      </c>
      <c r="D58" s="19">
        <v>3615</v>
      </c>
      <c r="E58" s="348"/>
      <c r="F58" s="348"/>
      <c r="G58" s="348"/>
      <c r="H58" s="348"/>
      <c r="I58" s="348"/>
      <c r="J58" s="16">
        <v>847.8099999999998</v>
      </c>
      <c r="K58" s="16">
        <v>573.64</v>
      </c>
      <c r="L58" s="16">
        <v>179.17000000000002</v>
      </c>
      <c r="M58" s="16">
        <v>95</v>
      </c>
      <c r="N58" s="16">
        <v>49.73439999999998</v>
      </c>
      <c r="O58" s="16">
        <v>802.5443999999999</v>
      </c>
      <c r="P58" s="16">
        <v>623.3743999999997</v>
      </c>
      <c r="Q58" s="16">
        <v>179.17000000000002</v>
      </c>
      <c r="R58" s="16">
        <v>809.54</v>
      </c>
      <c r="S58" s="16">
        <v>624.54</v>
      </c>
      <c r="T58" s="16">
        <v>185</v>
      </c>
      <c r="U58" s="207">
        <v>-6.995600000000069</v>
      </c>
    </row>
    <row r="59" spans="1:21" s="5" customFormat="1" ht="24" customHeight="1">
      <c r="A59" s="1" t="s">
        <v>9</v>
      </c>
      <c r="B59" s="19">
        <v>582</v>
      </c>
      <c r="C59" s="19">
        <v>121</v>
      </c>
      <c r="D59" s="19">
        <v>461</v>
      </c>
      <c r="E59" s="348"/>
      <c r="F59" s="348"/>
      <c r="G59" s="348"/>
      <c r="H59" s="348"/>
      <c r="I59" s="348"/>
      <c r="J59" s="16">
        <v>97.97</v>
      </c>
      <c r="K59" s="16">
        <v>58.779999999999994</v>
      </c>
      <c r="L59" s="16">
        <v>8.190000000000001</v>
      </c>
      <c r="M59" s="16">
        <v>31</v>
      </c>
      <c r="N59" s="16">
        <v>7.113199999999998</v>
      </c>
      <c r="O59" s="16">
        <v>74.08319999999999</v>
      </c>
      <c r="P59" s="16">
        <v>65.8932</v>
      </c>
      <c r="Q59" s="16">
        <v>8.190000000000001</v>
      </c>
      <c r="R59" s="16">
        <v>75.44</v>
      </c>
      <c r="S59" s="16">
        <v>74.44</v>
      </c>
      <c r="T59" s="16">
        <v>1</v>
      </c>
      <c r="U59" s="207">
        <v>-1.3567999999999945</v>
      </c>
    </row>
    <row r="60" spans="1:21" ht="16.5" customHeight="1">
      <c r="A60" s="2" t="s">
        <v>54</v>
      </c>
      <c r="B60" s="18">
        <v>311</v>
      </c>
      <c r="C60" s="18">
        <v>121</v>
      </c>
      <c r="D60" s="18">
        <v>190</v>
      </c>
      <c r="E60" s="345">
        <v>0.6</v>
      </c>
      <c r="F60" s="345">
        <v>0.4</v>
      </c>
      <c r="G60" s="3">
        <v>0</v>
      </c>
      <c r="H60" s="3">
        <v>1</v>
      </c>
      <c r="I60" s="3">
        <v>0</v>
      </c>
      <c r="J60" s="3">
        <v>54.599999999999994</v>
      </c>
      <c r="K60" s="3">
        <v>32.76</v>
      </c>
      <c r="L60" s="3">
        <v>0</v>
      </c>
      <c r="M60" s="3">
        <v>21.84</v>
      </c>
      <c r="N60" s="7">
        <v>4.709999999999999</v>
      </c>
      <c r="O60" s="7">
        <v>37.47</v>
      </c>
      <c r="P60" s="7">
        <v>37.47</v>
      </c>
      <c r="Q60" s="7">
        <v>0</v>
      </c>
      <c r="R60" s="7">
        <v>42.019999999999996</v>
      </c>
      <c r="S60" s="7">
        <v>42.019999999999996</v>
      </c>
      <c r="T60" s="7">
        <v>0</v>
      </c>
      <c r="U60" s="340">
        <v>-4.549999999999997</v>
      </c>
    </row>
    <row r="61" spans="1:21" ht="16.5" customHeight="1">
      <c r="A61" s="2" t="s">
        <v>55</v>
      </c>
      <c r="B61" s="18">
        <v>121</v>
      </c>
      <c r="C61" s="18">
        <v>0</v>
      </c>
      <c r="D61" s="18">
        <v>121</v>
      </c>
      <c r="E61" s="345">
        <v>0.6</v>
      </c>
      <c r="F61" s="345">
        <v>0.4</v>
      </c>
      <c r="G61" s="347">
        <v>0.4</v>
      </c>
      <c r="H61" s="3">
        <v>0.6</v>
      </c>
      <c r="I61" s="3"/>
      <c r="J61" s="3">
        <v>19.369999999999997</v>
      </c>
      <c r="K61" s="3">
        <v>11.62</v>
      </c>
      <c r="L61" s="3">
        <v>3.1</v>
      </c>
      <c r="M61" s="3">
        <v>4.65</v>
      </c>
      <c r="N61" s="7">
        <v>3.837600000000001</v>
      </c>
      <c r="O61" s="7">
        <v>18.5576</v>
      </c>
      <c r="P61" s="7">
        <v>15.4576</v>
      </c>
      <c r="Q61" s="7">
        <v>3.1</v>
      </c>
      <c r="R61" s="7">
        <v>17.439999999999998</v>
      </c>
      <c r="S61" s="7">
        <v>16.439999999999998</v>
      </c>
      <c r="T61" s="7">
        <v>1</v>
      </c>
      <c r="U61" s="340">
        <v>1.117600000000003</v>
      </c>
    </row>
    <row r="62" spans="1:21" ht="16.5" customHeight="1">
      <c r="A62" s="2" t="s">
        <v>56</v>
      </c>
      <c r="B62" s="18">
        <v>85</v>
      </c>
      <c r="C62" s="18">
        <v>0</v>
      </c>
      <c r="D62" s="18">
        <v>85</v>
      </c>
      <c r="E62" s="345">
        <v>0.6</v>
      </c>
      <c r="F62" s="345">
        <v>0.4</v>
      </c>
      <c r="G62" s="347">
        <v>0.4</v>
      </c>
      <c r="H62" s="3">
        <v>0.6</v>
      </c>
      <c r="I62" s="3"/>
      <c r="J62" s="3">
        <v>13.6</v>
      </c>
      <c r="K62" s="3">
        <v>8.16</v>
      </c>
      <c r="L62" s="3">
        <v>2.18</v>
      </c>
      <c r="M62" s="3">
        <v>3.26</v>
      </c>
      <c r="N62" s="7">
        <v>-0.9920000000000018</v>
      </c>
      <c r="O62" s="7">
        <v>9.347999999999999</v>
      </c>
      <c r="P62" s="7">
        <v>7.167999999999998</v>
      </c>
      <c r="Q62" s="7">
        <v>2.18</v>
      </c>
      <c r="R62" s="7">
        <v>8.22</v>
      </c>
      <c r="S62" s="7">
        <v>8.22</v>
      </c>
      <c r="T62" s="7">
        <v>0</v>
      </c>
      <c r="U62" s="340">
        <v>1.1279999999999983</v>
      </c>
    </row>
    <row r="63" spans="1:21" ht="16.5" customHeight="1">
      <c r="A63" s="2" t="s">
        <v>57</v>
      </c>
      <c r="B63" s="18">
        <v>65</v>
      </c>
      <c r="C63" s="18">
        <v>0</v>
      </c>
      <c r="D63" s="18">
        <v>65</v>
      </c>
      <c r="E63" s="345">
        <v>0.6</v>
      </c>
      <c r="F63" s="345">
        <v>0.4</v>
      </c>
      <c r="G63" s="347">
        <v>0.7</v>
      </c>
      <c r="H63" s="347">
        <v>0</v>
      </c>
      <c r="I63" s="347">
        <v>0.3</v>
      </c>
      <c r="J63" s="3">
        <v>10.4</v>
      </c>
      <c r="K63" s="3">
        <v>6.24</v>
      </c>
      <c r="L63" s="3">
        <v>2.91</v>
      </c>
      <c r="M63" s="3">
        <v>1.25</v>
      </c>
      <c r="N63" s="7">
        <v>-0.44239999999999946</v>
      </c>
      <c r="O63" s="7">
        <v>8.707600000000001</v>
      </c>
      <c r="P63" s="7">
        <v>5.797600000000001</v>
      </c>
      <c r="Q63" s="7">
        <v>2.91</v>
      </c>
      <c r="R63" s="7">
        <v>7.76</v>
      </c>
      <c r="S63" s="7">
        <v>7.76</v>
      </c>
      <c r="T63" s="7">
        <v>0</v>
      </c>
      <c r="U63" s="340">
        <v>0.9476000000000013</v>
      </c>
    </row>
    <row r="64" spans="1:21" ht="16.5" customHeight="1">
      <c r="A64" s="2" t="s">
        <v>58</v>
      </c>
      <c r="B64" s="18">
        <v>419</v>
      </c>
      <c r="C64" s="18">
        <v>332</v>
      </c>
      <c r="D64" s="18">
        <v>87</v>
      </c>
      <c r="E64" s="345">
        <v>0.6</v>
      </c>
      <c r="F64" s="345">
        <v>0.4</v>
      </c>
      <c r="G64" s="347">
        <v>0.7</v>
      </c>
      <c r="H64" s="347">
        <v>0</v>
      </c>
      <c r="I64" s="347">
        <v>0.3</v>
      </c>
      <c r="J64" s="3">
        <v>80.32</v>
      </c>
      <c r="K64" s="3">
        <v>48.19</v>
      </c>
      <c r="L64" s="3">
        <v>22.49</v>
      </c>
      <c r="M64" s="3">
        <v>9.64</v>
      </c>
      <c r="N64" s="7">
        <v>1.6739999999999977</v>
      </c>
      <c r="O64" s="7">
        <v>72.354</v>
      </c>
      <c r="P64" s="7">
        <v>49.864</v>
      </c>
      <c r="Q64" s="7">
        <v>22.49</v>
      </c>
      <c r="R64" s="7">
        <v>73.94</v>
      </c>
      <c r="S64" s="7">
        <v>58.94</v>
      </c>
      <c r="T64" s="7">
        <v>15</v>
      </c>
      <c r="U64" s="340">
        <v>-1.5859999999999985</v>
      </c>
    </row>
    <row r="65" spans="1:21" ht="16.5" customHeight="1">
      <c r="A65" s="2" t="s">
        <v>59</v>
      </c>
      <c r="B65" s="18">
        <v>1953</v>
      </c>
      <c r="C65" s="18">
        <v>308</v>
      </c>
      <c r="D65" s="18">
        <v>1645</v>
      </c>
      <c r="E65" s="345">
        <v>0.8</v>
      </c>
      <c r="F65" s="345">
        <v>0.19999999999999996</v>
      </c>
      <c r="G65" s="347">
        <v>0.8</v>
      </c>
      <c r="H65" s="347">
        <v>0</v>
      </c>
      <c r="I65" s="347">
        <v>0.2</v>
      </c>
      <c r="J65" s="3">
        <v>324.79999999999995</v>
      </c>
      <c r="K65" s="3">
        <v>259.84</v>
      </c>
      <c r="L65" s="3">
        <v>51.97</v>
      </c>
      <c r="M65" s="3">
        <v>12.99</v>
      </c>
      <c r="N65" s="7">
        <v>27.12199999999997</v>
      </c>
      <c r="O65" s="7">
        <v>338.9319999999999</v>
      </c>
      <c r="P65" s="7">
        <v>286.96199999999993</v>
      </c>
      <c r="Q65" s="7">
        <v>51.97</v>
      </c>
      <c r="R65" s="7">
        <v>321.7</v>
      </c>
      <c r="S65" s="7">
        <v>231.7</v>
      </c>
      <c r="T65" s="7">
        <v>90</v>
      </c>
      <c r="U65" s="340">
        <v>17.231999999999914</v>
      </c>
    </row>
    <row r="66" spans="1:21" ht="16.5" customHeight="1">
      <c r="A66" s="2" t="s">
        <v>60</v>
      </c>
      <c r="B66" s="18">
        <v>992</v>
      </c>
      <c r="C66" s="18">
        <v>246</v>
      </c>
      <c r="D66" s="18">
        <v>746</v>
      </c>
      <c r="E66" s="345">
        <v>0.6</v>
      </c>
      <c r="F66" s="345">
        <v>0.4</v>
      </c>
      <c r="G66" s="347">
        <v>0.7</v>
      </c>
      <c r="H66" s="347">
        <v>0</v>
      </c>
      <c r="I66" s="347">
        <v>0.3</v>
      </c>
      <c r="J66" s="3">
        <v>168.57</v>
      </c>
      <c r="K66" s="3">
        <v>101.14</v>
      </c>
      <c r="L66" s="3">
        <v>47.2</v>
      </c>
      <c r="M66" s="3">
        <v>20.23</v>
      </c>
      <c r="N66" s="7">
        <v>25.3688</v>
      </c>
      <c r="O66" s="7">
        <v>173.7088</v>
      </c>
      <c r="P66" s="7">
        <v>126.50880000000001</v>
      </c>
      <c r="Q66" s="7">
        <v>47.2</v>
      </c>
      <c r="R66" s="7">
        <v>190.13</v>
      </c>
      <c r="S66" s="7">
        <v>158.13</v>
      </c>
      <c r="T66" s="7">
        <v>32</v>
      </c>
      <c r="U66" s="340">
        <v>-16.4212</v>
      </c>
    </row>
    <row r="67" spans="1:21" ht="16.5" customHeight="1">
      <c r="A67" s="2" t="s">
        <v>61</v>
      </c>
      <c r="B67" s="18">
        <v>244</v>
      </c>
      <c r="C67" s="18">
        <v>102</v>
      </c>
      <c r="D67" s="18">
        <v>142</v>
      </c>
      <c r="E67" s="345">
        <v>0.6</v>
      </c>
      <c r="F67" s="345">
        <v>0.4</v>
      </c>
      <c r="G67" s="347">
        <v>0.7</v>
      </c>
      <c r="H67" s="347">
        <v>0</v>
      </c>
      <c r="I67" s="347">
        <v>0.3</v>
      </c>
      <c r="J67" s="3">
        <v>43.11</v>
      </c>
      <c r="K67" s="3">
        <v>25.87</v>
      </c>
      <c r="L67" s="3">
        <v>12.07</v>
      </c>
      <c r="M67" s="3">
        <v>5.17</v>
      </c>
      <c r="N67" s="7">
        <v>-3.2276</v>
      </c>
      <c r="O67" s="7">
        <v>34.7124</v>
      </c>
      <c r="P67" s="7">
        <v>22.642400000000002</v>
      </c>
      <c r="Q67" s="7">
        <v>12.07</v>
      </c>
      <c r="R67" s="7">
        <v>37.01</v>
      </c>
      <c r="S67" s="7">
        <v>26.009999999999998</v>
      </c>
      <c r="T67" s="7">
        <v>11</v>
      </c>
      <c r="U67" s="340">
        <v>-2.2975999999999956</v>
      </c>
    </row>
    <row r="68" spans="1:21" ht="16.5" customHeight="1">
      <c r="A68" s="2" t="s">
        <v>62</v>
      </c>
      <c r="B68" s="18">
        <v>335</v>
      </c>
      <c r="C68" s="18">
        <v>95</v>
      </c>
      <c r="D68" s="18">
        <v>240</v>
      </c>
      <c r="E68" s="345">
        <v>0.6</v>
      </c>
      <c r="F68" s="345">
        <v>0.4</v>
      </c>
      <c r="G68" s="347">
        <v>0.7</v>
      </c>
      <c r="H68" s="347">
        <v>0</v>
      </c>
      <c r="I68" s="347">
        <v>0.3</v>
      </c>
      <c r="J68" s="3">
        <v>57.4</v>
      </c>
      <c r="K68" s="3">
        <v>34.44</v>
      </c>
      <c r="L68" s="3">
        <v>16.07</v>
      </c>
      <c r="M68" s="3">
        <v>6.89</v>
      </c>
      <c r="N68" s="7">
        <v>-17.7084</v>
      </c>
      <c r="O68" s="7">
        <v>32.80159999999999</v>
      </c>
      <c r="P68" s="7">
        <v>16.731599999999997</v>
      </c>
      <c r="Q68" s="7">
        <v>16.07</v>
      </c>
      <c r="R68" s="7">
        <v>36.04</v>
      </c>
      <c r="S68" s="7">
        <v>20.04</v>
      </c>
      <c r="T68" s="7">
        <v>16</v>
      </c>
      <c r="U68" s="340">
        <v>-3.2384000000000057</v>
      </c>
    </row>
    <row r="69" spans="1:21" ht="16.5" customHeight="1">
      <c r="A69" s="2" t="s">
        <v>63</v>
      </c>
      <c r="B69" s="18">
        <v>437</v>
      </c>
      <c r="C69" s="18">
        <v>143</v>
      </c>
      <c r="D69" s="18">
        <v>294</v>
      </c>
      <c r="E69" s="345">
        <v>0.6</v>
      </c>
      <c r="F69" s="345">
        <v>0.4</v>
      </c>
      <c r="G69" s="347">
        <v>0.7</v>
      </c>
      <c r="H69" s="347">
        <v>0</v>
      </c>
      <c r="I69" s="347">
        <v>0.3</v>
      </c>
      <c r="J69" s="3">
        <v>75.64</v>
      </c>
      <c r="K69" s="3">
        <v>45.38</v>
      </c>
      <c r="L69" s="3">
        <v>21.18</v>
      </c>
      <c r="M69" s="3">
        <v>9.08</v>
      </c>
      <c r="N69" s="7">
        <v>9.392400000000006</v>
      </c>
      <c r="O69" s="7">
        <v>75.95240000000001</v>
      </c>
      <c r="P69" s="7">
        <v>54.772400000000005</v>
      </c>
      <c r="Q69" s="7">
        <v>21.18</v>
      </c>
      <c r="R69" s="7">
        <v>75.28</v>
      </c>
      <c r="S69" s="7">
        <v>55.28</v>
      </c>
      <c r="T69" s="7">
        <v>20</v>
      </c>
      <c r="U69" s="340">
        <v>0.6724000000000103</v>
      </c>
    </row>
    <row r="70" spans="1:21" s="5" customFormat="1" ht="16.5" customHeight="1">
      <c r="A70" s="1" t="s">
        <v>64</v>
      </c>
      <c r="B70" s="19">
        <v>4118</v>
      </c>
      <c r="C70" s="19">
        <v>1466</v>
      </c>
      <c r="D70" s="19">
        <v>2652</v>
      </c>
      <c r="E70" s="348"/>
      <c r="F70" s="348"/>
      <c r="G70" s="348"/>
      <c r="H70" s="348"/>
      <c r="I70" s="348"/>
      <c r="J70" s="16">
        <v>717.51</v>
      </c>
      <c r="K70" s="16">
        <v>452.47</v>
      </c>
      <c r="L70" s="16">
        <v>173.23999999999998</v>
      </c>
      <c r="M70" s="16">
        <v>91.80000000000001</v>
      </c>
      <c r="N70" s="16">
        <v>73.79839999999997</v>
      </c>
      <c r="O70" s="16">
        <v>699.5083999999999</v>
      </c>
      <c r="P70" s="16">
        <v>526.2683999999999</v>
      </c>
      <c r="Q70" s="16">
        <v>173.23999999999998</v>
      </c>
      <c r="R70" s="16">
        <v>684.15</v>
      </c>
      <c r="S70" s="16">
        <v>496.15</v>
      </c>
      <c r="T70" s="16">
        <v>188</v>
      </c>
      <c r="U70" s="207">
        <v>15.358399999999989</v>
      </c>
    </row>
    <row r="71" spans="1:21" s="5" customFormat="1" ht="25.5" customHeight="1">
      <c r="A71" s="1" t="s">
        <v>9</v>
      </c>
      <c r="B71" s="19">
        <v>831</v>
      </c>
      <c r="C71" s="19">
        <v>238</v>
      </c>
      <c r="D71" s="19">
        <v>593</v>
      </c>
      <c r="E71" s="348"/>
      <c r="F71" s="348"/>
      <c r="G71" s="348"/>
      <c r="H71" s="348"/>
      <c r="I71" s="348"/>
      <c r="J71" s="16">
        <v>142.47000000000003</v>
      </c>
      <c r="K71" s="16">
        <v>85.49</v>
      </c>
      <c r="L71" s="16">
        <v>22.18</v>
      </c>
      <c r="M71" s="16">
        <v>34.8</v>
      </c>
      <c r="N71" s="16">
        <v>-4.9340000000000055</v>
      </c>
      <c r="O71" s="16">
        <v>102.736</v>
      </c>
      <c r="P71" s="16">
        <v>80.556</v>
      </c>
      <c r="Q71" s="16">
        <v>22.18</v>
      </c>
      <c r="R71" s="16">
        <v>96.66</v>
      </c>
      <c r="S71" s="16">
        <v>86.66</v>
      </c>
      <c r="T71" s="16">
        <v>10</v>
      </c>
      <c r="U71" s="207">
        <v>6.076000000000002</v>
      </c>
    </row>
    <row r="72" spans="1:21" ht="16.5" customHeight="1">
      <c r="A72" s="2" t="s">
        <v>65</v>
      </c>
      <c r="B72" s="18">
        <v>180</v>
      </c>
      <c r="C72" s="18">
        <v>69</v>
      </c>
      <c r="D72" s="18">
        <v>111</v>
      </c>
      <c r="E72" s="345">
        <v>0.6</v>
      </c>
      <c r="F72" s="345">
        <v>0.4</v>
      </c>
      <c r="G72" s="3">
        <v>0</v>
      </c>
      <c r="H72" s="3">
        <v>1</v>
      </c>
      <c r="I72" s="3">
        <v>0</v>
      </c>
      <c r="J72" s="3">
        <v>31.560000000000002</v>
      </c>
      <c r="K72" s="3">
        <v>18.94</v>
      </c>
      <c r="L72" s="3">
        <v>0</v>
      </c>
      <c r="M72" s="3">
        <v>12.62</v>
      </c>
      <c r="N72" s="7">
        <v>0.02799999999999958</v>
      </c>
      <c r="O72" s="7">
        <v>18.968</v>
      </c>
      <c r="P72" s="7">
        <v>18.968</v>
      </c>
      <c r="Q72" s="7">
        <v>0</v>
      </c>
      <c r="R72" s="7">
        <v>19.73</v>
      </c>
      <c r="S72" s="7">
        <v>19.73</v>
      </c>
      <c r="T72" s="7">
        <v>0</v>
      </c>
      <c r="U72" s="340">
        <v>-0.7620000000000005</v>
      </c>
    </row>
    <row r="73" spans="1:21" ht="16.5" customHeight="1">
      <c r="A73" s="2" t="s">
        <v>66</v>
      </c>
      <c r="B73" s="18">
        <v>426</v>
      </c>
      <c r="C73" s="18">
        <v>169</v>
      </c>
      <c r="D73" s="18">
        <v>257</v>
      </c>
      <c r="E73" s="345">
        <v>0.6</v>
      </c>
      <c r="F73" s="345">
        <v>0.4</v>
      </c>
      <c r="G73" s="347">
        <v>0.5</v>
      </c>
      <c r="H73" s="3">
        <v>0.5</v>
      </c>
      <c r="I73" s="3"/>
      <c r="J73" s="3">
        <v>74.91000000000001</v>
      </c>
      <c r="K73" s="3">
        <v>44.95</v>
      </c>
      <c r="L73" s="3">
        <v>14.98</v>
      </c>
      <c r="M73" s="3">
        <v>14.98</v>
      </c>
      <c r="N73" s="7">
        <v>-6.423600000000004</v>
      </c>
      <c r="O73" s="7">
        <v>53.5064</v>
      </c>
      <c r="P73" s="7">
        <v>38.526399999999995</v>
      </c>
      <c r="Q73" s="7">
        <v>14.98</v>
      </c>
      <c r="R73" s="7">
        <v>49.41</v>
      </c>
      <c r="S73" s="7">
        <v>42.41</v>
      </c>
      <c r="T73" s="7">
        <v>7</v>
      </c>
      <c r="U73" s="340">
        <v>4.096400000000003</v>
      </c>
    </row>
    <row r="74" spans="1:21" ht="16.5" customHeight="1">
      <c r="A74" s="2" t="s">
        <v>67</v>
      </c>
      <c r="B74" s="18">
        <v>80</v>
      </c>
      <c r="C74" s="18">
        <v>0</v>
      </c>
      <c r="D74" s="18">
        <v>80</v>
      </c>
      <c r="E74" s="345">
        <v>0.6</v>
      </c>
      <c r="F74" s="345">
        <v>0.4</v>
      </c>
      <c r="G74" s="347">
        <v>0.5</v>
      </c>
      <c r="H74" s="3">
        <v>0.5</v>
      </c>
      <c r="I74" s="3"/>
      <c r="J74" s="3">
        <v>12.8</v>
      </c>
      <c r="K74" s="3">
        <v>7.68</v>
      </c>
      <c r="L74" s="3">
        <v>2.56</v>
      </c>
      <c r="M74" s="3">
        <v>2.56</v>
      </c>
      <c r="N74" s="7">
        <v>-0.01600000000000046</v>
      </c>
      <c r="O74" s="7">
        <v>10.224</v>
      </c>
      <c r="P74" s="7">
        <v>7.664</v>
      </c>
      <c r="Q74" s="7">
        <v>2.56</v>
      </c>
      <c r="R74" s="7">
        <v>8.69</v>
      </c>
      <c r="S74" s="7">
        <v>7.6899999999999995</v>
      </c>
      <c r="T74" s="7">
        <v>1</v>
      </c>
      <c r="U74" s="340">
        <v>1.5340000000000007</v>
      </c>
    </row>
    <row r="75" spans="1:21" ht="16.5" customHeight="1">
      <c r="A75" s="2" t="s">
        <v>68</v>
      </c>
      <c r="B75" s="18">
        <v>44</v>
      </c>
      <c r="C75" s="18">
        <v>0</v>
      </c>
      <c r="D75" s="18">
        <v>44</v>
      </c>
      <c r="E75" s="345">
        <v>0.6</v>
      </c>
      <c r="F75" s="345">
        <v>0.4</v>
      </c>
      <c r="G75" s="347">
        <v>0.5</v>
      </c>
      <c r="H75" s="3">
        <v>0.5</v>
      </c>
      <c r="I75" s="3"/>
      <c r="J75" s="3">
        <v>7.04</v>
      </c>
      <c r="K75" s="3">
        <v>4.22</v>
      </c>
      <c r="L75" s="3">
        <v>1.41</v>
      </c>
      <c r="M75" s="3">
        <v>1.41</v>
      </c>
      <c r="N75" s="7">
        <v>-0.17120000000000002</v>
      </c>
      <c r="O75" s="7">
        <v>5.4588</v>
      </c>
      <c r="P75" s="7">
        <v>4.0488</v>
      </c>
      <c r="Q75" s="7">
        <v>1.41</v>
      </c>
      <c r="R75" s="7">
        <v>8.01</v>
      </c>
      <c r="S75" s="7">
        <v>7.01</v>
      </c>
      <c r="T75" s="7">
        <v>1</v>
      </c>
      <c r="U75" s="340">
        <v>-2.5511999999999997</v>
      </c>
    </row>
    <row r="76" spans="1:21" ht="16.5" customHeight="1">
      <c r="A76" s="2" t="s">
        <v>69</v>
      </c>
      <c r="B76" s="18">
        <v>101</v>
      </c>
      <c r="C76" s="18">
        <v>0</v>
      </c>
      <c r="D76" s="18">
        <v>101</v>
      </c>
      <c r="E76" s="345">
        <v>0.6</v>
      </c>
      <c r="F76" s="345">
        <v>0.4</v>
      </c>
      <c r="G76" s="347">
        <v>0.5</v>
      </c>
      <c r="H76" s="3">
        <v>0.5</v>
      </c>
      <c r="I76" s="3"/>
      <c r="J76" s="3">
        <v>16.16</v>
      </c>
      <c r="K76" s="3">
        <v>9.7</v>
      </c>
      <c r="L76" s="3">
        <v>3.23</v>
      </c>
      <c r="M76" s="3">
        <v>3.23</v>
      </c>
      <c r="N76" s="7">
        <v>1.6487999999999996</v>
      </c>
      <c r="O76" s="7">
        <v>14.5788</v>
      </c>
      <c r="P76" s="7">
        <v>11.348799999999999</v>
      </c>
      <c r="Q76" s="7">
        <v>3.23</v>
      </c>
      <c r="R76" s="7">
        <v>10.82</v>
      </c>
      <c r="S76" s="7">
        <v>9.82</v>
      </c>
      <c r="T76" s="7">
        <v>1</v>
      </c>
      <c r="U76" s="340">
        <v>3.758799999999999</v>
      </c>
    </row>
    <row r="77" spans="1:21" ht="16.5" customHeight="1">
      <c r="A77" s="2" t="s">
        <v>70</v>
      </c>
      <c r="B77" s="18">
        <v>164</v>
      </c>
      <c r="C77" s="18">
        <v>104</v>
      </c>
      <c r="D77" s="18">
        <v>60</v>
      </c>
      <c r="E77" s="345">
        <v>0.8</v>
      </c>
      <c r="F77" s="345">
        <v>0.19999999999999996</v>
      </c>
      <c r="G77" s="347">
        <v>0.7</v>
      </c>
      <c r="H77" s="347">
        <v>0</v>
      </c>
      <c r="I77" s="347">
        <v>0.3</v>
      </c>
      <c r="J77" s="3">
        <v>30.4</v>
      </c>
      <c r="K77" s="3">
        <v>24.32</v>
      </c>
      <c r="L77" s="3">
        <v>4.26</v>
      </c>
      <c r="M77" s="3">
        <v>1.82</v>
      </c>
      <c r="N77" s="7">
        <v>6.242799999999999</v>
      </c>
      <c r="O77" s="7">
        <v>34.8228</v>
      </c>
      <c r="P77" s="7">
        <v>30.5628</v>
      </c>
      <c r="Q77" s="7">
        <v>4.26</v>
      </c>
      <c r="R77" s="7">
        <v>31.53</v>
      </c>
      <c r="S77" s="7">
        <v>22.53</v>
      </c>
      <c r="T77" s="7">
        <v>9</v>
      </c>
      <c r="U77" s="340">
        <v>3.2927999999999997</v>
      </c>
    </row>
    <row r="78" spans="1:21" ht="16.5" customHeight="1">
      <c r="A78" s="2" t="s">
        <v>71</v>
      </c>
      <c r="B78" s="18">
        <v>399</v>
      </c>
      <c r="C78" s="18">
        <v>202</v>
      </c>
      <c r="D78" s="18">
        <v>197</v>
      </c>
      <c r="E78" s="345">
        <v>0.6</v>
      </c>
      <c r="F78" s="345">
        <v>0.4</v>
      </c>
      <c r="G78" s="347">
        <v>0.7</v>
      </c>
      <c r="H78" s="347">
        <v>0</v>
      </c>
      <c r="I78" s="347">
        <v>0.3</v>
      </c>
      <c r="J78" s="3">
        <v>71.92</v>
      </c>
      <c r="K78" s="3">
        <v>43.15</v>
      </c>
      <c r="L78" s="3">
        <v>20.14</v>
      </c>
      <c r="M78" s="3">
        <v>8.63</v>
      </c>
      <c r="N78" s="7">
        <v>2.7323999999999957</v>
      </c>
      <c r="O78" s="7">
        <v>66.0224</v>
      </c>
      <c r="P78" s="7">
        <v>45.8824</v>
      </c>
      <c r="Q78" s="7">
        <v>20.14</v>
      </c>
      <c r="R78" s="7">
        <v>63.82</v>
      </c>
      <c r="S78" s="7">
        <v>46.82</v>
      </c>
      <c r="T78" s="7">
        <v>17</v>
      </c>
      <c r="U78" s="340">
        <v>2.2024000000000044</v>
      </c>
    </row>
    <row r="79" spans="1:21" ht="16.5" customHeight="1">
      <c r="A79" s="2" t="s">
        <v>72</v>
      </c>
      <c r="B79" s="18">
        <v>476</v>
      </c>
      <c r="C79" s="18">
        <v>141</v>
      </c>
      <c r="D79" s="18">
        <v>335</v>
      </c>
      <c r="E79" s="345">
        <v>0.6</v>
      </c>
      <c r="F79" s="345">
        <v>0.4</v>
      </c>
      <c r="G79" s="347">
        <v>0.7</v>
      </c>
      <c r="H79" s="347">
        <v>0</v>
      </c>
      <c r="I79" s="347">
        <v>0.3</v>
      </c>
      <c r="J79" s="3">
        <v>81.79999999999998</v>
      </c>
      <c r="K79" s="3">
        <v>49.08</v>
      </c>
      <c r="L79" s="3">
        <v>22.9</v>
      </c>
      <c r="M79" s="3">
        <v>9.82</v>
      </c>
      <c r="N79" s="7">
        <v>16.8748</v>
      </c>
      <c r="O79" s="7">
        <v>88.85480000000001</v>
      </c>
      <c r="P79" s="7">
        <v>65.9548</v>
      </c>
      <c r="Q79" s="7">
        <v>22.9</v>
      </c>
      <c r="R79" s="7">
        <v>85.18</v>
      </c>
      <c r="S79" s="7">
        <v>59.18</v>
      </c>
      <c r="T79" s="7">
        <v>26</v>
      </c>
      <c r="U79" s="340">
        <v>3.6748000000000047</v>
      </c>
    </row>
    <row r="80" spans="1:21" ht="16.5" customHeight="1">
      <c r="A80" s="2" t="s">
        <v>73</v>
      </c>
      <c r="B80" s="18">
        <v>472</v>
      </c>
      <c r="C80" s="18">
        <v>96</v>
      </c>
      <c r="D80" s="18">
        <v>376</v>
      </c>
      <c r="E80" s="345">
        <v>0.8</v>
      </c>
      <c r="F80" s="345">
        <v>0.19999999999999996</v>
      </c>
      <c r="G80" s="347">
        <v>0.7</v>
      </c>
      <c r="H80" s="347">
        <v>0</v>
      </c>
      <c r="I80" s="347">
        <v>0.3</v>
      </c>
      <c r="J80" s="3">
        <v>79.36</v>
      </c>
      <c r="K80" s="3">
        <v>63.49</v>
      </c>
      <c r="L80" s="3">
        <v>11.11</v>
      </c>
      <c r="M80" s="3">
        <v>4.76</v>
      </c>
      <c r="N80" s="7">
        <v>20.342799999999997</v>
      </c>
      <c r="O80" s="7">
        <v>94.94279999999999</v>
      </c>
      <c r="P80" s="7">
        <v>83.83279999999999</v>
      </c>
      <c r="Q80" s="7">
        <v>11.11</v>
      </c>
      <c r="R80" s="7">
        <v>84.83</v>
      </c>
      <c r="S80" s="7">
        <v>64.83</v>
      </c>
      <c r="T80" s="7">
        <v>20</v>
      </c>
      <c r="U80" s="340">
        <v>10.112799999999993</v>
      </c>
    </row>
    <row r="81" spans="1:21" ht="16.5" customHeight="1">
      <c r="A81" s="2" t="s">
        <v>74</v>
      </c>
      <c r="B81" s="18">
        <v>371</v>
      </c>
      <c r="C81" s="18">
        <v>214</v>
      </c>
      <c r="D81" s="18">
        <v>157</v>
      </c>
      <c r="E81" s="345">
        <v>0.6</v>
      </c>
      <c r="F81" s="345">
        <v>0.4</v>
      </c>
      <c r="G81" s="347">
        <v>0.7</v>
      </c>
      <c r="H81" s="347">
        <v>0</v>
      </c>
      <c r="I81" s="347">
        <v>0.3</v>
      </c>
      <c r="J81" s="3">
        <v>67.92</v>
      </c>
      <c r="K81" s="3">
        <v>40.75</v>
      </c>
      <c r="L81" s="3">
        <v>19.02</v>
      </c>
      <c r="M81" s="3">
        <v>8.15</v>
      </c>
      <c r="N81" s="7">
        <v>3.188799999999995</v>
      </c>
      <c r="O81" s="7">
        <v>62.9588</v>
      </c>
      <c r="P81" s="7">
        <v>43.93879999999999</v>
      </c>
      <c r="Q81" s="7">
        <v>19.02</v>
      </c>
      <c r="R81" s="7">
        <v>62.25</v>
      </c>
      <c r="S81" s="7">
        <v>43.25</v>
      </c>
      <c r="T81" s="7">
        <v>19</v>
      </c>
      <c r="U81" s="340">
        <v>0.7087999999999965</v>
      </c>
    </row>
    <row r="82" spans="1:21" ht="16.5" customHeight="1">
      <c r="A82" s="2" t="s">
        <v>75</v>
      </c>
      <c r="B82" s="18">
        <v>619</v>
      </c>
      <c r="C82" s="18">
        <v>233</v>
      </c>
      <c r="D82" s="18">
        <v>386</v>
      </c>
      <c r="E82" s="345">
        <v>0.6</v>
      </c>
      <c r="F82" s="345">
        <v>0.4</v>
      </c>
      <c r="G82" s="347">
        <v>0.7</v>
      </c>
      <c r="H82" s="347">
        <v>0</v>
      </c>
      <c r="I82" s="347">
        <v>0.3</v>
      </c>
      <c r="J82" s="3">
        <v>108.36</v>
      </c>
      <c r="K82" s="3">
        <v>65.02</v>
      </c>
      <c r="L82" s="3">
        <v>30.34</v>
      </c>
      <c r="M82" s="3">
        <v>13</v>
      </c>
      <c r="N82" s="7">
        <v>17.2308</v>
      </c>
      <c r="O82" s="7">
        <v>112.5908</v>
      </c>
      <c r="P82" s="7">
        <v>82.2508</v>
      </c>
      <c r="Q82" s="7">
        <v>30.34</v>
      </c>
      <c r="R82" s="7">
        <v>110.25</v>
      </c>
      <c r="S82" s="7">
        <v>85.25</v>
      </c>
      <c r="T82" s="7">
        <v>25</v>
      </c>
      <c r="U82" s="340">
        <v>2.3408000000000015</v>
      </c>
    </row>
    <row r="83" spans="1:21" ht="16.5" customHeight="1">
      <c r="A83" s="2" t="s">
        <v>76</v>
      </c>
      <c r="B83" s="18">
        <v>786</v>
      </c>
      <c r="C83" s="18">
        <v>238</v>
      </c>
      <c r="D83" s="18">
        <v>548</v>
      </c>
      <c r="E83" s="345">
        <v>0.6</v>
      </c>
      <c r="F83" s="345">
        <v>0.4</v>
      </c>
      <c r="G83" s="347">
        <v>0.8</v>
      </c>
      <c r="H83" s="347">
        <v>0</v>
      </c>
      <c r="I83" s="347">
        <v>0.2</v>
      </c>
      <c r="J83" s="3">
        <v>135.28</v>
      </c>
      <c r="K83" s="3">
        <v>81.17</v>
      </c>
      <c r="L83" s="3">
        <v>43.29</v>
      </c>
      <c r="M83" s="3">
        <v>10.82</v>
      </c>
      <c r="N83" s="7">
        <v>12.119999999999994</v>
      </c>
      <c r="O83" s="7">
        <v>136.57999999999998</v>
      </c>
      <c r="P83" s="7">
        <v>93.28999999999999</v>
      </c>
      <c r="Q83" s="7">
        <v>43.29</v>
      </c>
      <c r="R83" s="7">
        <v>149.63</v>
      </c>
      <c r="S83" s="7">
        <v>87.63</v>
      </c>
      <c r="T83" s="7">
        <v>62</v>
      </c>
      <c r="U83" s="340">
        <v>-13.050000000000011</v>
      </c>
    </row>
    <row r="84" spans="1:21" s="5" customFormat="1" ht="16.5" customHeight="1">
      <c r="A84" s="21" t="s">
        <v>77</v>
      </c>
      <c r="B84" s="19">
        <v>3611</v>
      </c>
      <c r="C84" s="19">
        <v>992</v>
      </c>
      <c r="D84" s="19">
        <v>2619</v>
      </c>
      <c r="E84" s="348"/>
      <c r="F84" s="348"/>
      <c r="G84" s="348"/>
      <c r="H84" s="348"/>
      <c r="I84" s="348"/>
      <c r="J84" s="16">
        <v>617.4399999999999</v>
      </c>
      <c r="K84" s="16">
        <v>471.97</v>
      </c>
      <c r="L84" s="16">
        <v>101.78</v>
      </c>
      <c r="M84" s="16">
        <v>43.69</v>
      </c>
      <c r="N84" s="16">
        <v>61.02000000000001</v>
      </c>
      <c r="O84" s="16">
        <v>634.77</v>
      </c>
      <c r="P84" s="16">
        <v>532.99</v>
      </c>
      <c r="Q84" s="16">
        <v>101.78</v>
      </c>
      <c r="R84" s="16">
        <v>704.85</v>
      </c>
      <c r="S84" s="16">
        <v>438.84999999999997</v>
      </c>
      <c r="T84" s="16">
        <v>266</v>
      </c>
      <c r="U84" s="207">
        <v>-70.07999999999997</v>
      </c>
    </row>
    <row r="85" spans="1:21" s="5" customFormat="1" ht="24" customHeight="1">
      <c r="A85" s="21" t="s">
        <v>9</v>
      </c>
      <c r="B85" s="19">
        <v>665</v>
      </c>
      <c r="C85" s="19">
        <v>88</v>
      </c>
      <c r="D85" s="19">
        <v>577</v>
      </c>
      <c r="E85" s="348"/>
      <c r="F85" s="348"/>
      <c r="G85" s="348"/>
      <c r="H85" s="348"/>
      <c r="I85" s="348"/>
      <c r="J85" s="16">
        <v>109.91999999999999</v>
      </c>
      <c r="K85" s="16">
        <v>65.95</v>
      </c>
      <c r="L85" s="16">
        <v>20.58</v>
      </c>
      <c r="M85" s="16">
        <v>23.39</v>
      </c>
      <c r="N85" s="16">
        <v>1.2500000000000044</v>
      </c>
      <c r="O85" s="16">
        <v>87.78</v>
      </c>
      <c r="P85" s="16">
        <v>67.2</v>
      </c>
      <c r="Q85" s="16">
        <v>20.58</v>
      </c>
      <c r="R85" s="16">
        <v>130.05</v>
      </c>
      <c r="S85" s="16">
        <v>66.05</v>
      </c>
      <c r="T85" s="16">
        <v>64</v>
      </c>
      <c r="U85" s="207">
        <v>-42.269999999999996</v>
      </c>
    </row>
    <row r="86" spans="1:21" ht="16.5" customHeight="1">
      <c r="A86" s="22" t="s">
        <v>78</v>
      </c>
      <c r="B86" s="18">
        <v>151</v>
      </c>
      <c r="C86" s="18">
        <v>0</v>
      </c>
      <c r="D86" s="18">
        <v>151</v>
      </c>
      <c r="E86" s="345">
        <v>0.6</v>
      </c>
      <c r="F86" s="345">
        <v>0.4</v>
      </c>
      <c r="G86" s="3">
        <v>0</v>
      </c>
      <c r="H86" s="3">
        <v>1</v>
      </c>
      <c r="I86" s="3">
        <v>0</v>
      </c>
      <c r="J86" s="3">
        <v>24.16</v>
      </c>
      <c r="K86" s="3">
        <v>14.5</v>
      </c>
      <c r="L86" s="3">
        <v>0</v>
      </c>
      <c r="M86" s="3">
        <v>9.66</v>
      </c>
      <c r="N86" s="7">
        <v>0.530000000000002</v>
      </c>
      <c r="O86" s="7">
        <v>15.030000000000001</v>
      </c>
      <c r="P86" s="7">
        <v>15.030000000000001</v>
      </c>
      <c r="Q86" s="7">
        <v>0</v>
      </c>
      <c r="R86" s="7">
        <v>25.16</v>
      </c>
      <c r="S86" s="7">
        <v>14.16</v>
      </c>
      <c r="T86" s="7">
        <v>11</v>
      </c>
      <c r="U86" s="340">
        <v>-10.129999999999999</v>
      </c>
    </row>
    <row r="87" spans="1:21" ht="16.5" customHeight="1">
      <c r="A87" s="22" t="s">
        <v>79</v>
      </c>
      <c r="B87" s="18">
        <v>445</v>
      </c>
      <c r="C87" s="18">
        <v>88</v>
      </c>
      <c r="D87" s="18">
        <v>357</v>
      </c>
      <c r="E87" s="345">
        <v>0.6</v>
      </c>
      <c r="F87" s="345">
        <v>0.4</v>
      </c>
      <c r="G87" s="347">
        <v>0.6</v>
      </c>
      <c r="H87" s="347">
        <v>0.4</v>
      </c>
      <c r="I87" s="3"/>
      <c r="J87" s="3">
        <v>74.72</v>
      </c>
      <c r="K87" s="3">
        <v>44.83</v>
      </c>
      <c r="L87" s="3">
        <v>17.93</v>
      </c>
      <c r="M87" s="3">
        <v>11.96</v>
      </c>
      <c r="N87" s="7">
        <v>-0.8699999999999974</v>
      </c>
      <c r="O87" s="7">
        <v>61.89</v>
      </c>
      <c r="P87" s="7">
        <v>43.96</v>
      </c>
      <c r="Q87" s="7">
        <v>17.93</v>
      </c>
      <c r="R87" s="7">
        <v>92.12</v>
      </c>
      <c r="S87" s="7">
        <v>44.12</v>
      </c>
      <c r="T87" s="7">
        <v>48</v>
      </c>
      <c r="U87" s="340">
        <v>-30.230000000000004</v>
      </c>
    </row>
    <row r="88" spans="1:21" ht="16.5" customHeight="1">
      <c r="A88" s="22" t="s">
        <v>80</v>
      </c>
      <c r="B88" s="18">
        <v>69</v>
      </c>
      <c r="C88" s="18">
        <v>0</v>
      </c>
      <c r="D88" s="18">
        <v>69</v>
      </c>
      <c r="E88" s="345">
        <v>0.6</v>
      </c>
      <c r="F88" s="345">
        <v>0.4</v>
      </c>
      <c r="G88" s="347">
        <v>0.6</v>
      </c>
      <c r="H88" s="347">
        <v>0.4</v>
      </c>
      <c r="I88" s="3"/>
      <c r="J88" s="3">
        <v>11.04</v>
      </c>
      <c r="K88" s="3">
        <v>6.62</v>
      </c>
      <c r="L88" s="3">
        <v>2.65</v>
      </c>
      <c r="M88" s="3">
        <v>1.77</v>
      </c>
      <c r="N88" s="7">
        <v>1.5899999999999999</v>
      </c>
      <c r="O88" s="7">
        <v>10.860000000000001</v>
      </c>
      <c r="P88" s="7">
        <v>8.21</v>
      </c>
      <c r="Q88" s="7">
        <v>2.65</v>
      </c>
      <c r="R88" s="7">
        <v>12.77</v>
      </c>
      <c r="S88" s="7">
        <v>7.77</v>
      </c>
      <c r="T88" s="7">
        <v>5</v>
      </c>
      <c r="U88" s="340">
        <v>-1.9099999999999984</v>
      </c>
    </row>
    <row r="89" spans="1:21" ht="16.5" customHeight="1">
      <c r="A89" s="2" t="s">
        <v>81</v>
      </c>
      <c r="B89" s="18">
        <v>1107</v>
      </c>
      <c r="C89" s="18">
        <v>275</v>
      </c>
      <c r="D89" s="18">
        <v>832</v>
      </c>
      <c r="E89" s="345">
        <v>0.8</v>
      </c>
      <c r="F89" s="345">
        <v>0.19999999999999996</v>
      </c>
      <c r="G89" s="347">
        <v>0.8</v>
      </c>
      <c r="H89" s="347">
        <v>0</v>
      </c>
      <c r="I89" s="347">
        <v>0.2</v>
      </c>
      <c r="J89" s="3">
        <v>188.12</v>
      </c>
      <c r="K89" s="3">
        <v>150.5</v>
      </c>
      <c r="L89" s="3">
        <v>30.1</v>
      </c>
      <c r="M89" s="3">
        <v>7.52</v>
      </c>
      <c r="N89" s="7">
        <v>17.159999999999997</v>
      </c>
      <c r="O89" s="7">
        <v>197.76</v>
      </c>
      <c r="P89" s="7">
        <v>167.66</v>
      </c>
      <c r="Q89" s="7">
        <v>30.1</v>
      </c>
      <c r="R89" s="7">
        <v>208.54</v>
      </c>
      <c r="S89" s="7">
        <v>122.53999999999999</v>
      </c>
      <c r="T89" s="7">
        <v>86</v>
      </c>
      <c r="U89" s="340">
        <v>-10.780000000000001</v>
      </c>
    </row>
    <row r="90" spans="1:21" ht="16.5" customHeight="1">
      <c r="A90" s="2" t="s">
        <v>82</v>
      </c>
      <c r="B90" s="18">
        <v>1839</v>
      </c>
      <c r="C90" s="18">
        <v>629</v>
      </c>
      <c r="D90" s="18">
        <v>1210</v>
      </c>
      <c r="E90" s="345">
        <v>0.8</v>
      </c>
      <c r="F90" s="345">
        <v>0.19999999999999996</v>
      </c>
      <c r="G90" s="347">
        <v>0.8</v>
      </c>
      <c r="H90" s="347">
        <v>0</v>
      </c>
      <c r="I90" s="347">
        <v>0.2</v>
      </c>
      <c r="J90" s="3">
        <v>319.4</v>
      </c>
      <c r="K90" s="3">
        <v>255.52</v>
      </c>
      <c r="L90" s="3">
        <v>51.1</v>
      </c>
      <c r="M90" s="3">
        <v>12.78</v>
      </c>
      <c r="N90" s="7">
        <v>42.610000000000014</v>
      </c>
      <c r="O90" s="7">
        <v>349.23</v>
      </c>
      <c r="P90" s="7">
        <v>298.13</v>
      </c>
      <c r="Q90" s="7">
        <v>51.1</v>
      </c>
      <c r="R90" s="7">
        <v>366.26</v>
      </c>
      <c r="S90" s="7">
        <v>250.26</v>
      </c>
      <c r="T90" s="7">
        <v>116</v>
      </c>
      <c r="U90" s="340">
        <v>-17.029999999999973</v>
      </c>
    </row>
    <row r="91" spans="1:21" s="5" customFormat="1" ht="15.75" customHeight="1">
      <c r="A91" s="1" t="s">
        <v>83</v>
      </c>
      <c r="B91" s="19">
        <v>4336</v>
      </c>
      <c r="C91" s="19">
        <v>2009</v>
      </c>
      <c r="D91" s="19">
        <v>2327</v>
      </c>
      <c r="E91" s="348"/>
      <c r="F91" s="348"/>
      <c r="G91" s="348"/>
      <c r="H91" s="348"/>
      <c r="I91" s="348"/>
      <c r="J91" s="16">
        <v>774.12</v>
      </c>
      <c r="K91" s="16">
        <v>557.97</v>
      </c>
      <c r="L91" s="16">
        <v>138.15</v>
      </c>
      <c r="M91" s="16">
        <v>78</v>
      </c>
      <c r="N91" s="16">
        <v>-13.122800000000034</v>
      </c>
      <c r="O91" s="16">
        <v>682.9972</v>
      </c>
      <c r="P91" s="16">
        <v>544.8471999999999</v>
      </c>
      <c r="Q91" s="16">
        <v>138.15</v>
      </c>
      <c r="R91" s="16">
        <v>664</v>
      </c>
      <c r="S91" s="16">
        <v>487.99999999999994</v>
      </c>
      <c r="T91" s="16">
        <v>176</v>
      </c>
      <c r="U91" s="207">
        <v>18.997200000000024</v>
      </c>
    </row>
    <row r="92" spans="1:21" s="5" customFormat="1" ht="24" customHeight="1">
      <c r="A92" s="1" t="s">
        <v>9</v>
      </c>
      <c r="B92" s="19">
        <v>1213</v>
      </c>
      <c r="C92" s="19">
        <v>416</v>
      </c>
      <c r="D92" s="19">
        <v>797</v>
      </c>
      <c r="E92" s="348"/>
      <c r="F92" s="348"/>
      <c r="G92" s="348"/>
      <c r="H92" s="348"/>
      <c r="I92" s="348"/>
      <c r="J92" s="16">
        <v>210.71999999999997</v>
      </c>
      <c r="K92" s="16">
        <v>130.54999999999998</v>
      </c>
      <c r="L92" s="16">
        <v>36.46</v>
      </c>
      <c r="M92" s="16">
        <v>43.71</v>
      </c>
      <c r="N92" s="16">
        <v>-5.130000000000011</v>
      </c>
      <c r="O92" s="16">
        <v>161.88</v>
      </c>
      <c r="P92" s="16">
        <v>125.41999999999999</v>
      </c>
      <c r="Q92" s="16">
        <v>36.46</v>
      </c>
      <c r="R92" s="16">
        <v>158.44</v>
      </c>
      <c r="S92" s="16">
        <v>142.44</v>
      </c>
      <c r="T92" s="16">
        <v>16</v>
      </c>
      <c r="U92" s="207">
        <v>3.439999999999987</v>
      </c>
    </row>
    <row r="93" spans="1:21" ht="16.5" customHeight="1">
      <c r="A93" s="2" t="s">
        <v>84</v>
      </c>
      <c r="B93" s="18">
        <v>112</v>
      </c>
      <c r="C93" s="18">
        <v>108</v>
      </c>
      <c r="D93" s="18">
        <v>4</v>
      </c>
      <c r="E93" s="345">
        <v>0.6</v>
      </c>
      <c r="F93" s="345">
        <v>0.4</v>
      </c>
      <c r="G93" s="3">
        <v>0</v>
      </c>
      <c r="H93" s="3">
        <v>1</v>
      </c>
      <c r="I93" s="3">
        <v>0</v>
      </c>
      <c r="J93" s="3">
        <v>22.240000000000002</v>
      </c>
      <c r="K93" s="3">
        <v>13.34</v>
      </c>
      <c r="L93" s="3">
        <v>0</v>
      </c>
      <c r="M93" s="3">
        <v>8.9</v>
      </c>
      <c r="N93" s="7">
        <v>0.9499999999999997</v>
      </c>
      <c r="O93" s="7">
        <v>14.29</v>
      </c>
      <c r="P93" s="7">
        <v>14.29</v>
      </c>
      <c r="Q93" s="7">
        <v>0</v>
      </c>
      <c r="R93" s="7">
        <v>16.08</v>
      </c>
      <c r="S93" s="7">
        <v>16.08</v>
      </c>
      <c r="T93" s="7">
        <v>0</v>
      </c>
      <c r="U93" s="340">
        <v>-1.7899999999999991</v>
      </c>
    </row>
    <row r="94" spans="1:21" ht="16.5" customHeight="1">
      <c r="A94" s="2" t="s">
        <v>85</v>
      </c>
      <c r="B94" s="18">
        <v>288</v>
      </c>
      <c r="C94" s="18">
        <v>138</v>
      </c>
      <c r="D94" s="18">
        <v>150</v>
      </c>
      <c r="E94" s="345">
        <v>0.6</v>
      </c>
      <c r="F94" s="345">
        <v>0.4</v>
      </c>
      <c r="G94" s="347">
        <v>0.5</v>
      </c>
      <c r="H94" s="3">
        <v>0.5</v>
      </c>
      <c r="I94" s="3"/>
      <c r="J94" s="3">
        <v>51.6</v>
      </c>
      <c r="K94" s="3">
        <v>30.96</v>
      </c>
      <c r="L94" s="3">
        <v>10.32</v>
      </c>
      <c r="M94" s="3">
        <v>10.32</v>
      </c>
      <c r="N94" s="7">
        <v>-8.165600000000001</v>
      </c>
      <c r="O94" s="7">
        <v>33.1144</v>
      </c>
      <c r="P94" s="7">
        <v>22.7944</v>
      </c>
      <c r="Q94" s="7">
        <v>10.32</v>
      </c>
      <c r="R94" s="7">
        <v>31.66</v>
      </c>
      <c r="S94" s="7">
        <v>29.66</v>
      </c>
      <c r="T94" s="7">
        <v>2</v>
      </c>
      <c r="U94" s="340">
        <v>1.4544000000000032</v>
      </c>
    </row>
    <row r="95" spans="1:21" ht="16.5" customHeight="1">
      <c r="A95" s="2" t="s">
        <v>86</v>
      </c>
      <c r="B95" s="18">
        <v>684</v>
      </c>
      <c r="C95" s="18">
        <v>170</v>
      </c>
      <c r="D95" s="18">
        <v>514</v>
      </c>
      <c r="E95" s="345">
        <v>0.6</v>
      </c>
      <c r="F95" s="345">
        <v>0.4</v>
      </c>
      <c r="G95" s="347">
        <v>0.5</v>
      </c>
      <c r="H95" s="3">
        <v>0.5</v>
      </c>
      <c r="I95" s="3"/>
      <c r="J95" s="3">
        <v>116.24</v>
      </c>
      <c r="K95" s="3">
        <v>69.74</v>
      </c>
      <c r="L95" s="3">
        <v>23.25</v>
      </c>
      <c r="M95" s="3">
        <v>23.25</v>
      </c>
      <c r="N95" s="7">
        <v>1.2303999999999906</v>
      </c>
      <c r="O95" s="7">
        <v>94.22039999999998</v>
      </c>
      <c r="P95" s="7">
        <v>70.97039999999998</v>
      </c>
      <c r="Q95" s="7">
        <v>23.25</v>
      </c>
      <c r="R95" s="7">
        <v>93.2</v>
      </c>
      <c r="S95" s="7">
        <v>80.2</v>
      </c>
      <c r="T95" s="7">
        <v>13</v>
      </c>
      <c r="U95" s="340">
        <v>1.0203999999999809</v>
      </c>
    </row>
    <row r="96" spans="1:21" ht="16.5" customHeight="1">
      <c r="A96" s="2" t="s">
        <v>87</v>
      </c>
      <c r="B96" s="18">
        <v>129</v>
      </c>
      <c r="C96" s="18">
        <v>0</v>
      </c>
      <c r="D96" s="18">
        <v>129</v>
      </c>
      <c r="E96" s="345">
        <v>0.8</v>
      </c>
      <c r="F96" s="345">
        <v>0.19999999999999996</v>
      </c>
      <c r="G96" s="347">
        <v>0.7</v>
      </c>
      <c r="H96" s="347">
        <v>0</v>
      </c>
      <c r="I96" s="347">
        <v>0.3</v>
      </c>
      <c r="J96" s="3">
        <v>20.64</v>
      </c>
      <c r="K96" s="3">
        <v>16.51</v>
      </c>
      <c r="L96" s="3">
        <v>2.89</v>
      </c>
      <c r="M96" s="3">
        <v>1.24</v>
      </c>
      <c r="N96" s="7">
        <v>0.8552000000000001</v>
      </c>
      <c r="O96" s="7">
        <v>20.255200000000002</v>
      </c>
      <c r="P96" s="7">
        <v>17.3652</v>
      </c>
      <c r="Q96" s="7">
        <v>2.89</v>
      </c>
      <c r="R96" s="7">
        <v>17.5</v>
      </c>
      <c r="S96" s="7">
        <v>16.5</v>
      </c>
      <c r="T96" s="7">
        <v>1</v>
      </c>
      <c r="U96" s="340">
        <v>2.755200000000002</v>
      </c>
    </row>
    <row r="97" spans="1:21" ht="16.5" customHeight="1">
      <c r="A97" s="2" t="s">
        <v>88</v>
      </c>
      <c r="B97" s="18">
        <v>352</v>
      </c>
      <c r="C97" s="18">
        <v>253</v>
      </c>
      <c r="D97" s="18">
        <v>99</v>
      </c>
      <c r="E97" s="345">
        <v>0.8</v>
      </c>
      <c r="F97" s="345">
        <v>0.19999999999999996</v>
      </c>
      <c r="G97" s="347">
        <v>0.7</v>
      </c>
      <c r="H97" s="347">
        <v>0</v>
      </c>
      <c r="I97" s="347">
        <v>0.3</v>
      </c>
      <c r="J97" s="3">
        <v>66.44</v>
      </c>
      <c r="K97" s="3">
        <v>53.15</v>
      </c>
      <c r="L97" s="3">
        <v>9.3</v>
      </c>
      <c r="M97" s="3">
        <v>3.99</v>
      </c>
      <c r="N97" s="7">
        <v>-4.433199999999999</v>
      </c>
      <c r="O97" s="7">
        <v>58.0168</v>
      </c>
      <c r="P97" s="7">
        <v>48.7168</v>
      </c>
      <c r="Q97" s="7">
        <v>9.3</v>
      </c>
      <c r="R97" s="7">
        <v>54.95</v>
      </c>
      <c r="S97" s="7">
        <v>37.95</v>
      </c>
      <c r="T97" s="7">
        <v>17</v>
      </c>
      <c r="U97" s="340">
        <v>3.0668000000000006</v>
      </c>
    </row>
    <row r="98" spans="1:21" ht="16.5" customHeight="1">
      <c r="A98" s="2" t="s">
        <v>89</v>
      </c>
      <c r="B98" s="18">
        <v>300</v>
      </c>
      <c r="C98" s="18">
        <v>170</v>
      </c>
      <c r="D98" s="18">
        <v>130</v>
      </c>
      <c r="E98" s="345">
        <v>0.8</v>
      </c>
      <c r="F98" s="345">
        <v>0.19999999999999996</v>
      </c>
      <c r="G98" s="347">
        <v>0.7</v>
      </c>
      <c r="H98" s="347">
        <v>0</v>
      </c>
      <c r="I98" s="347">
        <v>0.3</v>
      </c>
      <c r="J98" s="3">
        <v>54.800000000000004</v>
      </c>
      <c r="K98" s="3">
        <v>43.84</v>
      </c>
      <c r="L98" s="3">
        <v>7.67</v>
      </c>
      <c r="M98" s="3">
        <v>3.29</v>
      </c>
      <c r="N98" s="7">
        <v>-3.400000000000002</v>
      </c>
      <c r="O98" s="7">
        <v>48.11</v>
      </c>
      <c r="P98" s="7">
        <v>40.44</v>
      </c>
      <c r="Q98" s="7">
        <v>7.67</v>
      </c>
      <c r="R98" s="7">
        <v>44.39</v>
      </c>
      <c r="S98" s="7">
        <v>25.39</v>
      </c>
      <c r="T98" s="7">
        <v>19</v>
      </c>
      <c r="U98" s="340">
        <v>3.719999999999999</v>
      </c>
    </row>
    <row r="99" spans="1:21" ht="16.5" customHeight="1">
      <c r="A99" s="2" t="s">
        <v>90</v>
      </c>
      <c r="B99" s="18">
        <v>689</v>
      </c>
      <c r="C99" s="18">
        <v>156</v>
      </c>
      <c r="D99" s="18">
        <v>533</v>
      </c>
      <c r="E99" s="345">
        <v>0.6</v>
      </c>
      <c r="F99" s="345">
        <v>0.4</v>
      </c>
      <c r="G99" s="347">
        <v>0.7</v>
      </c>
      <c r="H99" s="347">
        <v>0</v>
      </c>
      <c r="I99" s="347">
        <v>0.3</v>
      </c>
      <c r="J99" s="3">
        <v>116.48</v>
      </c>
      <c r="K99" s="3">
        <v>69.89</v>
      </c>
      <c r="L99" s="3">
        <v>32.61</v>
      </c>
      <c r="M99" s="3">
        <v>13.98</v>
      </c>
      <c r="N99" s="7">
        <v>-48.5668</v>
      </c>
      <c r="O99" s="7">
        <v>53.9332</v>
      </c>
      <c r="P99" s="7">
        <v>21.3232</v>
      </c>
      <c r="Q99" s="7">
        <v>32.61</v>
      </c>
      <c r="R99" s="7">
        <v>66.58</v>
      </c>
      <c r="S99" s="7">
        <v>36.58</v>
      </c>
      <c r="T99" s="7">
        <v>30</v>
      </c>
      <c r="U99" s="340">
        <v>-12.646799999999999</v>
      </c>
    </row>
    <row r="100" spans="1:21" ht="16.5" customHeight="1">
      <c r="A100" s="2" t="s">
        <v>91</v>
      </c>
      <c r="B100" s="18">
        <v>1782</v>
      </c>
      <c r="C100" s="18">
        <v>1014</v>
      </c>
      <c r="D100" s="18">
        <v>768</v>
      </c>
      <c r="E100" s="345">
        <v>0.8</v>
      </c>
      <c r="F100" s="345">
        <v>0.19999999999999996</v>
      </c>
      <c r="G100" s="347">
        <v>0.8</v>
      </c>
      <c r="H100" s="347">
        <v>0</v>
      </c>
      <c r="I100" s="347">
        <v>0.2</v>
      </c>
      <c r="J100" s="3">
        <v>325.68</v>
      </c>
      <c r="K100" s="3">
        <v>260.54</v>
      </c>
      <c r="L100" s="3">
        <v>52.11</v>
      </c>
      <c r="M100" s="3">
        <v>13.03</v>
      </c>
      <c r="N100" s="7">
        <v>48.40719999999998</v>
      </c>
      <c r="O100" s="7">
        <v>361.0572</v>
      </c>
      <c r="P100" s="7">
        <v>308.9472</v>
      </c>
      <c r="Q100" s="7">
        <v>52.11</v>
      </c>
      <c r="R100" s="7">
        <v>339.64</v>
      </c>
      <c r="S100" s="7">
        <v>245.64</v>
      </c>
      <c r="T100" s="7">
        <v>94</v>
      </c>
      <c r="U100" s="340">
        <v>21.417200000000037</v>
      </c>
    </row>
    <row r="101" spans="1:21" s="5" customFormat="1" ht="16.5" customHeight="1">
      <c r="A101" s="1" t="s">
        <v>92</v>
      </c>
      <c r="B101" s="19">
        <v>9381</v>
      </c>
      <c r="C101" s="19">
        <v>4171</v>
      </c>
      <c r="D101" s="19">
        <v>5210</v>
      </c>
      <c r="E101" s="348"/>
      <c r="F101" s="348"/>
      <c r="G101" s="348"/>
      <c r="H101" s="348"/>
      <c r="I101" s="348"/>
      <c r="J101" s="16">
        <v>1665.76</v>
      </c>
      <c r="K101" s="16">
        <v>1227.39</v>
      </c>
      <c r="L101" s="16">
        <v>295.06000000000006</v>
      </c>
      <c r="M101" s="16">
        <v>143.31</v>
      </c>
      <c r="N101" s="16">
        <v>290.05039999999997</v>
      </c>
      <c r="O101" s="16">
        <v>1812.5004</v>
      </c>
      <c r="P101" s="16">
        <v>1517.4404</v>
      </c>
      <c r="Q101" s="16">
        <v>295.06000000000006</v>
      </c>
      <c r="R101" s="16">
        <v>1764.8000000000002</v>
      </c>
      <c r="S101" s="16">
        <v>1305.8000000000002</v>
      </c>
      <c r="T101" s="16">
        <v>459</v>
      </c>
      <c r="U101" s="207">
        <v>47.70039999999991</v>
      </c>
    </row>
    <row r="102" spans="1:21" s="5" customFormat="1" ht="24" customHeight="1">
      <c r="A102" s="1" t="s">
        <v>9</v>
      </c>
      <c r="B102" s="19">
        <v>1161</v>
      </c>
      <c r="C102" s="19">
        <v>388</v>
      </c>
      <c r="D102" s="19">
        <v>773</v>
      </c>
      <c r="E102" s="348"/>
      <c r="F102" s="348"/>
      <c r="G102" s="348"/>
      <c r="H102" s="348"/>
      <c r="I102" s="348"/>
      <c r="J102" s="16">
        <v>199.26999999999998</v>
      </c>
      <c r="K102" s="16">
        <v>120.77</v>
      </c>
      <c r="L102" s="16">
        <v>22.72</v>
      </c>
      <c r="M102" s="16">
        <v>55.78</v>
      </c>
      <c r="N102" s="16">
        <v>9.847199999999999</v>
      </c>
      <c r="O102" s="16">
        <v>153.3372</v>
      </c>
      <c r="P102" s="16">
        <v>130.6172</v>
      </c>
      <c r="Q102" s="16">
        <v>22.72</v>
      </c>
      <c r="R102" s="16">
        <v>153.20999999999998</v>
      </c>
      <c r="S102" s="16">
        <v>145.20999999999998</v>
      </c>
      <c r="T102" s="16">
        <v>8</v>
      </c>
      <c r="U102" s="207">
        <v>0.12720000000000198</v>
      </c>
    </row>
    <row r="103" spans="1:21" ht="16.5" customHeight="1">
      <c r="A103" s="2" t="s">
        <v>93</v>
      </c>
      <c r="B103" s="18">
        <v>388</v>
      </c>
      <c r="C103" s="18">
        <v>388</v>
      </c>
      <c r="D103" s="18">
        <v>0</v>
      </c>
      <c r="E103" s="345">
        <v>0.6</v>
      </c>
      <c r="F103" s="345">
        <v>0.4</v>
      </c>
      <c r="G103" s="3">
        <v>0</v>
      </c>
      <c r="H103" s="3">
        <v>1</v>
      </c>
      <c r="I103" s="3">
        <v>0</v>
      </c>
      <c r="J103" s="3">
        <v>77.6</v>
      </c>
      <c r="K103" s="3">
        <v>46.56</v>
      </c>
      <c r="L103" s="3">
        <v>0</v>
      </c>
      <c r="M103" s="3">
        <v>31.04</v>
      </c>
      <c r="N103" s="7">
        <v>-1.5300000000000011</v>
      </c>
      <c r="O103" s="7">
        <v>45.03</v>
      </c>
      <c r="P103" s="7">
        <v>45.03</v>
      </c>
      <c r="Q103" s="7">
        <v>0</v>
      </c>
      <c r="R103" s="7">
        <v>49.55</v>
      </c>
      <c r="S103" s="7">
        <v>49.55</v>
      </c>
      <c r="T103" s="7">
        <v>0</v>
      </c>
      <c r="U103" s="340">
        <v>-4.519999999999996</v>
      </c>
    </row>
    <row r="104" spans="1:21" ht="16.5" customHeight="1">
      <c r="A104" s="2" t="s">
        <v>94</v>
      </c>
      <c r="B104" s="18">
        <v>458</v>
      </c>
      <c r="C104" s="18">
        <v>0</v>
      </c>
      <c r="D104" s="18">
        <v>458</v>
      </c>
      <c r="E104" s="345">
        <v>0.6</v>
      </c>
      <c r="F104" s="345">
        <v>0.4</v>
      </c>
      <c r="G104" s="347">
        <v>0.5</v>
      </c>
      <c r="H104" s="3">
        <v>0.5</v>
      </c>
      <c r="I104" s="3"/>
      <c r="J104" s="3">
        <v>73.28999999999999</v>
      </c>
      <c r="K104" s="3">
        <v>43.97</v>
      </c>
      <c r="L104" s="3">
        <v>14.66</v>
      </c>
      <c r="M104" s="3">
        <v>14.66</v>
      </c>
      <c r="N104" s="7">
        <v>11.629199999999999</v>
      </c>
      <c r="O104" s="7">
        <v>70.25919999999999</v>
      </c>
      <c r="P104" s="7">
        <v>55.599199999999996</v>
      </c>
      <c r="Q104" s="7">
        <v>14.66</v>
      </c>
      <c r="R104" s="7">
        <v>63.8</v>
      </c>
      <c r="S104" s="7">
        <v>57.8</v>
      </c>
      <c r="T104" s="7">
        <v>6</v>
      </c>
      <c r="U104" s="340">
        <v>6.459199999999996</v>
      </c>
    </row>
    <row r="105" spans="1:21" ht="16.5" customHeight="1">
      <c r="A105" s="2" t="s">
        <v>95</v>
      </c>
      <c r="B105" s="18">
        <v>315</v>
      </c>
      <c r="C105" s="18">
        <v>0</v>
      </c>
      <c r="D105" s="18">
        <v>315</v>
      </c>
      <c r="E105" s="345">
        <v>0.6</v>
      </c>
      <c r="F105" s="345">
        <v>0.4</v>
      </c>
      <c r="G105" s="347">
        <v>0.4</v>
      </c>
      <c r="H105" s="3">
        <v>0.5</v>
      </c>
      <c r="I105" s="3"/>
      <c r="J105" s="3">
        <v>48.379999999999995</v>
      </c>
      <c r="K105" s="3">
        <v>30.24</v>
      </c>
      <c r="L105" s="3">
        <v>8.06</v>
      </c>
      <c r="M105" s="3">
        <v>10.08</v>
      </c>
      <c r="N105" s="7">
        <v>-0.25199999999999906</v>
      </c>
      <c r="O105" s="7">
        <v>38.048</v>
      </c>
      <c r="P105" s="7">
        <v>29.988</v>
      </c>
      <c r="Q105" s="7">
        <v>8.06</v>
      </c>
      <c r="R105" s="7">
        <v>39.86</v>
      </c>
      <c r="S105" s="7">
        <v>37.86</v>
      </c>
      <c r="T105" s="7">
        <v>2</v>
      </c>
      <c r="U105" s="340">
        <v>-1.8119999999999976</v>
      </c>
    </row>
    <row r="106" spans="1:21" ht="16.5" customHeight="1">
      <c r="A106" s="2" t="s">
        <v>96</v>
      </c>
      <c r="B106" s="18">
        <v>733</v>
      </c>
      <c r="C106" s="18">
        <v>304</v>
      </c>
      <c r="D106" s="18">
        <v>429</v>
      </c>
      <c r="E106" s="345">
        <v>0.6</v>
      </c>
      <c r="F106" s="345">
        <v>0.4</v>
      </c>
      <c r="G106" s="347">
        <v>0.7</v>
      </c>
      <c r="H106" s="347">
        <v>0</v>
      </c>
      <c r="I106" s="347">
        <v>0.3</v>
      </c>
      <c r="J106" s="3">
        <v>129.43</v>
      </c>
      <c r="K106" s="3">
        <v>77.66</v>
      </c>
      <c r="L106" s="3">
        <v>36.24</v>
      </c>
      <c r="M106" s="3">
        <v>15.53</v>
      </c>
      <c r="N106" s="7">
        <v>12.573999999999998</v>
      </c>
      <c r="O106" s="7">
        <v>126.47399999999999</v>
      </c>
      <c r="P106" s="7">
        <v>90.234</v>
      </c>
      <c r="Q106" s="7">
        <v>36.24</v>
      </c>
      <c r="R106" s="7">
        <v>125.31</v>
      </c>
      <c r="S106" s="7">
        <v>96.31</v>
      </c>
      <c r="T106" s="7">
        <v>29</v>
      </c>
      <c r="U106" s="340">
        <v>1.1639999999999873</v>
      </c>
    </row>
    <row r="107" spans="1:21" ht="16.5" customHeight="1">
      <c r="A107" s="2" t="s">
        <v>97</v>
      </c>
      <c r="B107" s="18">
        <v>759</v>
      </c>
      <c r="C107" s="18">
        <v>341</v>
      </c>
      <c r="D107" s="18">
        <v>418</v>
      </c>
      <c r="E107" s="345">
        <v>0.6</v>
      </c>
      <c r="F107" s="345">
        <v>0.4</v>
      </c>
      <c r="G107" s="347">
        <v>0.7</v>
      </c>
      <c r="H107" s="347">
        <v>0</v>
      </c>
      <c r="I107" s="347">
        <v>0.3</v>
      </c>
      <c r="J107" s="3">
        <v>135.08</v>
      </c>
      <c r="K107" s="3">
        <v>81.05</v>
      </c>
      <c r="L107" s="3">
        <v>37.82</v>
      </c>
      <c r="M107" s="3">
        <v>16.21</v>
      </c>
      <c r="N107" s="7">
        <v>46.475199999999994</v>
      </c>
      <c r="O107" s="7">
        <v>165.34519999999998</v>
      </c>
      <c r="P107" s="7">
        <v>127.52519999999998</v>
      </c>
      <c r="Q107" s="7">
        <v>37.82</v>
      </c>
      <c r="R107" s="7">
        <v>156.49</v>
      </c>
      <c r="S107" s="7">
        <v>118.49000000000001</v>
      </c>
      <c r="T107" s="7">
        <v>38</v>
      </c>
      <c r="U107" s="340">
        <v>8.855199999999968</v>
      </c>
    </row>
    <row r="108" spans="1:21" ht="16.5" customHeight="1">
      <c r="A108" s="2" t="s">
        <v>98</v>
      </c>
      <c r="B108" s="18">
        <v>1362</v>
      </c>
      <c r="C108" s="18">
        <v>529</v>
      </c>
      <c r="D108" s="18">
        <v>833</v>
      </c>
      <c r="E108" s="345">
        <v>0.8</v>
      </c>
      <c r="F108" s="345">
        <v>0.19999999999999996</v>
      </c>
      <c r="G108" s="347">
        <v>0.8</v>
      </c>
      <c r="H108" s="347">
        <v>0</v>
      </c>
      <c r="I108" s="347">
        <v>0.2</v>
      </c>
      <c r="J108" s="3">
        <v>239.07</v>
      </c>
      <c r="K108" s="3">
        <v>191.26</v>
      </c>
      <c r="L108" s="3">
        <v>38.25</v>
      </c>
      <c r="M108" s="3">
        <v>9.56</v>
      </c>
      <c r="N108" s="7">
        <v>-7.591200000000008</v>
      </c>
      <c r="O108" s="7">
        <v>221.91879999999998</v>
      </c>
      <c r="P108" s="7">
        <v>183.66879999999998</v>
      </c>
      <c r="Q108" s="7">
        <v>38.25</v>
      </c>
      <c r="R108" s="7">
        <v>215.41</v>
      </c>
      <c r="S108" s="7">
        <v>150.41</v>
      </c>
      <c r="T108" s="7">
        <v>65</v>
      </c>
      <c r="U108" s="340">
        <v>6.5087999999999795</v>
      </c>
    </row>
    <row r="109" spans="1:21" ht="16.5" customHeight="1">
      <c r="A109" s="2" t="s">
        <v>99</v>
      </c>
      <c r="B109" s="18">
        <v>899</v>
      </c>
      <c r="C109" s="18">
        <v>593</v>
      </c>
      <c r="D109" s="18">
        <v>306</v>
      </c>
      <c r="E109" s="345">
        <v>0.8</v>
      </c>
      <c r="F109" s="345">
        <v>0.19999999999999996</v>
      </c>
      <c r="G109" s="347">
        <v>0.8</v>
      </c>
      <c r="H109" s="347">
        <v>0</v>
      </c>
      <c r="I109" s="347">
        <v>0.2</v>
      </c>
      <c r="J109" s="3">
        <v>167.56</v>
      </c>
      <c r="K109" s="3">
        <v>134.05</v>
      </c>
      <c r="L109" s="3">
        <v>26.81</v>
      </c>
      <c r="M109" s="3">
        <v>6.7</v>
      </c>
      <c r="N109" s="7">
        <v>47.78999999999999</v>
      </c>
      <c r="O109" s="7">
        <v>208.65</v>
      </c>
      <c r="P109" s="7">
        <v>181.84</v>
      </c>
      <c r="Q109" s="7">
        <v>26.81</v>
      </c>
      <c r="R109" s="7">
        <v>211.45999999999998</v>
      </c>
      <c r="S109" s="7">
        <v>143.45999999999998</v>
      </c>
      <c r="T109" s="7">
        <v>68</v>
      </c>
      <c r="U109" s="340">
        <v>-2.809999999999974</v>
      </c>
    </row>
    <row r="110" spans="1:21" ht="16.5" customHeight="1">
      <c r="A110" s="2" t="s">
        <v>100</v>
      </c>
      <c r="B110" s="18">
        <v>1413</v>
      </c>
      <c r="C110" s="18">
        <v>695</v>
      </c>
      <c r="D110" s="18">
        <v>718</v>
      </c>
      <c r="E110" s="345">
        <v>0.8</v>
      </c>
      <c r="F110" s="345">
        <v>0.19999999999999996</v>
      </c>
      <c r="G110" s="347">
        <v>0.8</v>
      </c>
      <c r="H110" s="347">
        <v>0</v>
      </c>
      <c r="I110" s="347">
        <v>0.2</v>
      </c>
      <c r="J110" s="3">
        <v>253.88</v>
      </c>
      <c r="K110" s="3">
        <v>203.1</v>
      </c>
      <c r="L110" s="3">
        <v>40.62</v>
      </c>
      <c r="M110" s="3">
        <v>10.16</v>
      </c>
      <c r="N110" s="7">
        <v>93.78</v>
      </c>
      <c r="O110" s="7">
        <v>337.5</v>
      </c>
      <c r="P110" s="7">
        <v>296.88</v>
      </c>
      <c r="Q110" s="7">
        <v>40.62</v>
      </c>
      <c r="R110" s="7">
        <v>336.95</v>
      </c>
      <c r="S110" s="7">
        <v>238.95</v>
      </c>
      <c r="T110" s="7">
        <v>98</v>
      </c>
      <c r="U110" s="340">
        <v>0.5500000000000114</v>
      </c>
    </row>
    <row r="111" spans="1:21" ht="16.5" customHeight="1">
      <c r="A111" s="2" t="s">
        <v>101</v>
      </c>
      <c r="B111" s="18">
        <v>296</v>
      </c>
      <c r="C111" s="18">
        <v>193</v>
      </c>
      <c r="D111" s="18">
        <v>103</v>
      </c>
      <c r="E111" s="345">
        <v>0.8</v>
      </c>
      <c r="F111" s="345">
        <v>0.19999999999999996</v>
      </c>
      <c r="G111" s="347">
        <v>0.7</v>
      </c>
      <c r="H111" s="347">
        <v>0</v>
      </c>
      <c r="I111" s="347">
        <v>0.3</v>
      </c>
      <c r="J111" s="3">
        <v>55.07</v>
      </c>
      <c r="K111" s="3">
        <v>44.06</v>
      </c>
      <c r="L111" s="3">
        <v>7.71</v>
      </c>
      <c r="M111" s="3">
        <v>3.3</v>
      </c>
      <c r="N111" s="7">
        <v>5.687199999999997</v>
      </c>
      <c r="O111" s="7">
        <v>57.4572</v>
      </c>
      <c r="P111" s="7">
        <v>49.7472</v>
      </c>
      <c r="Q111" s="7">
        <v>7.71</v>
      </c>
      <c r="R111" s="7">
        <v>50.24</v>
      </c>
      <c r="S111" s="7">
        <v>36.24</v>
      </c>
      <c r="T111" s="7">
        <v>14</v>
      </c>
      <c r="U111" s="340">
        <v>7.217199999999998</v>
      </c>
    </row>
    <row r="112" spans="1:21" ht="16.5" customHeight="1">
      <c r="A112" s="2" t="s">
        <v>102</v>
      </c>
      <c r="B112" s="18">
        <v>1270</v>
      </c>
      <c r="C112" s="18">
        <v>520</v>
      </c>
      <c r="D112" s="18">
        <v>750</v>
      </c>
      <c r="E112" s="345">
        <v>0.8</v>
      </c>
      <c r="F112" s="345">
        <v>0.19999999999999996</v>
      </c>
      <c r="G112" s="347">
        <v>0.8</v>
      </c>
      <c r="H112" s="347">
        <v>0</v>
      </c>
      <c r="I112" s="347">
        <v>0.2</v>
      </c>
      <c r="J112" s="3">
        <v>224</v>
      </c>
      <c r="K112" s="3">
        <v>179.2</v>
      </c>
      <c r="L112" s="3">
        <v>35.84</v>
      </c>
      <c r="M112" s="3">
        <v>8.96</v>
      </c>
      <c r="N112" s="7">
        <v>48.7608</v>
      </c>
      <c r="O112" s="7">
        <v>263.8008</v>
      </c>
      <c r="P112" s="7">
        <v>227.9608</v>
      </c>
      <c r="Q112" s="7">
        <v>35.84</v>
      </c>
      <c r="R112" s="7">
        <v>246.45999999999998</v>
      </c>
      <c r="S112" s="7">
        <v>182.45999999999998</v>
      </c>
      <c r="T112" s="7">
        <v>64</v>
      </c>
      <c r="U112" s="340">
        <v>17.3408</v>
      </c>
    </row>
    <row r="113" spans="1:21" ht="16.5" customHeight="1">
      <c r="A113" s="2" t="s">
        <v>103</v>
      </c>
      <c r="B113" s="18">
        <v>342</v>
      </c>
      <c r="C113" s="18">
        <v>342</v>
      </c>
      <c r="D113" s="18">
        <v>0</v>
      </c>
      <c r="E113" s="345">
        <v>0.6</v>
      </c>
      <c r="F113" s="345">
        <v>0.4</v>
      </c>
      <c r="G113" s="347">
        <v>0.8</v>
      </c>
      <c r="H113" s="347">
        <v>0</v>
      </c>
      <c r="I113" s="347">
        <v>0.2</v>
      </c>
      <c r="J113" s="3">
        <v>68.4</v>
      </c>
      <c r="K113" s="3">
        <v>41.04</v>
      </c>
      <c r="L113" s="3">
        <v>21.89</v>
      </c>
      <c r="M113" s="3">
        <v>5.47</v>
      </c>
      <c r="N113" s="7">
        <v>10.251999999999995</v>
      </c>
      <c r="O113" s="7">
        <v>73.18199999999999</v>
      </c>
      <c r="P113" s="7">
        <v>51.291999999999994</v>
      </c>
      <c r="Q113" s="7">
        <v>21.89</v>
      </c>
      <c r="R113" s="7">
        <v>71.4</v>
      </c>
      <c r="S113" s="7">
        <v>51.4</v>
      </c>
      <c r="T113" s="7">
        <v>20</v>
      </c>
      <c r="U113" s="340">
        <v>1.7819999999999823</v>
      </c>
    </row>
    <row r="114" spans="1:21" ht="16.5" customHeight="1">
      <c r="A114" s="2" t="s">
        <v>104</v>
      </c>
      <c r="B114" s="18">
        <v>1146</v>
      </c>
      <c r="C114" s="18">
        <v>266</v>
      </c>
      <c r="D114" s="18">
        <v>880</v>
      </c>
      <c r="E114" s="345">
        <v>0.8</v>
      </c>
      <c r="F114" s="345">
        <v>0.19999999999999996</v>
      </c>
      <c r="G114" s="347">
        <v>0.7</v>
      </c>
      <c r="H114" s="347">
        <v>0</v>
      </c>
      <c r="I114" s="347">
        <v>0.3</v>
      </c>
      <c r="J114" s="3">
        <v>194</v>
      </c>
      <c r="K114" s="3">
        <v>155.2</v>
      </c>
      <c r="L114" s="3">
        <v>27.16</v>
      </c>
      <c r="M114" s="3">
        <v>11.64</v>
      </c>
      <c r="N114" s="7">
        <v>22.475199999999987</v>
      </c>
      <c r="O114" s="7">
        <v>204.83519999999996</v>
      </c>
      <c r="P114" s="7">
        <v>177.67519999999996</v>
      </c>
      <c r="Q114" s="7">
        <v>27.16</v>
      </c>
      <c r="R114" s="7">
        <v>197.87</v>
      </c>
      <c r="S114" s="7">
        <v>142.87</v>
      </c>
      <c r="T114" s="7">
        <v>55</v>
      </c>
      <c r="U114" s="340">
        <v>6.965199999999953</v>
      </c>
    </row>
    <row r="115" spans="1:21" s="5" customFormat="1" ht="16.5" customHeight="1">
      <c r="A115" s="1" t="s">
        <v>105</v>
      </c>
      <c r="B115" s="19">
        <v>7237</v>
      </c>
      <c r="C115" s="19">
        <v>3343</v>
      </c>
      <c r="D115" s="19">
        <v>3894</v>
      </c>
      <c r="E115" s="348"/>
      <c r="F115" s="348"/>
      <c r="G115" s="348"/>
      <c r="H115" s="348"/>
      <c r="I115" s="348"/>
      <c r="J115" s="16">
        <v>1291.63</v>
      </c>
      <c r="K115" s="16">
        <v>915.3800000000001</v>
      </c>
      <c r="L115" s="16">
        <v>273.51</v>
      </c>
      <c r="M115" s="16">
        <v>102.74</v>
      </c>
      <c r="N115" s="16">
        <v>118.69239999999999</v>
      </c>
      <c r="O115" s="16">
        <v>1307.5824</v>
      </c>
      <c r="P115" s="16">
        <v>1034.0723999999998</v>
      </c>
      <c r="Q115" s="16">
        <v>273.51</v>
      </c>
      <c r="R115" s="16">
        <v>1252.02</v>
      </c>
      <c r="S115" s="16">
        <v>945.02</v>
      </c>
      <c r="T115" s="16">
        <v>307</v>
      </c>
      <c r="U115" s="207">
        <v>55.56240000000004</v>
      </c>
    </row>
    <row r="116" spans="1:21" s="5" customFormat="1" ht="29.25" customHeight="1">
      <c r="A116" s="1" t="s">
        <v>9</v>
      </c>
      <c r="B116" s="19">
        <v>447</v>
      </c>
      <c r="C116" s="19">
        <v>110</v>
      </c>
      <c r="D116" s="19">
        <v>337</v>
      </c>
      <c r="E116" s="348"/>
      <c r="F116" s="348"/>
      <c r="G116" s="348"/>
      <c r="H116" s="348"/>
      <c r="I116" s="348"/>
      <c r="J116" s="16">
        <v>75.92</v>
      </c>
      <c r="K116" s="16">
        <v>45.55</v>
      </c>
      <c r="L116" s="16">
        <v>9.129999999999999</v>
      </c>
      <c r="M116" s="16">
        <v>21.24</v>
      </c>
      <c r="N116" s="16">
        <v>3.224000000000003</v>
      </c>
      <c r="O116" s="16">
        <v>57.903999999999996</v>
      </c>
      <c r="P116" s="16">
        <v>48.774</v>
      </c>
      <c r="Q116" s="16">
        <v>9.129999999999999</v>
      </c>
      <c r="R116" s="16">
        <v>54.49</v>
      </c>
      <c r="S116" s="16">
        <v>54.49</v>
      </c>
      <c r="T116" s="16">
        <v>0</v>
      </c>
      <c r="U116" s="207">
        <v>3.4139999999999997</v>
      </c>
    </row>
    <row r="117" spans="1:21" ht="16.5" customHeight="1">
      <c r="A117" s="2" t="s">
        <v>106</v>
      </c>
      <c r="B117" s="18">
        <v>105</v>
      </c>
      <c r="C117" s="18">
        <v>51</v>
      </c>
      <c r="D117" s="18">
        <v>54</v>
      </c>
      <c r="E117" s="345">
        <v>0.6</v>
      </c>
      <c r="F117" s="345">
        <v>0.4</v>
      </c>
      <c r="G117" s="3">
        <v>0</v>
      </c>
      <c r="H117" s="3">
        <v>1</v>
      </c>
      <c r="I117" s="3">
        <v>0</v>
      </c>
      <c r="J117" s="3">
        <v>18.84</v>
      </c>
      <c r="K117" s="3">
        <v>11.3</v>
      </c>
      <c r="L117" s="3">
        <v>0</v>
      </c>
      <c r="M117" s="3">
        <v>7.54</v>
      </c>
      <c r="N117" s="7">
        <v>1.4219999999999988</v>
      </c>
      <c r="O117" s="7">
        <v>12.722</v>
      </c>
      <c r="P117" s="7">
        <v>12.722</v>
      </c>
      <c r="Q117" s="7">
        <v>0</v>
      </c>
      <c r="R117" s="7">
        <v>15.05</v>
      </c>
      <c r="S117" s="7">
        <v>15.05</v>
      </c>
      <c r="T117" s="7">
        <v>0</v>
      </c>
      <c r="U117" s="340">
        <v>-2.328000000000001</v>
      </c>
    </row>
    <row r="118" spans="1:21" ht="16.5" customHeight="1">
      <c r="A118" s="2" t="s">
        <v>107</v>
      </c>
      <c r="B118" s="18">
        <v>180</v>
      </c>
      <c r="C118" s="18">
        <v>0</v>
      </c>
      <c r="D118" s="18">
        <v>180</v>
      </c>
      <c r="E118" s="345">
        <v>0.6</v>
      </c>
      <c r="F118" s="345">
        <v>0.4</v>
      </c>
      <c r="G118" s="347">
        <v>0.4</v>
      </c>
      <c r="H118" s="3">
        <v>0.6</v>
      </c>
      <c r="I118" s="3"/>
      <c r="J118" s="3">
        <v>28.8</v>
      </c>
      <c r="K118" s="3">
        <v>17.28</v>
      </c>
      <c r="L118" s="3">
        <v>4.61</v>
      </c>
      <c r="M118" s="3">
        <v>6.91</v>
      </c>
      <c r="N118" s="7">
        <v>3.4460000000000024</v>
      </c>
      <c r="O118" s="7">
        <v>25.336000000000002</v>
      </c>
      <c r="P118" s="7">
        <v>20.726000000000003</v>
      </c>
      <c r="Q118" s="7">
        <v>4.61</v>
      </c>
      <c r="R118" s="7">
        <v>20.95</v>
      </c>
      <c r="S118" s="7">
        <v>20.95</v>
      </c>
      <c r="T118" s="7">
        <v>0</v>
      </c>
      <c r="U118" s="340">
        <v>4.386000000000003</v>
      </c>
    </row>
    <row r="119" spans="1:21" ht="16.5" customHeight="1">
      <c r="A119" s="2" t="s">
        <v>108</v>
      </c>
      <c r="B119" s="18">
        <v>162</v>
      </c>
      <c r="C119" s="18">
        <v>59</v>
      </c>
      <c r="D119" s="18">
        <v>103</v>
      </c>
      <c r="E119" s="345">
        <v>0.6</v>
      </c>
      <c r="F119" s="345">
        <v>0.4</v>
      </c>
      <c r="G119" s="347">
        <v>0.4</v>
      </c>
      <c r="H119" s="3">
        <v>0.6</v>
      </c>
      <c r="I119" s="3"/>
      <c r="J119" s="3">
        <v>28.279999999999998</v>
      </c>
      <c r="K119" s="3">
        <v>16.97</v>
      </c>
      <c r="L119" s="3">
        <v>4.52</v>
      </c>
      <c r="M119" s="3">
        <v>6.79</v>
      </c>
      <c r="N119" s="7">
        <v>-1.6439999999999984</v>
      </c>
      <c r="O119" s="7">
        <v>19.846</v>
      </c>
      <c r="P119" s="7">
        <v>15.326</v>
      </c>
      <c r="Q119" s="7">
        <v>4.52</v>
      </c>
      <c r="R119" s="7">
        <v>18.490000000000002</v>
      </c>
      <c r="S119" s="7">
        <v>18.490000000000002</v>
      </c>
      <c r="T119" s="7">
        <v>0</v>
      </c>
      <c r="U119" s="340">
        <v>1.355999999999998</v>
      </c>
    </row>
    <row r="120" spans="1:21" ht="16.5" customHeight="1">
      <c r="A120" s="2" t="s">
        <v>109</v>
      </c>
      <c r="B120" s="18">
        <v>324</v>
      </c>
      <c r="C120" s="18">
        <v>171</v>
      </c>
      <c r="D120" s="18">
        <v>153</v>
      </c>
      <c r="E120" s="345">
        <v>0.6</v>
      </c>
      <c r="F120" s="345">
        <v>0.4</v>
      </c>
      <c r="G120" s="347">
        <v>0.7</v>
      </c>
      <c r="H120" s="347">
        <v>0</v>
      </c>
      <c r="I120" s="347">
        <v>0.3</v>
      </c>
      <c r="J120" s="3">
        <v>58.68</v>
      </c>
      <c r="K120" s="3">
        <v>35.21</v>
      </c>
      <c r="L120" s="3">
        <v>16.43</v>
      </c>
      <c r="M120" s="3">
        <v>7.04</v>
      </c>
      <c r="N120" s="7">
        <v>-8.5228</v>
      </c>
      <c r="O120" s="7">
        <v>43.1172</v>
      </c>
      <c r="P120" s="7">
        <v>26.6872</v>
      </c>
      <c r="Q120" s="7">
        <v>16.43</v>
      </c>
      <c r="R120" s="7">
        <v>40.730000000000004</v>
      </c>
      <c r="S120" s="7">
        <v>30.73</v>
      </c>
      <c r="T120" s="7">
        <v>10</v>
      </c>
      <c r="U120" s="340">
        <v>2.387199999999993</v>
      </c>
    </row>
    <row r="121" spans="1:21" ht="16.5" customHeight="1">
      <c r="A121" s="2" t="s">
        <v>110</v>
      </c>
      <c r="B121" s="18">
        <v>412</v>
      </c>
      <c r="C121" s="18">
        <v>246</v>
      </c>
      <c r="D121" s="18">
        <v>166</v>
      </c>
      <c r="E121" s="345">
        <v>0.6</v>
      </c>
      <c r="F121" s="345">
        <v>0.4</v>
      </c>
      <c r="G121" s="347">
        <v>0.7</v>
      </c>
      <c r="H121" s="347">
        <v>0</v>
      </c>
      <c r="I121" s="347">
        <v>0.3</v>
      </c>
      <c r="J121" s="3">
        <v>75.76</v>
      </c>
      <c r="K121" s="3">
        <v>45.46</v>
      </c>
      <c r="L121" s="3">
        <v>21.21</v>
      </c>
      <c r="M121" s="3">
        <v>9.09</v>
      </c>
      <c r="N121" s="7">
        <v>5.5895999999999955</v>
      </c>
      <c r="O121" s="7">
        <v>72.2596</v>
      </c>
      <c r="P121" s="7">
        <v>51.0496</v>
      </c>
      <c r="Q121" s="7">
        <v>21.21</v>
      </c>
      <c r="R121" s="7">
        <v>65.92</v>
      </c>
      <c r="S121" s="7">
        <v>42.92</v>
      </c>
      <c r="T121" s="7">
        <v>23</v>
      </c>
      <c r="U121" s="340">
        <v>6.339600000000004</v>
      </c>
    </row>
    <row r="122" spans="1:21" ht="16.5" customHeight="1">
      <c r="A122" s="2" t="s">
        <v>111</v>
      </c>
      <c r="B122" s="18">
        <v>436</v>
      </c>
      <c r="C122" s="18">
        <v>152</v>
      </c>
      <c r="D122" s="18">
        <v>284</v>
      </c>
      <c r="E122" s="345">
        <v>0.8</v>
      </c>
      <c r="F122" s="345">
        <v>0.19999999999999996</v>
      </c>
      <c r="G122" s="347">
        <v>0.7</v>
      </c>
      <c r="H122" s="347">
        <v>0</v>
      </c>
      <c r="I122" s="347">
        <v>0.3</v>
      </c>
      <c r="J122" s="3">
        <v>75.84</v>
      </c>
      <c r="K122" s="3">
        <v>60.67</v>
      </c>
      <c r="L122" s="3">
        <v>10.62</v>
      </c>
      <c r="M122" s="3">
        <v>4.55</v>
      </c>
      <c r="N122" s="7">
        <v>14.908399999999999</v>
      </c>
      <c r="O122" s="7">
        <v>86.1984</v>
      </c>
      <c r="P122" s="7">
        <v>75.5784</v>
      </c>
      <c r="Q122" s="7">
        <v>10.62</v>
      </c>
      <c r="R122" s="7">
        <v>79.16</v>
      </c>
      <c r="S122" s="7">
        <v>61.16</v>
      </c>
      <c r="T122" s="7">
        <v>18</v>
      </c>
      <c r="U122" s="340">
        <v>7.03840000000001</v>
      </c>
    </row>
    <row r="123" spans="1:21" ht="16.5" customHeight="1">
      <c r="A123" s="2" t="s">
        <v>112</v>
      </c>
      <c r="B123" s="18">
        <v>1409</v>
      </c>
      <c r="C123" s="18">
        <v>452</v>
      </c>
      <c r="D123" s="18">
        <v>957</v>
      </c>
      <c r="E123" s="345">
        <v>0.6</v>
      </c>
      <c r="F123" s="345">
        <v>0.4</v>
      </c>
      <c r="G123" s="347">
        <v>0.8</v>
      </c>
      <c r="H123" s="347">
        <v>0</v>
      </c>
      <c r="I123" s="347">
        <v>0.2</v>
      </c>
      <c r="J123" s="3">
        <v>243.52</v>
      </c>
      <c r="K123" s="3">
        <v>146.11</v>
      </c>
      <c r="L123" s="3">
        <v>77.93</v>
      </c>
      <c r="M123" s="3">
        <v>19.48</v>
      </c>
      <c r="N123" s="7">
        <v>43.142799999999994</v>
      </c>
      <c r="O123" s="7">
        <v>267.18280000000004</v>
      </c>
      <c r="P123" s="7">
        <v>189.2528</v>
      </c>
      <c r="Q123" s="7">
        <v>77.93</v>
      </c>
      <c r="R123" s="7">
        <v>261.43</v>
      </c>
      <c r="S123" s="7">
        <v>201.43</v>
      </c>
      <c r="T123" s="7">
        <v>60</v>
      </c>
      <c r="U123" s="340">
        <v>5.752800000000036</v>
      </c>
    </row>
    <row r="124" spans="1:21" ht="16.5" customHeight="1">
      <c r="A124" s="2" t="s">
        <v>113</v>
      </c>
      <c r="B124" s="18">
        <v>248</v>
      </c>
      <c r="C124" s="18">
        <v>151</v>
      </c>
      <c r="D124" s="18">
        <v>97</v>
      </c>
      <c r="E124" s="345">
        <v>0.6</v>
      </c>
      <c r="F124" s="345">
        <v>0.4</v>
      </c>
      <c r="G124" s="347">
        <v>0.7</v>
      </c>
      <c r="H124" s="347">
        <v>0</v>
      </c>
      <c r="I124" s="347">
        <v>0.3</v>
      </c>
      <c r="J124" s="3">
        <v>45.720000000000006</v>
      </c>
      <c r="K124" s="3">
        <v>27.43</v>
      </c>
      <c r="L124" s="3">
        <v>12.8</v>
      </c>
      <c r="M124" s="3">
        <v>5.49</v>
      </c>
      <c r="N124" s="7">
        <v>-17.121999999999996</v>
      </c>
      <c r="O124" s="7">
        <v>23.108000000000004</v>
      </c>
      <c r="P124" s="7">
        <v>10.308000000000003</v>
      </c>
      <c r="Q124" s="7">
        <v>12.8</v>
      </c>
      <c r="R124" s="7">
        <v>24.89</v>
      </c>
      <c r="S124" s="7">
        <v>15.89</v>
      </c>
      <c r="T124" s="7">
        <v>9</v>
      </c>
      <c r="U124" s="340">
        <v>-1.7819999999999965</v>
      </c>
    </row>
    <row r="125" spans="1:21" ht="16.5" customHeight="1">
      <c r="A125" s="2" t="s">
        <v>114</v>
      </c>
      <c r="B125" s="18">
        <v>496</v>
      </c>
      <c r="C125" s="18">
        <v>266</v>
      </c>
      <c r="D125" s="18">
        <v>230</v>
      </c>
      <c r="E125" s="345">
        <v>0.6</v>
      </c>
      <c r="F125" s="345">
        <v>0.4</v>
      </c>
      <c r="G125" s="347">
        <v>0.7</v>
      </c>
      <c r="H125" s="347">
        <v>0</v>
      </c>
      <c r="I125" s="347">
        <v>0.3</v>
      </c>
      <c r="J125" s="3">
        <v>90</v>
      </c>
      <c r="K125" s="3">
        <v>54</v>
      </c>
      <c r="L125" s="3">
        <v>25.2</v>
      </c>
      <c r="M125" s="3">
        <v>10.8</v>
      </c>
      <c r="N125" s="7">
        <v>17.769999999999996</v>
      </c>
      <c r="O125" s="7">
        <v>96.97</v>
      </c>
      <c r="P125" s="7">
        <v>71.77</v>
      </c>
      <c r="Q125" s="7">
        <v>25.2</v>
      </c>
      <c r="R125" s="7">
        <v>96.65</v>
      </c>
      <c r="S125" s="7">
        <v>78.65</v>
      </c>
      <c r="T125" s="7">
        <v>18</v>
      </c>
      <c r="U125" s="340">
        <v>0.3199999999999932</v>
      </c>
    </row>
    <row r="126" spans="1:21" ht="16.5" customHeight="1">
      <c r="A126" s="2" t="s">
        <v>115</v>
      </c>
      <c r="B126" s="18">
        <v>1174</v>
      </c>
      <c r="C126" s="18">
        <v>640</v>
      </c>
      <c r="D126" s="18">
        <v>534</v>
      </c>
      <c r="E126" s="345">
        <v>0.8</v>
      </c>
      <c r="F126" s="345">
        <v>0.19999999999999996</v>
      </c>
      <c r="G126" s="347">
        <v>0.8</v>
      </c>
      <c r="H126" s="347">
        <v>0</v>
      </c>
      <c r="I126" s="347">
        <v>0.2</v>
      </c>
      <c r="J126" s="3">
        <v>213.44</v>
      </c>
      <c r="K126" s="3">
        <v>170.75</v>
      </c>
      <c r="L126" s="3">
        <v>34.15</v>
      </c>
      <c r="M126" s="3">
        <v>8.54</v>
      </c>
      <c r="N126" s="7">
        <v>-2.2811999999999912</v>
      </c>
      <c r="O126" s="7">
        <v>202.61880000000002</v>
      </c>
      <c r="P126" s="7">
        <v>168.46880000000002</v>
      </c>
      <c r="Q126" s="7">
        <v>34.15</v>
      </c>
      <c r="R126" s="7">
        <v>197.52</v>
      </c>
      <c r="S126" s="7">
        <v>139.52</v>
      </c>
      <c r="T126" s="7">
        <v>58</v>
      </c>
      <c r="U126" s="340">
        <v>5.098800000000011</v>
      </c>
    </row>
    <row r="127" spans="1:21" ht="16.5" customHeight="1">
      <c r="A127" s="2" t="s">
        <v>116</v>
      </c>
      <c r="B127" s="18">
        <v>887</v>
      </c>
      <c r="C127" s="18">
        <v>619</v>
      </c>
      <c r="D127" s="18">
        <v>268</v>
      </c>
      <c r="E127" s="345">
        <v>0.8</v>
      </c>
      <c r="F127" s="345">
        <v>0.19999999999999996</v>
      </c>
      <c r="G127" s="347">
        <v>0.8</v>
      </c>
      <c r="H127" s="347">
        <v>0</v>
      </c>
      <c r="I127" s="347">
        <v>0.2</v>
      </c>
      <c r="J127" s="3">
        <v>166.67999999999998</v>
      </c>
      <c r="K127" s="3">
        <v>133.34</v>
      </c>
      <c r="L127" s="3">
        <v>26.67</v>
      </c>
      <c r="M127" s="3">
        <v>6.67</v>
      </c>
      <c r="N127" s="7">
        <v>19.393999999999984</v>
      </c>
      <c r="O127" s="7">
        <v>179.404</v>
      </c>
      <c r="P127" s="7">
        <v>152.73399999999998</v>
      </c>
      <c r="Q127" s="7">
        <v>26.67</v>
      </c>
      <c r="R127" s="7">
        <v>169.54</v>
      </c>
      <c r="S127" s="7">
        <v>123.53999999999999</v>
      </c>
      <c r="T127" s="7">
        <v>46</v>
      </c>
      <c r="U127" s="340">
        <v>9.864000000000004</v>
      </c>
    </row>
    <row r="128" spans="1:21" ht="16.5" customHeight="1">
      <c r="A128" s="2" t="s">
        <v>117</v>
      </c>
      <c r="B128" s="18">
        <v>1404</v>
      </c>
      <c r="C128" s="18">
        <v>536</v>
      </c>
      <c r="D128" s="18">
        <v>868</v>
      </c>
      <c r="E128" s="345">
        <v>0.8</v>
      </c>
      <c r="F128" s="345">
        <v>0.19999999999999996</v>
      </c>
      <c r="G128" s="347">
        <v>0.8</v>
      </c>
      <c r="H128" s="347">
        <v>0</v>
      </c>
      <c r="I128" s="347">
        <v>0.2</v>
      </c>
      <c r="J128" s="3">
        <v>246.07000000000002</v>
      </c>
      <c r="K128" s="3">
        <v>196.86</v>
      </c>
      <c r="L128" s="3">
        <v>39.37</v>
      </c>
      <c r="M128" s="3">
        <v>9.84</v>
      </c>
      <c r="N128" s="7">
        <v>42.5896</v>
      </c>
      <c r="O128" s="7">
        <v>278.8196</v>
      </c>
      <c r="P128" s="7">
        <v>239.4496</v>
      </c>
      <c r="Q128" s="7">
        <v>39.37</v>
      </c>
      <c r="R128" s="7">
        <v>261.69</v>
      </c>
      <c r="S128" s="7">
        <v>196.69</v>
      </c>
      <c r="T128" s="7">
        <v>65</v>
      </c>
      <c r="U128" s="340">
        <v>17.129599999999982</v>
      </c>
    </row>
    <row r="129" spans="1:21" s="5" customFormat="1" ht="16.5" customHeight="1">
      <c r="A129" s="1" t="s">
        <v>118</v>
      </c>
      <c r="B129" s="19">
        <v>8184</v>
      </c>
      <c r="C129" s="19">
        <v>1640</v>
      </c>
      <c r="D129" s="19">
        <v>6544</v>
      </c>
      <c r="E129" s="348"/>
      <c r="F129" s="348"/>
      <c r="G129" s="348"/>
      <c r="H129" s="348"/>
      <c r="I129" s="348"/>
      <c r="J129" s="16">
        <v>1375.06</v>
      </c>
      <c r="K129" s="16">
        <v>988.1800000000001</v>
      </c>
      <c r="L129" s="16">
        <v>272.96000000000004</v>
      </c>
      <c r="M129" s="16">
        <v>113.92000000000002</v>
      </c>
      <c r="N129" s="16">
        <v>252.77439999999999</v>
      </c>
      <c r="O129" s="16">
        <v>1513.9144000000001</v>
      </c>
      <c r="P129" s="16">
        <v>1240.9544</v>
      </c>
      <c r="Q129" s="16">
        <v>272.96000000000004</v>
      </c>
      <c r="R129" s="16">
        <v>1451.1399999999999</v>
      </c>
      <c r="S129" s="16">
        <v>1058.1399999999999</v>
      </c>
      <c r="T129" s="16">
        <v>393</v>
      </c>
      <c r="U129" s="207">
        <v>62.77439999999996</v>
      </c>
    </row>
    <row r="130" spans="1:21" s="5" customFormat="1" ht="24" customHeight="1">
      <c r="A130" s="1" t="s">
        <v>9</v>
      </c>
      <c r="B130" s="19">
        <v>809</v>
      </c>
      <c r="C130" s="19">
        <v>338</v>
      </c>
      <c r="D130" s="19">
        <v>471</v>
      </c>
      <c r="E130" s="348"/>
      <c r="F130" s="348"/>
      <c r="G130" s="348"/>
      <c r="H130" s="348"/>
      <c r="I130" s="348"/>
      <c r="J130" s="16">
        <v>142.95999999999998</v>
      </c>
      <c r="K130" s="16">
        <v>85.78</v>
      </c>
      <c r="L130" s="16">
        <v>10.38</v>
      </c>
      <c r="M130" s="16">
        <v>46.800000000000004</v>
      </c>
      <c r="N130" s="16">
        <v>18.957200000000004</v>
      </c>
      <c r="O130" s="16">
        <v>115.1172</v>
      </c>
      <c r="P130" s="16">
        <v>104.7372</v>
      </c>
      <c r="Q130" s="16">
        <v>10.38</v>
      </c>
      <c r="R130" s="16">
        <v>123.68</v>
      </c>
      <c r="S130" s="16">
        <v>115.68</v>
      </c>
      <c r="T130" s="16">
        <v>8</v>
      </c>
      <c r="U130" s="207">
        <v>-8.562799999999985</v>
      </c>
    </row>
    <row r="131" spans="1:21" ht="16.5" customHeight="1">
      <c r="A131" s="2" t="s">
        <v>119</v>
      </c>
      <c r="B131" s="18">
        <v>362</v>
      </c>
      <c r="C131" s="18">
        <v>220</v>
      </c>
      <c r="D131" s="18">
        <v>142</v>
      </c>
      <c r="E131" s="345">
        <v>0.6</v>
      </c>
      <c r="F131" s="345">
        <v>0.4</v>
      </c>
      <c r="G131" s="3">
        <v>0</v>
      </c>
      <c r="H131" s="3">
        <v>1</v>
      </c>
      <c r="I131" s="3">
        <v>0</v>
      </c>
      <c r="J131" s="3">
        <v>66.72</v>
      </c>
      <c r="K131" s="3">
        <v>40.03</v>
      </c>
      <c r="L131" s="3">
        <v>0</v>
      </c>
      <c r="M131" s="3">
        <v>26.69</v>
      </c>
      <c r="N131" s="7">
        <v>10.24</v>
      </c>
      <c r="O131" s="7">
        <v>50.27</v>
      </c>
      <c r="P131" s="7">
        <v>50.27</v>
      </c>
      <c r="Q131" s="7">
        <v>0</v>
      </c>
      <c r="R131" s="7">
        <v>56.51</v>
      </c>
      <c r="S131" s="7">
        <v>56.51</v>
      </c>
      <c r="T131" s="7">
        <v>0</v>
      </c>
      <c r="U131" s="340">
        <v>-6.239999999999995</v>
      </c>
    </row>
    <row r="132" spans="1:21" ht="16.5" customHeight="1">
      <c r="A132" s="2" t="s">
        <v>120</v>
      </c>
      <c r="B132" s="18">
        <v>376</v>
      </c>
      <c r="C132" s="18">
        <v>118</v>
      </c>
      <c r="D132" s="18">
        <v>258</v>
      </c>
      <c r="E132" s="345">
        <v>0.6</v>
      </c>
      <c r="F132" s="345">
        <v>0.4</v>
      </c>
      <c r="G132" s="347">
        <v>0.4</v>
      </c>
      <c r="H132" s="3">
        <v>0.6</v>
      </c>
      <c r="I132" s="3"/>
      <c r="J132" s="3">
        <v>64.88</v>
      </c>
      <c r="K132" s="3">
        <v>38.93</v>
      </c>
      <c r="L132" s="3">
        <v>10.38</v>
      </c>
      <c r="M132" s="3">
        <v>15.57</v>
      </c>
      <c r="N132" s="7">
        <v>8.633200000000002</v>
      </c>
      <c r="O132" s="7">
        <v>57.943200000000004</v>
      </c>
      <c r="P132" s="7">
        <v>47.5632</v>
      </c>
      <c r="Q132" s="7">
        <v>10.38</v>
      </c>
      <c r="R132" s="7">
        <v>58.739999999999995</v>
      </c>
      <c r="S132" s="7">
        <v>50.739999999999995</v>
      </c>
      <c r="T132" s="7">
        <v>8</v>
      </c>
      <c r="U132" s="340">
        <v>-0.7967999999999904</v>
      </c>
    </row>
    <row r="133" spans="1:21" ht="28.5" customHeight="1">
      <c r="A133" s="17" t="s">
        <v>121</v>
      </c>
      <c r="B133" s="18">
        <v>71</v>
      </c>
      <c r="C133" s="18">
        <v>0</v>
      </c>
      <c r="D133" s="18">
        <v>71</v>
      </c>
      <c r="E133" s="345">
        <v>0.6</v>
      </c>
      <c r="F133" s="345">
        <v>0.4</v>
      </c>
      <c r="G133" s="3">
        <v>0</v>
      </c>
      <c r="H133" s="3">
        <v>1</v>
      </c>
      <c r="I133" s="3">
        <v>0</v>
      </c>
      <c r="J133" s="3">
        <v>11.36</v>
      </c>
      <c r="K133" s="3">
        <v>6.82</v>
      </c>
      <c r="L133" s="3">
        <v>0</v>
      </c>
      <c r="M133" s="3">
        <v>4.54</v>
      </c>
      <c r="N133" s="7">
        <v>0.08399999999999963</v>
      </c>
      <c r="O133" s="7">
        <v>6.904</v>
      </c>
      <c r="P133" s="7">
        <v>6.904</v>
      </c>
      <c r="Q133" s="7">
        <v>0</v>
      </c>
      <c r="R133" s="7">
        <v>8.43</v>
      </c>
      <c r="S133" s="7">
        <v>8.43</v>
      </c>
      <c r="T133" s="7">
        <v>0</v>
      </c>
      <c r="U133" s="340">
        <v>-1.5259999999999998</v>
      </c>
    </row>
    <row r="134" spans="1:21" ht="16.5" customHeight="1">
      <c r="A134" s="2" t="s">
        <v>122</v>
      </c>
      <c r="B134" s="18">
        <v>2474</v>
      </c>
      <c r="C134" s="18">
        <v>513</v>
      </c>
      <c r="D134" s="18">
        <v>1961</v>
      </c>
      <c r="E134" s="345">
        <v>0.6</v>
      </c>
      <c r="F134" s="345">
        <v>0.4</v>
      </c>
      <c r="G134" s="347">
        <v>0.8</v>
      </c>
      <c r="H134" s="347">
        <v>0</v>
      </c>
      <c r="I134" s="347">
        <v>0.2</v>
      </c>
      <c r="J134" s="3">
        <v>416.37</v>
      </c>
      <c r="K134" s="3">
        <v>249.82</v>
      </c>
      <c r="L134" s="3">
        <v>133.24</v>
      </c>
      <c r="M134" s="3">
        <v>33.31</v>
      </c>
      <c r="N134" s="7">
        <v>98.53159999999997</v>
      </c>
      <c r="O134" s="7">
        <v>481.59159999999997</v>
      </c>
      <c r="P134" s="7">
        <v>348.35159999999996</v>
      </c>
      <c r="Q134" s="7">
        <v>133.24</v>
      </c>
      <c r="R134" s="7">
        <v>217.84</v>
      </c>
      <c r="S134" s="7">
        <v>98.84</v>
      </c>
      <c r="T134" s="7">
        <v>119</v>
      </c>
      <c r="U134" s="340">
        <v>263.75159999999994</v>
      </c>
    </row>
    <row r="135" spans="1:21" ht="16.5" customHeight="1">
      <c r="A135" s="2" t="s">
        <v>123</v>
      </c>
      <c r="B135" s="18">
        <v>369</v>
      </c>
      <c r="C135" s="18">
        <v>0</v>
      </c>
      <c r="D135" s="18">
        <v>369</v>
      </c>
      <c r="E135" s="345">
        <v>0.8</v>
      </c>
      <c r="F135" s="345">
        <v>0.19999999999999996</v>
      </c>
      <c r="G135" s="347">
        <v>0.7</v>
      </c>
      <c r="H135" s="347">
        <v>0</v>
      </c>
      <c r="I135" s="347">
        <v>0.3</v>
      </c>
      <c r="J135" s="3">
        <v>59.04</v>
      </c>
      <c r="K135" s="3">
        <v>47.23</v>
      </c>
      <c r="L135" s="3">
        <v>8.27</v>
      </c>
      <c r="M135" s="3">
        <v>3.54</v>
      </c>
      <c r="N135" s="7">
        <v>7.582399999999998</v>
      </c>
      <c r="O135" s="7">
        <v>63.08239999999999</v>
      </c>
      <c r="P135" s="7">
        <v>54.8124</v>
      </c>
      <c r="Q135" s="7">
        <v>8.27</v>
      </c>
      <c r="R135" s="7">
        <v>309.26</v>
      </c>
      <c r="S135" s="7">
        <v>292.26</v>
      </c>
      <c r="T135" s="7">
        <v>17</v>
      </c>
      <c r="U135" s="340">
        <v>-246.17759999999998</v>
      </c>
    </row>
    <row r="136" spans="1:21" ht="16.5" customHeight="1">
      <c r="A136" s="2" t="s">
        <v>124</v>
      </c>
      <c r="B136" s="18">
        <v>1719</v>
      </c>
      <c r="C136" s="18">
        <v>342</v>
      </c>
      <c r="D136" s="18">
        <v>1377</v>
      </c>
      <c r="E136" s="345">
        <v>0.8</v>
      </c>
      <c r="F136" s="345">
        <v>0.19999999999999996</v>
      </c>
      <c r="G136" s="347">
        <v>0.8</v>
      </c>
      <c r="H136" s="347">
        <v>0</v>
      </c>
      <c r="I136" s="347">
        <v>0.2</v>
      </c>
      <c r="J136" s="3">
        <v>288.73</v>
      </c>
      <c r="K136" s="3">
        <v>230.98</v>
      </c>
      <c r="L136" s="3">
        <v>46.2</v>
      </c>
      <c r="M136" s="3">
        <v>11.55</v>
      </c>
      <c r="N136" s="7">
        <v>43.96960000000001</v>
      </c>
      <c r="O136" s="7">
        <v>321.14959999999996</v>
      </c>
      <c r="P136" s="7">
        <v>274.9496</v>
      </c>
      <c r="Q136" s="7">
        <v>46.2</v>
      </c>
      <c r="R136" s="7">
        <v>303.07</v>
      </c>
      <c r="S136" s="7">
        <v>213.07</v>
      </c>
      <c r="T136" s="7">
        <v>90</v>
      </c>
      <c r="U136" s="340">
        <v>18.07959999999997</v>
      </c>
    </row>
    <row r="137" spans="1:21" ht="16.5" customHeight="1">
      <c r="A137" s="2" t="s">
        <v>125</v>
      </c>
      <c r="B137" s="18">
        <v>2813</v>
      </c>
      <c r="C137" s="18">
        <v>447</v>
      </c>
      <c r="D137" s="18">
        <v>2366</v>
      </c>
      <c r="E137" s="345">
        <v>0.8</v>
      </c>
      <c r="F137" s="345">
        <v>0.19999999999999996</v>
      </c>
      <c r="G137" s="347">
        <v>0.8</v>
      </c>
      <c r="H137" s="347">
        <v>0</v>
      </c>
      <c r="I137" s="347">
        <v>0.2</v>
      </c>
      <c r="J137" s="3">
        <v>467.96000000000004</v>
      </c>
      <c r="K137" s="3">
        <v>374.37</v>
      </c>
      <c r="L137" s="3">
        <v>74.87</v>
      </c>
      <c r="M137" s="3">
        <v>18.72</v>
      </c>
      <c r="N137" s="7">
        <v>83.73360000000002</v>
      </c>
      <c r="O137" s="7">
        <v>532.9736</v>
      </c>
      <c r="P137" s="7">
        <v>458.10360000000003</v>
      </c>
      <c r="Q137" s="7">
        <v>74.87</v>
      </c>
      <c r="R137" s="7">
        <v>497.29</v>
      </c>
      <c r="S137" s="7">
        <v>338.29</v>
      </c>
      <c r="T137" s="7">
        <v>159</v>
      </c>
      <c r="U137" s="340">
        <v>35.68360000000001</v>
      </c>
    </row>
    <row r="138" spans="1:21" s="5" customFormat="1" ht="16.5" customHeight="1">
      <c r="A138" s="1" t="s">
        <v>126</v>
      </c>
      <c r="B138" s="19">
        <v>9433</v>
      </c>
      <c r="C138" s="19">
        <v>1305</v>
      </c>
      <c r="D138" s="19">
        <v>8128</v>
      </c>
      <c r="E138" s="348"/>
      <c r="F138" s="348"/>
      <c r="G138" s="348"/>
      <c r="H138" s="348"/>
      <c r="I138" s="348"/>
      <c r="J138" s="16">
        <v>1561.49</v>
      </c>
      <c r="K138" s="16">
        <v>1112.7</v>
      </c>
      <c r="L138" s="16">
        <v>333.36</v>
      </c>
      <c r="M138" s="16">
        <v>115.43</v>
      </c>
      <c r="N138" s="16">
        <v>153.1796</v>
      </c>
      <c r="O138" s="16">
        <v>1599.2395999999999</v>
      </c>
      <c r="P138" s="16">
        <v>1265.8796</v>
      </c>
      <c r="Q138" s="16">
        <v>333.36</v>
      </c>
      <c r="R138" s="16">
        <v>1641.1399999999999</v>
      </c>
      <c r="S138" s="16">
        <v>1116.14</v>
      </c>
      <c r="T138" s="16">
        <v>525</v>
      </c>
      <c r="U138" s="207">
        <v>-41.90040000000006</v>
      </c>
    </row>
    <row r="139" spans="1:21" s="5" customFormat="1" ht="24" customHeight="1">
      <c r="A139" s="1" t="s">
        <v>9</v>
      </c>
      <c r="B139" s="19">
        <v>753</v>
      </c>
      <c r="C139" s="19">
        <v>295</v>
      </c>
      <c r="D139" s="19">
        <v>458</v>
      </c>
      <c r="E139" s="348"/>
      <c r="F139" s="348"/>
      <c r="G139" s="348"/>
      <c r="H139" s="348"/>
      <c r="I139" s="348"/>
      <c r="J139" s="16">
        <v>132.27999999999997</v>
      </c>
      <c r="K139" s="16">
        <v>79.37</v>
      </c>
      <c r="L139" s="16">
        <v>16.66</v>
      </c>
      <c r="M139" s="16">
        <v>36.25</v>
      </c>
      <c r="N139" s="16">
        <v>28.05</v>
      </c>
      <c r="O139" s="16">
        <v>124.08</v>
      </c>
      <c r="P139" s="16">
        <v>107.41999999999999</v>
      </c>
      <c r="Q139" s="16">
        <v>16.66</v>
      </c>
      <c r="R139" s="16">
        <v>126.91000000000001</v>
      </c>
      <c r="S139" s="16">
        <v>113.91</v>
      </c>
      <c r="T139" s="16">
        <v>13</v>
      </c>
      <c r="U139" s="207">
        <v>-2.8300000000000125</v>
      </c>
    </row>
    <row r="140" spans="1:21" ht="16.5" customHeight="1">
      <c r="A140" s="2" t="s">
        <v>127</v>
      </c>
      <c r="B140" s="18">
        <v>345</v>
      </c>
      <c r="C140" s="18">
        <v>192</v>
      </c>
      <c r="D140" s="18">
        <v>153</v>
      </c>
      <c r="E140" s="345">
        <v>0.6</v>
      </c>
      <c r="F140" s="345">
        <v>0.4</v>
      </c>
      <c r="G140" s="3">
        <v>0</v>
      </c>
      <c r="H140" s="3">
        <v>1</v>
      </c>
      <c r="I140" s="3">
        <v>0</v>
      </c>
      <c r="J140" s="3">
        <v>62.879999999999995</v>
      </c>
      <c r="K140" s="3">
        <v>37.73</v>
      </c>
      <c r="L140" s="3">
        <v>0</v>
      </c>
      <c r="M140" s="3">
        <v>25.15</v>
      </c>
      <c r="N140" s="7">
        <v>20.0284</v>
      </c>
      <c r="O140" s="7">
        <v>57.758399999999995</v>
      </c>
      <c r="P140" s="7">
        <v>57.758399999999995</v>
      </c>
      <c r="Q140" s="7">
        <v>0</v>
      </c>
      <c r="R140" s="7">
        <v>65.99000000000001</v>
      </c>
      <c r="S140" s="7">
        <v>58.99</v>
      </c>
      <c r="T140" s="7">
        <v>7</v>
      </c>
      <c r="U140" s="340">
        <v>-8.231600000000014</v>
      </c>
    </row>
    <row r="141" spans="1:21" ht="16.5" customHeight="1">
      <c r="A141" s="2" t="s">
        <v>128</v>
      </c>
      <c r="B141" s="18">
        <v>408</v>
      </c>
      <c r="C141" s="18">
        <v>103</v>
      </c>
      <c r="D141" s="18">
        <v>305</v>
      </c>
      <c r="E141" s="345">
        <v>0.6</v>
      </c>
      <c r="F141" s="345">
        <v>0.4</v>
      </c>
      <c r="G141" s="347">
        <v>0.6</v>
      </c>
      <c r="H141" s="3">
        <v>0.4</v>
      </c>
      <c r="I141" s="3"/>
      <c r="J141" s="3">
        <v>69.39999999999999</v>
      </c>
      <c r="K141" s="3">
        <v>41.64</v>
      </c>
      <c r="L141" s="3">
        <v>16.66</v>
      </c>
      <c r="M141" s="3">
        <v>11.1</v>
      </c>
      <c r="N141" s="7">
        <v>8.0216</v>
      </c>
      <c r="O141" s="7">
        <v>66.3216</v>
      </c>
      <c r="P141" s="7">
        <v>49.6616</v>
      </c>
      <c r="Q141" s="7">
        <v>16.66</v>
      </c>
      <c r="R141" s="7">
        <v>60.92</v>
      </c>
      <c r="S141" s="7">
        <v>54.92</v>
      </c>
      <c r="T141" s="7">
        <v>6</v>
      </c>
      <c r="U141" s="340">
        <v>5.401600000000002</v>
      </c>
    </row>
    <row r="142" spans="1:21" ht="16.5" customHeight="1">
      <c r="A142" s="2" t="s">
        <v>129</v>
      </c>
      <c r="B142" s="18">
        <v>1326</v>
      </c>
      <c r="C142" s="18">
        <v>497</v>
      </c>
      <c r="D142" s="18">
        <v>829</v>
      </c>
      <c r="E142" s="345">
        <v>0.8</v>
      </c>
      <c r="F142" s="345">
        <v>0.19999999999999996</v>
      </c>
      <c r="G142" s="347">
        <v>0.8</v>
      </c>
      <c r="H142" s="347">
        <v>0</v>
      </c>
      <c r="I142" s="347">
        <v>0.2</v>
      </c>
      <c r="J142" s="3">
        <v>232.04</v>
      </c>
      <c r="K142" s="3">
        <v>185.63</v>
      </c>
      <c r="L142" s="3">
        <v>37.13</v>
      </c>
      <c r="M142" s="3">
        <v>9.28</v>
      </c>
      <c r="N142" s="7">
        <v>34.16</v>
      </c>
      <c r="O142" s="7">
        <v>256.92</v>
      </c>
      <c r="P142" s="7">
        <v>219.79</v>
      </c>
      <c r="Q142" s="7">
        <v>37.13</v>
      </c>
      <c r="R142" s="7">
        <v>266.72</v>
      </c>
      <c r="S142" s="7">
        <v>170.72</v>
      </c>
      <c r="T142" s="7">
        <v>96</v>
      </c>
      <c r="U142" s="340">
        <v>-9.800000000000011</v>
      </c>
    </row>
    <row r="143" spans="1:21" ht="16.5" customHeight="1">
      <c r="A143" s="2" t="s">
        <v>130</v>
      </c>
      <c r="B143" s="18">
        <v>763</v>
      </c>
      <c r="C143" s="18">
        <v>0</v>
      </c>
      <c r="D143" s="18">
        <v>763</v>
      </c>
      <c r="E143" s="345">
        <v>0.6</v>
      </c>
      <c r="F143" s="345">
        <v>0.4</v>
      </c>
      <c r="G143" s="347">
        <v>0.8</v>
      </c>
      <c r="H143" s="347">
        <v>0</v>
      </c>
      <c r="I143" s="347">
        <v>0.2</v>
      </c>
      <c r="J143" s="3">
        <v>122.08999999999999</v>
      </c>
      <c r="K143" s="3">
        <v>73.25</v>
      </c>
      <c r="L143" s="3">
        <v>39.07</v>
      </c>
      <c r="M143" s="3">
        <v>9.77</v>
      </c>
      <c r="N143" s="7">
        <v>20.910400000000006</v>
      </c>
      <c r="O143" s="7">
        <v>133.2304</v>
      </c>
      <c r="P143" s="7">
        <v>94.16040000000001</v>
      </c>
      <c r="Q143" s="7">
        <v>39.07</v>
      </c>
      <c r="R143" s="7">
        <v>129.47</v>
      </c>
      <c r="S143" s="7">
        <v>96.47</v>
      </c>
      <c r="T143" s="7">
        <v>33</v>
      </c>
      <c r="U143" s="340">
        <v>3.760400000000004</v>
      </c>
    </row>
    <row r="144" spans="1:21" ht="16.5" customHeight="1">
      <c r="A144" s="2" t="s">
        <v>131</v>
      </c>
      <c r="B144" s="18">
        <v>1425</v>
      </c>
      <c r="C144" s="18">
        <v>277</v>
      </c>
      <c r="D144" s="18">
        <v>1148</v>
      </c>
      <c r="E144" s="345">
        <v>0.6</v>
      </c>
      <c r="F144" s="345">
        <v>0.4</v>
      </c>
      <c r="G144" s="347">
        <v>0.8</v>
      </c>
      <c r="H144" s="347">
        <v>0</v>
      </c>
      <c r="I144" s="347">
        <v>0.2</v>
      </c>
      <c r="J144" s="3">
        <v>239.08999999999997</v>
      </c>
      <c r="K144" s="3">
        <v>143.45</v>
      </c>
      <c r="L144" s="3">
        <v>76.51</v>
      </c>
      <c r="M144" s="3">
        <v>19.13</v>
      </c>
      <c r="N144" s="7">
        <v>4.668799999999997</v>
      </c>
      <c r="O144" s="7">
        <v>224.6288</v>
      </c>
      <c r="P144" s="7">
        <v>148.1188</v>
      </c>
      <c r="Q144" s="7">
        <v>76.51</v>
      </c>
      <c r="R144" s="7">
        <v>224.76</v>
      </c>
      <c r="S144" s="7">
        <v>158.76</v>
      </c>
      <c r="T144" s="7">
        <v>66</v>
      </c>
      <c r="U144" s="340">
        <v>-0.13119999999997844</v>
      </c>
    </row>
    <row r="145" spans="1:21" ht="16.5" customHeight="1">
      <c r="A145" s="2" t="s">
        <v>132</v>
      </c>
      <c r="B145" s="18">
        <v>830</v>
      </c>
      <c r="C145" s="18">
        <v>0</v>
      </c>
      <c r="D145" s="18">
        <v>830</v>
      </c>
      <c r="E145" s="345">
        <v>0.8</v>
      </c>
      <c r="F145" s="345">
        <v>0.19999999999999996</v>
      </c>
      <c r="G145" s="347">
        <v>0.8</v>
      </c>
      <c r="H145" s="347">
        <v>0</v>
      </c>
      <c r="I145" s="347">
        <v>0.2</v>
      </c>
      <c r="J145" s="3">
        <v>132.79999999999998</v>
      </c>
      <c r="K145" s="3">
        <v>106.24</v>
      </c>
      <c r="L145" s="3">
        <v>21.25</v>
      </c>
      <c r="M145" s="3">
        <v>5.31</v>
      </c>
      <c r="N145" s="7">
        <v>-0.6800000000000139</v>
      </c>
      <c r="O145" s="7">
        <v>126.80999999999997</v>
      </c>
      <c r="P145" s="7">
        <v>105.55999999999997</v>
      </c>
      <c r="Q145" s="7">
        <v>21.25</v>
      </c>
      <c r="R145" s="7">
        <v>136.13</v>
      </c>
      <c r="S145" s="7">
        <v>79.13</v>
      </c>
      <c r="T145" s="7">
        <v>57</v>
      </c>
      <c r="U145" s="340">
        <v>-9.320000000000022</v>
      </c>
    </row>
    <row r="146" spans="1:21" ht="16.5" customHeight="1">
      <c r="A146" s="2" t="s">
        <v>133</v>
      </c>
      <c r="B146" s="18">
        <v>649</v>
      </c>
      <c r="C146" s="18">
        <v>0</v>
      </c>
      <c r="D146" s="18">
        <v>649</v>
      </c>
      <c r="E146" s="345">
        <v>0.8</v>
      </c>
      <c r="F146" s="345">
        <v>0.19999999999999996</v>
      </c>
      <c r="G146" s="347">
        <v>0.8</v>
      </c>
      <c r="H146" s="347">
        <v>0</v>
      </c>
      <c r="I146" s="347">
        <v>0.2</v>
      </c>
      <c r="J146" s="3">
        <v>103.83</v>
      </c>
      <c r="K146" s="3">
        <v>83.07</v>
      </c>
      <c r="L146" s="3">
        <v>16.61</v>
      </c>
      <c r="M146" s="3">
        <v>4.15</v>
      </c>
      <c r="N146" s="7">
        <v>26.129999999999995</v>
      </c>
      <c r="O146" s="7">
        <v>125.80999999999999</v>
      </c>
      <c r="P146" s="7">
        <v>109.19999999999999</v>
      </c>
      <c r="Q146" s="7">
        <v>16.61</v>
      </c>
      <c r="R146" s="7">
        <v>127.33</v>
      </c>
      <c r="S146" s="7">
        <v>93.33</v>
      </c>
      <c r="T146" s="7">
        <v>34</v>
      </c>
      <c r="U146" s="340">
        <v>-1.5200000000000102</v>
      </c>
    </row>
    <row r="147" spans="1:21" ht="16.5" customHeight="1">
      <c r="A147" s="2" t="s">
        <v>134</v>
      </c>
      <c r="B147" s="18">
        <v>499</v>
      </c>
      <c r="C147" s="18">
        <v>0</v>
      </c>
      <c r="D147" s="18">
        <v>499</v>
      </c>
      <c r="E147" s="345">
        <v>0.8</v>
      </c>
      <c r="F147" s="345">
        <v>0.19999999999999996</v>
      </c>
      <c r="G147" s="347">
        <v>0.8</v>
      </c>
      <c r="H147" s="347">
        <v>0</v>
      </c>
      <c r="I147" s="347">
        <v>0.2</v>
      </c>
      <c r="J147" s="3">
        <v>79.83</v>
      </c>
      <c r="K147" s="3">
        <v>63.87</v>
      </c>
      <c r="L147" s="3">
        <v>12.77</v>
      </c>
      <c r="M147" s="3">
        <v>3.19</v>
      </c>
      <c r="N147" s="7">
        <v>12.489999999999995</v>
      </c>
      <c r="O147" s="7">
        <v>89.12999999999998</v>
      </c>
      <c r="P147" s="7">
        <v>76.35999999999999</v>
      </c>
      <c r="Q147" s="7">
        <v>12.77</v>
      </c>
      <c r="R147" s="7">
        <v>91.84</v>
      </c>
      <c r="S147" s="7">
        <v>59.84</v>
      </c>
      <c r="T147" s="7">
        <v>32</v>
      </c>
      <c r="U147" s="340">
        <v>-2.710000000000022</v>
      </c>
    </row>
    <row r="148" spans="1:21" ht="16.5" customHeight="1">
      <c r="A148" s="2" t="s">
        <v>135</v>
      </c>
      <c r="B148" s="18">
        <v>415</v>
      </c>
      <c r="C148" s="18">
        <v>0</v>
      </c>
      <c r="D148" s="18">
        <v>415</v>
      </c>
      <c r="E148" s="345">
        <v>0.6</v>
      </c>
      <c r="F148" s="345">
        <v>0.4</v>
      </c>
      <c r="G148" s="347">
        <v>0.8</v>
      </c>
      <c r="H148" s="347">
        <v>0</v>
      </c>
      <c r="I148" s="347">
        <v>0.2</v>
      </c>
      <c r="J148" s="3">
        <v>66.4</v>
      </c>
      <c r="K148" s="3">
        <v>39.84</v>
      </c>
      <c r="L148" s="3">
        <v>21.25</v>
      </c>
      <c r="M148" s="3">
        <v>5.31</v>
      </c>
      <c r="N148" s="7">
        <v>11.4132</v>
      </c>
      <c r="O148" s="7">
        <v>72.5032</v>
      </c>
      <c r="P148" s="7">
        <v>51.25320000000001</v>
      </c>
      <c r="Q148" s="7">
        <v>21.25</v>
      </c>
      <c r="R148" s="7">
        <v>70.5</v>
      </c>
      <c r="S148" s="7">
        <v>54.5</v>
      </c>
      <c r="T148" s="7">
        <v>16</v>
      </c>
      <c r="U148" s="340">
        <v>2.0032000000000068</v>
      </c>
    </row>
    <row r="149" spans="1:21" ht="16.5" customHeight="1">
      <c r="A149" s="2" t="s">
        <v>136</v>
      </c>
      <c r="B149" s="18">
        <v>622</v>
      </c>
      <c r="C149" s="18">
        <v>236</v>
      </c>
      <c r="D149" s="18">
        <v>386</v>
      </c>
      <c r="E149" s="345">
        <v>0.6</v>
      </c>
      <c r="F149" s="345">
        <v>0.4</v>
      </c>
      <c r="G149" s="347">
        <v>0.8</v>
      </c>
      <c r="H149" s="347">
        <v>0</v>
      </c>
      <c r="I149" s="347">
        <v>0.2</v>
      </c>
      <c r="J149" s="3">
        <v>108.97</v>
      </c>
      <c r="K149" s="3">
        <v>65.38</v>
      </c>
      <c r="L149" s="3">
        <v>34.87</v>
      </c>
      <c r="M149" s="3">
        <v>8.72</v>
      </c>
      <c r="N149" s="7">
        <v>-2.490000000000009</v>
      </c>
      <c r="O149" s="7">
        <v>97.75999999999999</v>
      </c>
      <c r="P149" s="7">
        <v>62.889999999999986</v>
      </c>
      <c r="Q149" s="7">
        <v>34.87</v>
      </c>
      <c r="R149" s="7">
        <v>97.97</v>
      </c>
      <c r="S149" s="7">
        <v>62.97</v>
      </c>
      <c r="T149" s="7">
        <v>35</v>
      </c>
      <c r="U149" s="340">
        <v>-0.21000000000000796</v>
      </c>
    </row>
    <row r="150" spans="1:21" ht="16.5" customHeight="1">
      <c r="A150" s="2" t="s">
        <v>137</v>
      </c>
      <c r="B150" s="18">
        <v>85</v>
      </c>
      <c r="C150" s="18">
        <v>0</v>
      </c>
      <c r="D150" s="18">
        <v>85</v>
      </c>
      <c r="E150" s="345">
        <v>0.6</v>
      </c>
      <c r="F150" s="345">
        <v>0.4</v>
      </c>
      <c r="G150" s="347">
        <v>0.8</v>
      </c>
      <c r="H150" s="347">
        <v>0</v>
      </c>
      <c r="I150" s="347">
        <v>0.2</v>
      </c>
      <c r="J150" s="3">
        <v>13.6</v>
      </c>
      <c r="K150" s="3">
        <v>8.16</v>
      </c>
      <c r="L150" s="3">
        <v>4.35</v>
      </c>
      <c r="M150" s="3">
        <v>1.09</v>
      </c>
      <c r="N150" s="7">
        <v>-0.16280000000000006</v>
      </c>
      <c r="O150" s="7">
        <v>12.3472</v>
      </c>
      <c r="P150" s="7">
        <v>7.9972</v>
      </c>
      <c r="Q150" s="7">
        <v>4.35</v>
      </c>
      <c r="R150" s="7">
        <v>13.36</v>
      </c>
      <c r="S150" s="7">
        <v>10.36</v>
      </c>
      <c r="T150" s="7">
        <v>3</v>
      </c>
      <c r="U150" s="340">
        <v>-1.0127999999999986</v>
      </c>
    </row>
    <row r="151" spans="1:21" ht="16.5" customHeight="1">
      <c r="A151" s="2" t="s">
        <v>138</v>
      </c>
      <c r="B151" s="18">
        <v>940</v>
      </c>
      <c r="C151" s="18">
        <v>0</v>
      </c>
      <c r="D151" s="18">
        <v>940</v>
      </c>
      <c r="E151" s="345">
        <v>0.8</v>
      </c>
      <c r="F151" s="345">
        <v>0.19999999999999996</v>
      </c>
      <c r="G151" s="347">
        <v>0.8</v>
      </c>
      <c r="H151" s="347">
        <v>0</v>
      </c>
      <c r="I151" s="347">
        <v>0.2</v>
      </c>
      <c r="J151" s="3">
        <v>150.4</v>
      </c>
      <c r="K151" s="3">
        <v>120.32</v>
      </c>
      <c r="L151" s="3">
        <v>24.06</v>
      </c>
      <c r="M151" s="3">
        <v>6.02</v>
      </c>
      <c r="N151" s="7">
        <v>-11.959999999999972</v>
      </c>
      <c r="O151" s="7">
        <v>132.42000000000002</v>
      </c>
      <c r="P151" s="7">
        <v>108.36000000000001</v>
      </c>
      <c r="Q151" s="7">
        <v>24.06</v>
      </c>
      <c r="R151" s="7">
        <v>145.79000000000002</v>
      </c>
      <c r="S151" s="7">
        <v>78.79</v>
      </c>
      <c r="T151" s="7">
        <v>67</v>
      </c>
      <c r="U151" s="340">
        <v>-13.370000000000005</v>
      </c>
    </row>
    <row r="152" spans="1:21" ht="16.5" customHeight="1">
      <c r="A152" s="2" t="s">
        <v>139</v>
      </c>
      <c r="B152" s="18">
        <v>578</v>
      </c>
      <c r="C152" s="18">
        <v>0</v>
      </c>
      <c r="D152" s="18">
        <v>578</v>
      </c>
      <c r="E152" s="345">
        <v>0.8</v>
      </c>
      <c r="F152" s="345">
        <v>0.19999999999999996</v>
      </c>
      <c r="G152" s="347">
        <v>0.8</v>
      </c>
      <c r="H152" s="347">
        <v>0</v>
      </c>
      <c r="I152" s="347">
        <v>0.2</v>
      </c>
      <c r="J152" s="3">
        <v>92.48</v>
      </c>
      <c r="K152" s="3">
        <v>73.98</v>
      </c>
      <c r="L152" s="3">
        <v>14.8</v>
      </c>
      <c r="M152" s="3">
        <v>3.7</v>
      </c>
      <c r="N152" s="7">
        <v>13.190000000000005</v>
      </c>
      <c r="O152" s="7">
        <v>101.97000000000001</v>
      </c>
      <c r="P152" s="7">
        <v>87.17000000000002</v>
      </c>
      <c r="Q152" s="7">
        <v>14.8</v>
      </c>
      <c r="R152" s="7">
        <v>106.09</v>
      </c>
      <c r="S152" s="7">
        <v>67.09</v>
      </c>
      <c r="T152" s="7">
        <v>39</v>
      </c>
      <c r="U152" s="340">
        <v>-4.11999999999999</v>
      </c>
    </row>
    <row r="153" spans="1:21" ht="16.5" customHeight="1">
      <c r="A153" s="2" t="s">
        <v>140</v>
      </c>
      <c r="B153" s="18">
        <v>548</v>
      </c>
      <c r="C153" s="18">
        <v>0</v>
      </c>
      <c r="D153" s="18">
        <v>548</v>
      </c>
      <c r="E153" s="345">
        <v>0.8</v>
      </c>
      <c r="F153" s="345">
        <v>0.19999999999999996</v>
      </c>
      <c r="G153" s="347">
        <v>0.8</v>
      </c>
      <c r="H153" s="347">
        <v>0</v>
      </c>
      <c r="I153" s="347">
        <v>0.2</v>
      </c>
      <c r="J153" s="3">
        <v>87.68</v>
      </c>
      <c r="K153" s="3">
        <v>70.14</v>
      </c>
      <c r="L153" s="3">
        <v>14.03</v>
      </c>
      <c r="M153" s="3">
        <v>3.51</v>
      </c>
      <c r="N153" s="7">
        <v>17.459999999999994</v>
      </c>
      <c r="O153" s="7">
        <v>101.63</v>
      </c>
      <c r="P153" s="7">
        <v>87.6</v>
      </c>
      <c r="Q153" s="7">
        <v>14.03</v>
      </c>
      <c r="R153" s="7">
        <v>104.27000000000001</v>
      </c>
      <c r="S153" s="7">
        <v>70.27000000000001</v>
      </c>
      <c r="T153" s="7">
        <v>34</v>
      </c>
      <c r="U153" s="340">
        <v>-2.640000000000015</v>
      </c>
    </row>
    <row r="154" spans="1:21" s="5" customFormat="1" ht="24" customHeight="1">
      <c r="A154" s="1" t="s">
        <v>141</v>
      </c>
      <c r="B154" s="19">
        <v>11937</v>
      </c>
      <c r="C154" s="19">
        <v>2946</v>
      </c>
      <c r="D154" s="19">
        <v>8991</v>
      </c>
      <c r="E154" s="348"/>
      <c r="F154" s="348"/>
      <c r="G154" s="348"/>
      <c r="H154" s="348"/>
      <c r="I154" s="348"/>
      <c r="J154" s="16">
        <v>2027.76</v>
      </c>
      <c r="K154" s="16">
        <v>1622.19</v>
      </c>
      <c r="L154" s="16">
        <v>292.87</v>
      </c>
      <c r="M154" s="16">
        <v>112.70000000000002</v>
      </c>
      <c r="N154" s="16">
        <v>18.569999999999993</v>
      </c>
      <c r="O154" s="16">
        <v>1933.63</v>
      </c>
      <c r="P154" s="16">
        <v>1640.7599999999998</v>
      </c>
      <c r="Q154" s="16">
        <v>292.87</v>
      </c>
      <c r="R154" s="16">
        <v>2134.73</v>
      </c>
      <c r="S154" s="16">
        <v>1558.7299999999998</v>
      </c>
      <c r="T154" s="16">
        <v>576</v>
      </c>
      <c r="U154" s="207">
        <v>-201.1</v>
      </c>
    </row>
    <row r="155" spans="1:21" ht="16.5" customHeight="1">
      <c r="A155" s="2" t="s">
        <v>142</v>
      </c>
      <c r="B155" s="18">
        <v>1164</v>
      </c>
      <c r="C155" s="18">
        <v>280</v>
      </c>
      <c r="D155" s="18">
        <v>884</v>
      </c>
      <c r="E155" s="345">
        <v>0.8</v>
      </c>
      <c r="F155" s="345">
        <v>0.19999999999999996</v>
      </c>
      <c r="G155" s="3">
        <v>0</v>
      </c>
      <c r="H155" s="3">
        <v>1</v>
      </c>
      <c r="I155" s="3">
        <v>0</v>
      </c>
      <c r="J155" s="3">
        <v>197.44</v>
      </c>
      <c r="K155" s="3">
        <v>157.95</v>
      </c>
      <c r="L155" s="3">
        <v>0</v>
      </c>
      <c r="M155" s="3">
        <v>39.49</v>
      </c>
      <c r="N155" s="7">
        <v>3.5800000000000125</v>
      </c>
      <c r="O155" s="7">
        <v>161.53</v>
      </c>
      <c r="P155" s="7">
        <v>161.53</v>
      </c>
      <c r="Q155" s="7">
        <v>0</v>
      </c>
      <c r="R155" s="7">
        <v>200.2</v>
      </c>
      <c r="S155" s="7">
        <v>139.2</v>
      </c>
      <c r="T155" s="7">
        <v>61</v>
      </c>
      <c r="U155" s="340">
        <v>-38.66999999999999</v>
      </c>
    </row>
    <row r="156" spans="1:21" ht="16.5" customHeight="1">
      <c r="A156" s="2" t="s">
        <v>143</v>
      </c>
      <c r="B156" s="18">
        <v>736</v>
      </c>
      <c r="C156" s="18">
        <v>223</v>
      </c>
      <c r="D156" s="18">
        <v>513</v>
      </c>
      <c r="E156" s="345">
        <v>0.8</v>
      </c>
      <c r="F156" s="345">
        <v>0.19999999999999996</v>
      </c>
      <c r="G156" s="347">
        <v>0.8</v>
      </c>
      <c r="H156" s="347">
        <v>0</v>
      </c>
      <c r="I156" s="347">
        <v>0.2</v>
      </c>
      <c r="J156" s="3">
        <v>126.68</v>
      </c>
      <c r="K156" s="3">
        <v>101.34</v>
      </c>
      <c r="L156" s="3">
        <v>20.27</v>
      </c>
      <c r="M156" s="3">
        <v>5.07</v>
      </c>
      <c r="N156" s="7">
        <v>0.33000000000000895</v>
      </c>
      <c r="O156" s="7">
        <v>121.94000000000001</v>
      </c>
      <c r="P156" s="7">
        <v>101.67000000000002</v>
      </c>
      <c r="Q156" s="7">
        <v>20.27</v>
      </c>
      <c r="R156" s="7">
        <v>135.25</v>
      </c>
      <c r="S156" s="7">
        <v>99.25</v>
      </c>
      <c r="T156" s="7">
        <v>36</v>
      </c>
      <c r="U156" s="340">
        <v>-13.309999999999988</v>
      </c>
    </row>
    <row r="157" spans="1:21" ht="16.5" customHeight="1">
      <c r="A157" s="2" t="s">
        <v>144</v>
      </c>
      <c r="B157" s="18">
        <v>1169</v>
      </c>
      <c r="C157" s="18">
        <v>0</v>
      </c>
      <c r="D157" s="18">
        <v>1169</v>
      </c>
      <c r="E157" s="345">
        <v>0.8</v>
      </c>
      <c r="F157" s="345">
        <v>0.19999999999999996</v>
      </c>
      <c r="G157" s="347">
        <v>0.8</v>
      </c>
      <c r="H157" s="347">
        <v>0</v>
      </c>
      <c r="I157" s="347">
        <v>0.2</v>
      </c>
      <c r="J157" s="3">
        <v>187.04</v>
      </c>
      <c r="K157" s="3">
        <v>149.63</v>
      </c>
      <c r="L157" s="3">
        <v>29.93</v>
      </c>
      <c r="M157" s="3">
        <v>7.48</v>
      </c>
      <c r="N157" s="7">
        <v>-6.539999999999999</v>
      </c>
      <c r="O157" s="7">
        <v>173.02</v>
      </c>
      <c r="P157" s="7">
        <v>143.09</v>
      </c>
      <c r="Q157" s="7">
        <v>29.93</v>
      </c>
      <c r="R157" s="7">
        <v>196.13</v>
      </c>
      <c r="S157" s="7">
        <v>144.13</v>
      </c>
      <c r="T157" s="7">
        <v>52</v>
      </c>
      <c r="U157" s="340">
        <v>-23.109999999999985</v>
      </c>
    </row>
    <row r="158" spans="1:21" ht="16.5" customHeight="1">
      <c r="A158" s="2" t="s">
        <v>145</v>
      </c>
      <c r="B158" s="18">
        <v>1785</v>
      </c>
      <c r="C158" s="18">
        <v>0</v>
      </c>
      <c r="D158" s="18">
        <v>1785</v>
      </c>
      <c r="E158" s="345">
        <v>0.8</v>
      </c>
      <c r="F158" s="345">
        <v>0.19999999999999996</v>
      </c>
      <c r="G158" s="347">
        <v>0.8</v>
      </c>
      <c r="H158" s="347">
        <v>0</v>
      </c>
      <c r="I158" s="347">
        <v>0.2</v>
      </c>
      <c r="J158" s="3">
        <v>285.6</v>
      </c>
      <c r="K158" s="3">
        <v>228.48</v>
      </c>
      <c r="L158" s="3">
        <v>45.7</v>
      </c>
      <c r="M158" s="3">
        <v>11.42</v>
      </c>
      <c r="N158" s="7">
        <v>1.3600000000000065</v>
      </c>
      <c r="O158" s="7">
        <v>275.54</v>
      </c>
      <c r="P158" s="7">
        <v>229.84</v>
      </c>
      <c r="Q158" s="7">
        <v>45.7</v>
      </c>
      <c r="R158" s="7">
        <v>316.55</v>
      </c>
      <c r="S158" s="7">
        <v>250.55</v>
      </c>
      <c r="T158" s="7">
        <v>66</v>
      </c>
      <c r="U158" s="340">
        <v>-41.00999999999999</v>
      </c>
    </row>
    <row r="159" spans="1:21" ht="16.5" customHeight="1">
      <c r="A159" s="2" t="s">
        <v>146</v>
      </c>
      <c r="B159" s="18">
        <v>1163</v>
      </c>
      <c r="C159" s="18">
        <v>820</v>
      </c>
      <c r="D159" s="18">
        <v>343</v>
      </c>
      <c r="E159" s="345">
        <v>0.8</v>
      </c>
      <c r="F159" s="345">
        <v>0.19999999999999996</v>
      </c>
      <c r="G159" s="347">
        <v>0.8</v>
      </c>
      <c r="H159" s="347">
        <v>0</v>
      </c>
      <c r="I159" s="347">
        <v>0.2</v>
      </c>
      <c r="J159" s="3">
        <v>218.88</v>
      </c>
      <c r="K159" s="3">
        <v>175.1</v>
      </c>
      <c r="L159" s="3">
        <v>35.02</v>
      </c>
      <c r="M159" s="3">
        <v>8.76</v>
      </c>
      <c r="N159" s="7">
        <v>45.32999999999999</v>
      </c>
      <c r="O159" s="7">
        <v>255.45</v>
      </c>
      <c r="P159" s="7">
        <v>220.42999999999998</v>
      </c>
      <c r="Q159" s="7">
        <v>35.02</v>
      </c>
      <c r="R159" s="7">
        <v>252.66</v>
      </c>
      <c r="S159" s="7">
        <v>182.66</v>
      </c>
      <c r="T159" s="7">
        <v>70</v>
      </c>
      <c r="U159" s="340">
        <v>2.789999999999992</v>
      </c>
    </row>
    <row r="160" spans="1:21" ht="16.5" customHeight="1">
      <c r="A160" s="2" t="s">
        <v>147</v>
      </c>
      <c r="B160" s="18">
        <v>1455</v>
      </c>
      <c r="C160" s="18">
        <v>0</v>
      </c>
      <c r="D160" s="18">
        <v>1455</v>
      </c>
      <c r="E160" s="345">
        <v>0.8</v>
      </c>
      <c r="F160" s="345">
        <v>0.19999999999999996</v>
      </c>
      <c r="G160" s="347">
        <v>0.8</v>
      </c>
      <c r="H160" s="347">
        <v>0</v>
      </c>
      <c r="I160" s="347">
        <v>0.2</v>
      </c>
      <c r="J160" s="3">
        <v>232.8</v>
      </c>
      <c r="K160" s="3">
        <v>186.24</v>
      </c>
      <c r="L160" s="3">
        <v>37.25</v>
      </c>
      <c r="M160" s="3">
        <v>9.31</v>
      </c>
      <c r="N160" s="7">
        <v>7.160000000000004</v>
      </c>
      <c r="O160" s="7">
        <v>230.65</v>
      </c>
      <c r="P160" s="7">
        <v>193.4</v>
      </c>
      <c r="Q160" s="7">
        <v>37.25</v>
      </c>
      <c r="R160" s="7">
        <v>257.58</v>
      </c>
      <c r="S160" s="7">
        <v>195.57999999999998</v>
      </c>
      <c r="T160" s="7">
        <v>62</v>
      </c>
      <c r="U160" s="340">
        <v>-26.92999999999998</v>
      </c>
    </row>
    <row r="161" spans="1:21" ht="16.5" customHeight="1">
      <c r="A161" s="2" t="s">
        <v>148</v>
      </c>
      <c r="B161" s="18">
        <v>785</v>
      </c>
      <c r="C161" s="18">
        <v>0</v>
      </c>
      <c r="D161" s="18">
        <v>785</v>
      </c>
      <c r="E161" s="345">
        <v>0.8</v>
      </c>
      <c r="F161" s="345">
        <v>0.19999999999999996</v>
      </c>
      <c r="G161" s="347">
        <v>0.8</v>
      </c>
      <c r="H161" s="347">
        <v>0</v>
      </c>
      <c r="I161" s="347">
        <v>0.2</v>
      </c>
      <c r="J161" s="3">
        <v>125.60000000000001</v>
      </c>
      <c r="K161" s="3">
        <v>100.48</v>
      </c>
      <c r="L161" s="3">
        <v>20.1</v>
      </c>
      <c r="M161" s="3">
        <v>5.02</v>
      </c>
      <c r="N161" s="7">
        <v>-4.189999999999994</v>
      </c>
      <c r="O161" s="7">
        <v>116.39000000000001</v>
      </c>
      <c r="P161" s="7">
        <v>96.29</v>
      </c>
      <c r="Q161" s="7">
        <v>20.1</v>
      </c>
      <c r="R161" s="7">
        <v>132.26999999999998</v>
      </c>
      <c r="S161" s="7">
        <v>98.27</v>
      </c>
      <c r="T161" s="7">
        <v>34</v>
      </c>
      <c r="U161" s="340">
        <v>-15.879999999999967</v>
      </c>
    </row>
    <row r="162" spans="1:21" ht="16.5" customHeight="1">
      <c r="A162" s="2" t="s">
        <v>149</v>
      </c>
      <c r="B162" s="18">
        <v>1945</v>
      </c>
      <c r="C162" s="18">
        <v>851</v>
      </c>
      <c r="D162" s="18">
        <v>1094</v>
      </c>
      <c r="E162" s="345">
        <v>0.8</v>
      </c>
      <c r="F162" s="345">
        <v>0.19999999999999996</v>
      </c>
      <c r="G162" s="347">
        <v>0.8</v>
      </c>
      <c r="H162" s="347">
        <v>0</v>
      </c>
      <c r="I162" s="347">
        <v>0.2</v>
      </c>
      <c r="J162" s="3">
        <v>345.24</v>
      </c>
      <c r="K162" s="3">
        <v>276.19</v>
      </c>
      <c r="L162" s="3">
        <v>55.24</v>
      </c>
      <c r="M162" s="3">
        <v>13.81</v>
      </c>
      <c r="N162" s="7">
        <v>15.969999999999985</v>
      </c>
      <c r="O162" s="7">
        <v>347.4</v>
      </c>
      <c r="P162" s="7">
        <v>292.15999999999997</v>
      </c>
      <c r="Q162" s="7">
        <v>55.24</v>
      </c>
      <c r="R162" s="7">
        <v>387.8</v>
      </c>
      <c r="S162" s="7">
        <v>300.8</v>
      </c>
      <c r="T162" s="7">
        <v>87</v>
      </c>
      <c r="U162" s="340">
        <v>-40.400000000000034</v>
      </c>
    </row>
    <row r="163" spans="1:21" ht="16.5" customHeight="1">
      <c r="A163" s="2" t="s">
        <v>150</v>
      </c>
      <c r="B163" s="18">
        <v>1735</v>
      </c>
      <c r="C163" s="18">
        <v>772</v>
      </c>
      <c r="D163" s="18">
        <v>963</v>
      </c>
      <c r="E163" s="345">
        <v>0.8</v>
      </c>
      <c r="F163" s="345">
        <v>0.19999999999999996</v>
      </c>
      <c r="G163" s="347">
        <v>0.8</v>
      </c>
      <c r="H163" s="347">
        <v>0</v>
      </c>
      <c r="I163" s="347">
        <v>0.2</v>
      </c>
      <c r="J163" s="3">
        <v>308.47999999999996</v>
      </c>
      <c r="K163" s="3">
        <v>246.78</v>
      </c>
      <c r="L163" s="3">
        <v>49.36</v>
      </c>
      <c r="M163" s="3">
        <v>12.34</v>
      </c>
      <c r="N163" s="7">
        <v>-44.43000000000002</v>
      </c>
      <c r="O163" s="7">
        <v>251.70999999999998</v>
      </c>
      <c r="P163" s="7">
        <v>202.34999999999997</v>
      </c>
      <c r="Q163" s="7">
        <v>49.36</v>
      </c>
      <c r="R163" s="7">
        <v>256.29</v>
      </c>
      <c r="S163" s="7">
        <v>148.29000000000002</v>
      </c>
      <c r="T163" s="7">
        <v>108</v>
      </c>
      <c r="U163" s="340">
        <v>-4.580000000000041</v>
      </c>
    </row>
    <row r="164" spans="10:13" ht="14.25">
      <c r="J164" s="25"/>
      <c r="K164" s="25"/>
      <c r="L164" s="25"/>
      <c r="M164" s="25"/>
    </row>
  </sheetData>
  <sheetProtection/>
  <mergeCells count="22">
    <mergeCell ref="U5:U6"/>
    <mergeCell ref="M5:M6"/>
    <mergeCell ref="O5:O6"/>
    <mergeCell ref="P5:P6"/>
    <mergeCell ref="Q5:Q6"/>
    <mergeCell ref="R5:R6"/>
    <mergeCell ref="N4:N6"/>
    <mergeCell ref="O4:Q4"/>
    <mergeCell ref="R4:T4"/>
    <mergeCell ref="S5:S6"/>
    <mergeCell ref="T5:T6"/>
    <mergeCell ref="J5:J6"/>
    <mergeCell ref="A3:U3"/>
    <mergeCell ref="B4:D4"/>
    <mergeCell ref="E4:I4"/>
    <mergeCell ref="L5:L6"/>
    <mergeCell ref="K5:K6"/>
    <mergeCell ref="C5:C6"/>
    <mergeCell ref="D5:D6"/>
    <mergeCell ref="B5:B6"/>
    <mergeCell ref="A4:A6"/>
    <mergeCell ref="J4:M4"/>
  </mergeCells>
  <printOptions horizontalCentered="1"/>
  <pageMargins left="0.7874015748031497" right="0.7874015748031497" top="0.5905511811023623" bottom="0.5905511811023623" header="0.5118110236220472" footer="0.5118110236220472"/>
  <pageSetup fitToHeight="0" fitToWidth="1" horizontalDpi="600" verticalDpi="600" orientation="landscape" paperSize="9" scale="64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61"/>
  <sheetViews>
    <sheetView zoomScalePageLayoutView="0" workbookViewId="0" topLeftCell="A1">
      <selection activeCell="H16" sqref="H16"/>
    </sheetView>
  </sheetViews>
  <sheetFormatPr defaultColWidth="9.00390625" defaultRowHeight="14.25"/>
  <cols>
    <col min="1" max="1" width="14.25390625" style="0" customWidth="1"/>
    <col min="2" max="2" width="13.125" style="0" customWidth="1"/>
    <col min="3" max="3" width="14.375" style="0" customWidth="1"/>
    <col min="4" max="4" width="18.00390625" style="0" customWidth="1"/>
    <col min="5" max="5" width="12.875" style="0" customWidth="1"/>
  </cols>
  <sheetData>
    <row r="1" ht="14.25">
      <c r="A1" s="172" t="s">
        <v>527</v>
      </c>
    </row>
    <row r="2" spans="1:5" ht="14.25" customHeight="1">
      <c r="A2" s="467" t="s">
        <v>526</v>
      </c>
      <c r="B2" s="467"/>
      <c r="C2" s="467"/>
      <c r="D2" s="467"/>
      <c r="E2" s="467"/>
    </row>
    <row r="3" spans="1:5" ht="40.5" customHeight="1">
      <c r="A3" s="450"/>
      <c r="B3" s="450"/>
      <c r="C3" s="450"/>
      <c r="D3" s="450"/>
      <c r="E3" s="450"/>
    </row>
    <row r="4" spans="1:5" ht="24">
      <c r="A4" s="13" t="s">
        <v>167</v>
      </c>
      <c r="B4" s="121" t="s">
        <v>340</v>
      </c>
      <c r="C4" s="125" t="s">
        <v>342</v>
      </c>
      <c r="D4" s="138" t="s">
        <v>341</v>
      </c>
      <c r="E4" s="105" t="s">
        <v>339</v>
      </c>
    </row>
    <row r="5" spans="1:5" ht="14.25">
      <c r="A5" s="122" t="s">
        <v>7</v>
      </c>
      <c r="B5" s="123">
        <v>92753</v>
      </c>
      <c r="C5" s="124">
        <v>5936.240000000001</v>
      </c>
      <c r="D5" s="124">
        <v>5650.389999999999</v>
      </c>
      <c r="E5" s="124">
        <v>285.85</v>
      </c>
    </row>
    <row r="6" spans="1:5" ht="14.25">
      <c r="A6" s="122" t="s">
        <v>8</v>
      </c>
      <c r="B6" s="129">
        <v>3672</v>
      </c>
      <c r="C6" s="130">
        <v>235.01999999999998</v>
      </c>
      <c r="D6" s="130">
        <v>217.53000000000003</v>
      </c>
      <c r="E6" s="130">
        <v>17.489999999999995</v>
      </c>
    </row>
    <row r="7" spans="1:5" ht="24">
      <c r="A7" s="122" t="s">
        <v>9</v>
      </c>
      <c r="B7" s="129">
        <v>1269</v>
      </c>
      <c r="C7" s="130">
        <v>81.22000000000001</v>
      </c>
      <c r="D7" s="130">
        <v>66.94</v>
      </c>
      <c r="E7" s="130">
        <v>14.280000000000001</v>
      </c>
    </row>
    <row r="8" spans="1:5" ht="14.25">
      <c r="A8" s="131" t="s">
        <v>10</v>
      </c>
      <c r="B8" s="127">
        <v>427</v>
      </c>
      <c r="C8" s="128">
        <v>27.33</v>
      </c>
      <c r="D8" s="132">
        <v>17.34</v>
      </c>
      <c r="E8" s="139">
        <v>9.989999999999998</v>
      </c>
    </row>
    <row r="9" spans="1:5" ht="14.25">
      <c r="A9" s="131" t="s">
        <v>11</v>
      </c>
      <c r="B9" s="127">
        <v>395</v>
      </c>
      <c r="C9" s="128">
        <v>25.28</v>
      </c>
      <c r="D9" s="132">
        <v>22.46</v>
      </c>
      <c r="E9" s="139">
        <v>2.8200000000000003</v>
      </c>
    </row>
    <row r="10" spans="1:5" ht="14.25">
      <c r="A10" s="131" t="s">
        <v>12</v>
      </c>
      <c r="B10" s="127">
        <v>294</v>
      </c>
      <c r="C10" s="128">
        <v>18.82</v>
      </c>
      <c r="D10" s="132">
        <v>20.61</v>
      </c>
      <c r="E10" s="139">
        <v>-1.7899999999999991</v>
      </c>
    </row>
    <row r="11" spans="1:5" ht="14.25">
      <c r="A11" s="131" t="s">
        <v>14</v>
      </c>
      <c r="B11" s="127">
        <v>10</v>
      </c>
      <c r="C11" s="128">
        <v>0.64</v>
      </c>
      <c r="D11" s="132">
        <v>0.06</v>
      </c>
      <c r="E11" s="139">
        <v>0.5800000000000001</v>
      </c>
    </row>
    <row r="12" spans="1:5" ht="14.25">
      <c r="A12" s="131" t="s">
        <v>13</v>
      </c>
      <c r="B12" s="127">
        <v>47</v>
      </c>
      <c r="C12" s="128">
        <v>3.01</v>
      </c>
      <c r="D12" s="132">
        <v>2.11</v>
      </c>
      <c r="E12" s="139">
        <v>0.8999999999999999</v>
      </c>
    </row>
    <row r="13" spans="1:5" ht="14.25">
      <c r="A13" s="131" t="s">
        <v>15</v>
      </c>
      <c r="B13" s="127">
        <v>28</v>
      </c>
      <c r="C13" s="128">
        <v>1.79</v>
      </c>
      <c r="D13" s="132">
        <v>0.9</v>
      </c>
      <c r="E13" s="139">
        <v>0.89</v>
      </c>
    </row>
    <row r="14" spans="1:5" ht="14.25">
      <c r="A14" s="131" t="s">
        <v>16</v>
      </c>
      <c r="B14" s="127">
        <v>52</v>
      </c>
      <c r="C14" s="128">
        <v>3.33</v>
      </c>
      <c r="D14" s="132">
        <v>2.18</v>
      </c>
      <c r="E14" s="139">
        <v>1.15</v>
      </c>
    </row>
    <row r="15" spans="1:5" ht="14.25">
      <c r="A15" s="131" t="s">
        <v>17</v>
      </c>
      <c r="B15" s="127">
        <v>16</v>
      </c>
      <c r="C15" s="128">
        <v>1.02</v>
      </c>
      <c r="D15" s="132">
        <v>1.28</v>
      </c>
      <c r="E15" s="139">
        <v>-0.26</v>
      </c>
    </row>
    <row r="16" spans="1:5" ht="14.25">
      <c r="A16" s="131" t="s">
        <v>18</v>
      </c>
      <c r="B16" s="127">
        <v>1224</v>
      </c>
      <c r="C16" s="128">
        <v>78.34</v>
      </c>
      <c r="D16" s="132">
        <v>76.54</v>
      </c>
      <c r="E16" s="139">
        <v>1.7999999999999972</v>
      </c>
    </row>
    <row r="17" spans="1:5" ht="14.25">
      <c r="A17" s="131" t="s">
        <v>19</v>
      </c>
      <c r="B17" s="127">
        <v>1179</v>
      </c>
      <c r="C17" s="128">
        <v>75.46</v>
      </c>
      <c r="D17" s="132">
        <v>74.05</v>
      </c>
      <c r="E17" s="139">
        <v>1.4099999999999966</v>
      </c>
    </row>
    <row r="18" spans="1:5" ht="14.25">
      <c r="A18" s="122" t="s">
        <v>20</v>
      </c>
      <c r="B18" s="129">
        <v>2547</v>
      </c>
      <c r="C18" s="130">
        <v>162.99999999999997</v>
      </c>
      <c r="D18" s="130">
        <v>160.07</v>
      </c>
      <c r="E18" s="130">
        <v>2.9300000000000015</v>
      </c>
    </row>
    <row r="19" spans="1:5" ht="24">
      <c r="A19" s="122" t="s">
        <v>9</v>
      </c>
      <c r="B19" s="133">
        <v>270</v>
      </c>
      <c r="C19" s="134">
        <v>17.28</v>
      </c>
      <c r="D19" s="134">
        <v>13.38</v>
      </c>
      <c r="E19" s="134">
        <v>3.9000000000000004</v>
      </c>
    </row>
    <row r="20" spans="1:5" ht="14.25">
      <c r="A20" s="131" t="s">
        <v>21</v>
      </c>
      <c r="B20" s="127">
        <v>270</v>
      </c>
      <c r="C20" s="128">
        <v>17.28</v>
      </c>
      <c r="D20" s="132">
        <v>13.38</v>
      </c>
      <c r="E20" s="139">
        <v>3.9000000000000004</v>
      </c>
    </row>
    <row r="21" spans="1:5" ht="14.25">
      <c r="A21" s="2" t="s">
        <v>182</v>
      </c>
      <c r="B21" s="127">
        <v>171</v>
      </c>
      <c r="C21" s="128">
        <v>10.94</v>
      </c>
      <c r="D21" s="132">
        <v>9.22</v>
      </c>
      <c r="E21" s="139">
        <v>1.7199999999999989</v>
      </c>
    </row>
    <row r="22" spans="1:5" ht="14.25">
      <c r="A22" s="131" t="s">
        <v>22</v>
      </c>
      <c r="B22" s="127">
        <v>460</v>
      </c>
      <c r="C22" s="128">
        <v>29.44</v>
      </c>
      <c r="D22" s="132">
        <v>35.07</v>
      </c>
      <c r="E22" s="139">
        <v>-5.629999999999999</v>
      </c>
    </row>
    <row r="23" spans="1:5" ht="14.25">
      <c r="A23" s="131" t="s">
        <v>23</v>
      </c>
      <c r="B23" s="127">
        <v>418</v>
      </c>
      <c r="C23" s="128">
        <v>26.75</v>
      </c>
      <c r="D23" s="132">
        <v>27.84</v>
      </c>
      <c r="E23" s="139">
        <v>-1.0899999999999999</v>
      </c>
    </row>
    <row r="24" spans="1:5" ht="14.25">
      <c r="A24" s="131" t="s">
        <v>24</v>
      </c>
      <c r="B24" s="127">
        <v>947</v>
      </c>
      <c r="C24" s="128">
        <v>60.61</v>
      </c>
      <c r="D24" s="132">
        <v>57.86</v>
      </c>
      <c r="E24" s="139">
        <v>2.75</v>
      </c>
    </row>
    <row r="25" spans="1:5" ht="14.25">
      <c r="A25" s="131" t="s">
        <v>25</v>
      </c>
      <c r="B25" s="127">
        <v>281</v>
      </c>
      <c r="C25" s="128">
        <v>17.98</v>
      </c>
      <c r="D25" s="132">
        <v>16.7</v>
      </c>
      <c r="E25" s="139">
        <v>1.2800000000000011</v>
      </c>
    </row>
    <row r="26" spans="1:5" ht="14.25">
      <c r="A26" s="122" t="s">
        <v>26</v>
      </c>
      <c r="B26" s="129">
        <v>1780</v>
      </c>
      <c r="C26" s="130">
        <v>113.92000000000002</v>
      </c>
      <c r="D26" s="130">
        <v>110.39999999999999</v>
      </c>
      <c r="E26" s="130">
        <v>3.520000000000006</v>
      </c>
    </row>
    <row r="27" spans="1:5" ht="24">
      <c r="A27" s="122" t="s">
        <v>9</v>
      </c>
      <c r="B27" s="129">
        <v>278</v>
      </c>
      <c r="C27" s="130">
        <v>17.79</v>
      </c>
      <c r="D27" s="130">
        <v>15.94</v>
      </c>
      <c r="E27" s="130">
        <v>1.8499999999999996</v>
      </c>
    </row>
    <row r="28" spans="1:5" ht="14.25">
      <c r="A28" s="131" t="s">
        <v>27</v>
      </c>
      <c r="B28" s="127">
        <v>278</v>
      </c>
      <c r="C28" s="128">
        <v>17.79</v>
      </c>
      <c r="D28" s="132">
        <v>15.94</v>
      </c>
      <c r="E28" s="139">
        <v>1.8499999999999996</v>
      </c>
    </row>
    <row r="29" spans="1:5" ht="14.25">
      <c r="A29" s="131" t="s">
        <v>28</v>
      </c>
      <c r="B29" s="127">
        <v>824</v>
      </c>
      <c r="C29" s="128">
        <v>52.74</v>
      </c>
      <c r="D29" s="132">
        <v>48.19</v>
      </c>
      <c r="E29" s="139">
        <v>4.550000000000004</v>
      </c>
    </row>
    <row r="30" spans="1:5" ht="14.25">
      <c r="A30" s="131" t="s">
        <v>29</v>
      </c>
      <c r="B30" s="127">
        <v>640</v>
      </c>
      <c r="C30" s="128">
        <v>40.96</v>
      </c>
      <c r="D30" s="132">
        <v>44.54</v>
      </c>
      <c r="E30" s="139">
        <v>-3.5799999999999983</v>
      </c>
    </row>
    <row r="31" spans="1:5" ht="14.25">
      <c r="A31" s="131" t="s">
        <v>30</v>
      </c>
      <c r="B31" s="127">
        <v>38</v>
      </c>
      <c r="C31" s="128">
        <v>2.43</v>
      </c>
      <c r="D31" s="132">
        <v>1.73</v>
      </c>
      <c r="E31" s="139">
        <v>0.7000000000000002</v>
      </c>
    </row>
    <row r="32" spans="1:5" ht="14.25">
      <c r="A32" s="122" t="s">
        <v>31</v>
      </c>
      <c r="B32" s="129">
        <v>6261</v>
      </c>
      <c r="C32" s="130">
        <v>400.71</v>
      </c>
      <c r="D32" s="130">
        <v>363.77</v>
      </c>
      <c r="E32" s="130">
        <v>36.94</v>
      </c>
    </row>
    <row r="33" spans="1:5" ht="24">
      <c r="A33" s="122" t="s">
        <v>9</v>
      </c>
      <c r="B33" s="129">
        <v>475</v>
      </c>
      <c r="C33" s="130">
        <v>30.4</v>
      </c>
      <c r="D33" s="130">
        <v>14.27</v>
      </c>
      <c r="E33" s="130">
        <v>16.13</v>
      </c>
    </row>
    <row r="34" spans="1:5" ht="14.25">
      <c r="A34" s="131" t="s">
        <v>32</v>
      </c>
      <c r="B34" s="127">
        <v>442</v>
      </c>
      <c r="C34" s="128">
        <v>28.29</v>
      </c>
      <c r="D34" s="132">
        <v>12.16</v>
      </c>
      <c r="E34" s="139">
        <v>16.13</v>
      </c>
    </row>
    <row r="35" spans="1:5" ht="14.25">
      <c r="A35" s="131" t="s">
        <v>33</v>
      </c>
      <c r="B35" s="127">
        <v>33</v>
      </c>
      <c r="C35" s="128">
        <v>2.11</v>
      </c>
      <c r="D35" s="132">
        <v>2.11</v>
      </c>
      <c r="E35" s="139">
        <v>0</v>
      </c>
    </row>
    <row r="36" spans="1:5" ht="14.25">
      <c r="A36" s="131" t="s">
        <v>34</v>
      </c>
      <c r="B36" s="127">
        <v>1007</v>
      </c>
      <c r="C36" s="128">
        <v>64.45</v>
      </c>
      <c r="D36" s="132">
        <v>44.54</v>
      </c>
      <c r="E36" s="139">
        <v>19.910000000000004</v>
      </c>
    </row>
    <row r="37" spans="1:5" ht="14.25">
      <c r="A37" s="131" t="s">
        <v>35</v>
      </c>
      <c r="B37" s="127">
        <v>1024</v>
      </c>
      <c r="C37" s="128">
        <v>65.54</v>
      </c>
      <c r="D37" s="132">
        <v>66.11</v>
      </c>
      <c r="E37" s="139">
        <v>-0.5699999999999932</v>
      </c>
    </row>
    <row r="38" spans="1:5" ht="14.25">
      <c r="A38" s="131" t="s">
        <v>36</v>
      </c>
      <c r="B38" s="127">
        <v>290</v>
      </c>
      <c r="C38" s="128">
        <v>18.56</v>
      </c>
      <c r="D38" s="132">
        <v>17.41</v>
      </c>
      <c r="E38" s="139">
        <v>1.1499999999999986</v>
      </c>
    </row>
    <row r="39" spans="1:5" ht="14.25">
      <c r="A39" s="131" t="s">
        <v>37</v>
      </c>
      <c r="B39" s="127">
        <v>420</v>
      </c>
      <c r="C39" s="128">
        <v>26.88</v>
      </c>
      <c r="D39" s="132">
        <v>27.26</v>
      </c>
      <c r="E39" s="139">
        <v>-0.38000000000000256</v>
      </c>
    </row>
    <row r="40" spans="1:5" ht="14.25">
      <c r="A40" s="131" t="s">
        <v>38</v>
      </c>
      <c r="B40" s="127">
        <v>774</v>
      </c>
      <c r="C40" s="128">
        <v>49.54</v>
      </c>
      <c r="D40" s="132">
        <v>44.99</v>
      </c>
      <c r="E40" s="139">
        <v>4.549999999999997</v>
      </c>
    </row>
    <row r="41" spans="1:5" ht="14.25">
      <c r="A41" s="131" t="s">
        <v>39</v>
      </c>
      <c r="B41" s="127">
        <v>1348</v>
      </c>
      <c r="C41" s="128">
        <v>86.27</v>
      </c>
      <c r="D41" s="132">
        <v>86.98</v>
      </c>
      <c r="E41" s="139">
        <v>-0.710000000000008</v>
      </c>
    </row>
    <row r="42" spans="1:5" ht="14.25">
      <c r="A42" s="131" t="s">
        <v>40</v>
      </c>
      <c r="B42" s="127">
        <v>923</v>
      </c>
      <c r="C42" s="128">
        <v>59.07</v>
      </c>
      <c r="D42" s="132">
        <v>62.21</v>
      </c>
      <c r="E42" s="139">
        <v>-3.1400000000000006</v>
      </c>
    </row>
    <row r="43" spans="1:5" ht="14.25">
      <c r="A43" s="122" t="s">
        <v>41</v>
      </c>
      <c r="B43" s="129">
        <v>15294</v>
      </c>
      <c r="C43" s="130">
        <v>978.82</v>
      </c>
      <c r="D43" s="130">
        <v>936.14</v>
      </c>
      <c r="E43" s="130">
        <v>42.680000000000035</v>
      </c>
    </row>
    <row r="44" spans="1:5" ht="24">
      <c r="A44" s="122" t="s">
        <v>9</v>
      </c>
      <c r="B44" s="129">
        <v>916</v>
      </c>
      <c r="C44" s="130">
        <v>58.629999999999995</v>
      </c>
      <c r="D44" s="130">
        <v>41.089999999999996</v>
      </c>
      <c r="E44" s="130">
        <v>17.54</v>
      </c>
    </row>
    <row r="45" spans="1:5" ht="14.25">
      <c r="A45" s="131" t="s">
        <v>42</v>
      </c>
      <c r="B45" s="127">
        <v>884</v>
      </c>
      <c r="C45" s="128">
        <v>56.58</v>
      </c>
      <c r="D45" s="132">
        <v>39.62</v>
      </c>
      <c r="E45" s="139">
        <v>16.96</v>
      </c>
    </row>
    <row r="46" spans="1:5" ht="14.25">
      <c r="A46" s="131" t="s">
        <v>43</v>
      </c>
      <c r="B46" s="127">
        <v>32</v>
      </c>
      <c r="C46" s="128">
        <v>2.05</v>
      </c>
      <c r="D46" s="132">
        <v>1.47</v>
      </c>
      <c r="E46" s="139">
        <v>0.5799999999999998</v>
      </c>
    </row>
    <row r="47" spans="1:5" ht="14.25">
      <c r="A47" s="131" t="s">
        <v>44</v>
      </c>
      <c r="B47" s="127">
        <v>1375</v>
      </c>
      <c r="C47" s="128">
        <v>88</v>
      </c>
      <c r="D47" s="132">
        <v>71.49</v>
      </c>
      <c r="E47" s="139">
        <v>16.510000000000005</v>
      </c>
    </row>
    <row r="48" spans="1:5" ht="14.25">
      <c r="A48" s="131" t="s">
        <v>45</v>
      </c>
      <c r="B48" s="127">
        <v>2138</v>
      </c>
      <c r="C48" s="128">
        <v>136.83</v>
      </c>
      <c r="D48" s="132">
        <v>132.54</v>
      </c>
      <c r="E48" s="139">
        <v>4.2900000000000205</v>
      </c>
    </row>
    <row r="49" spans="1:5" ht="14.25">
      <c r="A49" s="131" t="s">
        <v>46</v>
      </c>
      <c r="B49" s="127">
        <v>2874</v>
      </c>
      <c r="C49" s="128">
        <v>183.94</v>
      </c>
      <c r="D49" s="132">
        <v>174.85</v>
      </c>
      <c r="E49" s="139">
        <v>9.090000000000003</v>
      </c>
    </row>
    <row r="50" spans="1:5" ht="14.25">
      <c r="A50" s="131" t="s">
        <v>47</v>
      </c>
      <c r="B50" s="127">
        <v>1502</v>
      </c>
      <c r="C50" s="128">
        <v>96.13</v>
      </c>
      <c r="D50" s="132">
        <v>89.86</v>
      </c>
      <c r="E50" s="139">
        <v>6.269999999999996</v>
      </c>
    </row>
    <row r="51" spans="1:5" ht="14.25">
      <c r="A51" s="131" t="s">
        <v>48</v>
      </c>
      <c r="B51" s="127">
        <v>1748</v>
      </c>
      <c r="C51" s="128">
        <v>111.87</v>
      </c>
      <c r="D51" s="132">
        <v>97.28</v>
      </c>
      <c r="E51" s="139">
        <v>14.590000000000003</v>
      </c>
    </row>
    <row r="52" spans="1:5" ht="14.25">
      <c r="A52" s="131" t="s">
        <v>49</v>
      </c>
      <c r="B52" s="127">
        <v>1488</v>
      </c>
      <c r="C52" s="128">
        <v>95.23</v>
      </c>
      <c r="D52" s="132">
        <v>89.79</v>
      </c>
      <c r="E52" s="139">
        <v>5.439999999999998</v>
      </c>
    </row>
    <row r="53" spans="1:5" ht="14.25">
      <c r="A53" s="131" t="s">
        <v>50</v>
      </c>
      <c r="B53" s="127">
        <v>1849</v>
      </c>
      <c r="C53" s="128">
        <v>118.34</v>
      </c>
      <c r="D53" s="132">
        <v>155.14</v>
      </c>
      <c r="E53" s="139">
        <v>-36.79999999999998</v>
      </c>
    </row>
    <row r="54" spans="1:5" ht="14.25">
      <c r="A54" s="131" t="s">
        <v>51</v>
      </c>
      <c r="B54" s="127">
        <v>598</v>
      </c>
      <c r="C54" s="128">
        <v>38.27</v>
      </c>
      <c r="D54" s="132">
        <v>35.01</v>
      </c>
      <c r="E54" s="139">
        <v>3.260000000000005</v>
      </c>
    </row>
    <row r="55" spans="1:5" ht="14.25">
      <c r="A55" s="131" t="s">
        <v>52</v>
      </c>
      <c r="B55" s="127">
        <v>806</v>
      </c>
      <c r="C55" s="128">
        <v>51.58</v>
      </c>
      <c r="D55" s="132">
        <v>49.09</v>
      </c>
      <c r="E55" s="139">
        <v>2.489999999999995</v>
      </c>
    </row>
    <row r="56" spans="1:5" ht="14.25">
      <c r="A56" s="122" t="s">
        <v>53</v>
      </c>
      <c r="B56" s="129">
        <v>4962</v>
      </c>
      <c r="C56" s="130">
        <v>317.57000000000005</v>
      </c>
      <c r="D56" s="130">
        <v>281.79</v>
      </c>
      <c r="E56" s="130">
        <v>35.779999999999994</v>
      </c>
    </row>
    <row r="57" spans="1:5" ht="24">
      <c r="A57" s="122" t="s">
        <v>9</v>
      </c>
      <c r="B57" s="127">
        <v>582</v>
      </c>
      <c r="C57" s="124">
        <v>37.239999999999995</v>
      </c>
      <c r="D57" s="124">
        <v>31.42</v>
      </c>
      <c r="E57" s="124">
        <v>5.819999999999999</v>
      </c>
    </row>
    <row r="58" spans="1:5" ht="14.25">
      <c r="A58" s="131" t="s">
        <v>54</v>
      </c>
      <c r="B58" s="127">
        <v>311</v>
      </c>
      <c r="C58" s="128">
        <v>19.9</v>
      </c>
      <c r="D58" s="132">
        <v>15.68</v>
      </c>
      <c r="E58" s="139">
        <v>4.219999999999999</v>
      </c>
    </row>
    <row r="59" spans="1:5" ht="14.25">
      <c r="A59" s="131" t="s">
        <v>55</v>
      </c>
      <c r="B59" s="127">
        <v>121</v>
      </c>
      <c r="C59" s="128">
        <v>7.74</v>
      </c>
      <c r="D59" s="132">
        <v>6.91</v>
      </c>
      <c r="E59" s="139">
        <v>0.8300000000000001</v>
      </c>
    </row>
    <row r="60" spans="1:5" ht="14.25">
      <c r="A60" s="131" t="s">
        <v>56</v>
      </c>
      <c r="B60" s="127">
        <v>85</v>
      </c>
      <c r="C60" s="128">
        <v>5.44</v>
      </c>
      <c r="D60" s="132">
        <v>5.5</v>
      </c>
      <c r="E60" s="139">
        <v>-0.05999999999999961</v>
      </c>
    </row>
    <row r="61" spans="1:5" ht="14.25">
      <c r="A61" s="131" t="s">
        <v>57</v>
      </c>
      <c r="B61" s="127">
        <v>65</v>
      </c>
      <c r="C61" s="128">
        <v>4.16</v>
      </c>
      <c r="D61" s="132">
        <v>3.33</v>
      </c>
      <c r="E61" s="139">
        <v>0.8300000000000001</v>
      </c>
    </row>
    <row r="62" spans="1:5" ht="14.25">
      <c r="A62" s="131" t="s">
        <v>58</v>
      </c>
      <c r="B62" s="127">
        <v>419</v>
      </c>
      <c r="C62" s="128">
        <v>26.82</v>
      </c>
      <c r="D62" s="132">
        <v>24.19</v>
      </c>
      <c r="E62" s="139">
        <v>2.629999999999999</v>
      </c>
    </row>
    <row r="63" spans="1:5" ht="14.25">
      <c r="A63" s="131" t="s">
        <v>59</v>
      </c>
      <c r="B63" s="127">
        <v>1953</v>
      </c>
      <c r="C63" s="128">
        <v>124.99</v>
      </c>
      <c r="D63" s="132">
        <v>114.5</v>
      </c>
      <c r="E63" s="139">
        <v>10.489999999999995</v>
      </c>
    </row>
    <row r="64" spans="1:5" ht="14.25">
      <c r="A64" s="131" t="s">
        <v>60</v>
      </c>
      <c r="B64" s="127">
        <v>992</v>
      </c>
      <c r="C64" s="128">
        <v>63.49</v>
      </c>
      <c r="D64" s="132">
        <v>46.46</v>
      </c>
      <c r="E64" s="139">
        <v>17.03</v>
      </c>
    </row>
    <row r="65" spans="1:5" ht="14.25">
      <c r="A65" s="131" t="s">
        <v>61</v>
      </c>
      <c r="B65" s="127">
        <v>244</v>
      </c>
      <c r="C65" s="128">
        <v>15.62</v>
      </c>
      <c r="D65" s="132">
        <v>13.63</v>
      </c>
      <c r="E65" s="139">
        <v>1.9899999999999984</v>
      </c>
    </row>
    <row r="66" spans="1:5" ht="14.25">
      <c r="A66" s="131" t="s">
        <v>62</v>
      </c>
      <c r="B66" s="127">
        <v>335</v>
      </c>
      <c r="C66" s="128">
        <v>21.44</v>
      </c>
      <c r="D66" s="132">
        <v>23.49</v>
      </c>
      <c r="E66" s="139">
        <v>-2.049999999999997</v>
      </c>
    </row>
    <row r="67" spans="1:5" ht="14.25">
      <c r="A67" s="131" t="s">
        <v>63</v>
      </c>
      <c r="B67" s="127">
        <v>437</v>
      </c>
      <c r="C67" s="128">
        <v>27.97</v>
      </c>
      <c r="D67" s="132">
        <v>28.1</v>
      </c>
      <c r="E67" s="139">
        <v>-0.13000000000000256</v>
      </c>
    </row>
    <row r="68" spans="1:5" ht="14.25">
      <c r="A68" s="122" t="s">
        <v>64</v>
      </c>
      <c r="B68" s="129">
        <v>4118</v>
      </c>
      <c r="C68" s="130">
        <v>263.55</v>
      </c>
      <c r="D68" s="130">
        <v>269.75</v>
      </c>
      <c r="E68" s="130">
        <v>-6.200000000000008</v>
      </c>
    </row>
    <row r="69" spans="1:5" ht="24">
      <c r="A69" s="122" t="s">
        <v>9</v>
      </c>
      <c r="B69" s="123">
        <v>831</v>
      </c>
      <c r="C69" s="124">
        <v>53.18</v>
      </c>
      <c r="D69" s="124">
        <v>54.589999999999996</v>
      </c>
      <c r="E69" s="124">
        <v>-1.4099999999999966</v>
      </c>
    </row>
    <row r="70" spans="1:5" ht="14.25">
      <c r="A70" s="131" t="s">
        <v>65</v>
      </c>
      <c r="B70" s="127">
        <v>180</v>
      </c>
      <c r="C70" s="128">
        <v>11.52</v>
      </c>
      <c r="D70" s="132">
        <v>10.62</v>
      </c>
      <c r="E70" s="139">
        <v>0.9000000000000004</v>
      </c>
    </row>
    <row r="71" spans="1:5" ht="14.25">
      <c r="A71" s="131" t="s">
        <v>66</v>
      </c>
      <c r="B71" s="127">
        <v>426</v>
      </c>
      <c r="C71" s="128">
        <v>27.26</v>
      </c>
      <c r="D71" s="132">
        <v>30.08</v>
      </c>
      <c r="E71" s="139">
        <v>-2.8199999999999967</v>
      </c>
    </row>
    <row r="72" spans="1:5" ht="14.25">
      <c r="A72" s="131" t="s">
        <v>67</v>
      </c>
      <c r="B72" s="127">
        <v>80</v>
      </c>
      <c r="C72" s="128">
        <v>5.12</v>
      </c>
      <c r="D72" s="132">
        <v>5.95</v>
      </c>
      <c r="E72" s="139">
        <v>-0.8300000000000001</v>
      </c>
    </row>
    <row r="73" spans="1:5" ht="14.25">
      <c r="A73" s="131" t="s">
        <v>68</v>
      </c>
      <c r="B73" s="127">
        <v>44</v>
      </c>
      <c r="C73" s="128">
        <v>2.82</v>
      </c>
      <c r="D73" s="132">
        <v>2.69</v>
      </c>
      <c r="E73" s="139">
        <v>0.1299999999999999</v>
      </c>
    </row>
    <row r="74" spans="1:5" ht="14.25">
      <c r="A74" s="131" t="s">
        <v>69</v>
      </c>
      <c r="B74" s="127">
        <v>101</v>
      </c>
      <c r="C74" s="128">
        <v>6.46</v>
      </c>
      <c r="D74" s="132">
        <v>5.25</v>
      </c>
      <c r="E74" s="139">
        <v>1.21</v>
      </c>
    </row>
    <row r="75" spans="1:5" ht="14.25">
      <c r="A75" s="131" t="s">
        <v>70</v>
      </c>
      <c r="B75" s="127">
        <v>164</v>
      </c>
      <c r="C75" s="128">
        <v>10.5</v>
      </c>
      <c r="D75" s="132">
        <v>11.65</v>
      </c>
      <c r="E75" s="139">
        <v>-1.1500000000000004</v>
      </c>
    </row>
    <row r="76" spans="1:5" ht="14.25">
      <c r="A76" s="131" t="s">
        <v>71</v>
      </c>
      <c r="B76" s="127">
        <v>399</v>
      </c>
      <c r="C76" s="128">
        <v>25.54</v>
      </c>
      <c r="D76" s="132">
        <v>24</v>
      </c>
      <c r="E76" s="139">
        <v>1.5399999999999991</v>
      </c>
    </row>
    <row r="77" spans="1:5" ht="14.25">
      <c r="A77" s="131" t="s">
        <v>72</v>
      </c>
      <c r="B77" s="127">
        <v>476</v>
      </c>
      <c r="C77" s="128">
        <v>30.46</v>
      </c>
      <c r="D77" s="132">
        <v>36.99</v>
      </c>
      <c r="E77" s="139">
        <v>-6.530000000000001</v>
      </c>
    </row>
    <row r="78" spans="1:5" ht="14.25">
      <c r="A78" s="131" t="s">
        <v>73</v>
      </c>
      <c r="B78" s="127">
        <v>472</v>
      </c>
      <c r="C78" s="128">
        <v>30.21</v>
      </c>
      <c r="D78" s="132">
        <v>28.54</v>
      </c>
      <c r="E78" s="139">
        <v>1.6700000000000017</v>
      </c>
    </row>
    <row r="79" spans="1:5" ht="14.25">
      <c r="A79" s="131" t="s">
        <v>74</v>
      </c>
      <c r="B79" s="127">
        <v>371</v>
      </c>
      <c r="C79" s="128">
        <v>23.74</v>
      </c>
      <c r="D79" s="132">
        <v>25.6</v>
      </c>
      <c r="E79" s="139">
        <v>-1.860000000000003</v>
      </c>
    </row>
    <row r="80" spans="1:5" ht="14.25">
      <c r="A80" s="131" t="s">
        <v>75</v>
      </c>
      <c r="B80" s="127">
        <v>619</v>
      </c>
      <c r="C80" s="128">
        <v>39.62</v>
      </c>
      <c r="D80" s="132">
        <v>35.39</v>
      </c>
      <c r="E80" s="139">
        <v>4.229999999999997</v>
      </c>
    </row>
    <row r="81" spans="1:5" ht="14.25">
      <c r="A81" s="131" t="s">
        <v>76</v>
      </c>
      <c r="B81" s="127">
        <v>786</v>
      </c>
      <c r="C81" s="128">
        <v>50.3</v>
      </c>
      <c r="D81" s="132">
        <v>52.99</v>
      </c>
      <c r="E81" s="139">
        <v>-2.690000000000005</v>
      </c>
    </row>
    <row r="82" spans="1:5" ht="14.25">
      <c r="A82" s="135" t="s">
        <v>77</v>
      </c>
      <c r="B82" s="129">
        <v>3611</v>
      </c>
      <c r="C82" s="130">
        <v>231.11</v>
      </c>
      <c r="D82" s="130">
        <v>228.48000000000002</v>
      </c>
      <c r="E82" s="130">
        <v>2.6300000000000026</v>
      </c>
    </row>
    <row r="83" spans="1:5" ht="24">
      <c r="A83" s="135" t="s">
        <v>9</v>
      </c>
      <c r="B83" s="123">
        <v>665</v>
      </c>
      <c r="C83" s="124">
        <v>42.56</v>
      </c>
      <c r="D83" s="124">
        <v>54.27</v>
      </c>
      <c r="E83" s="124">
        <v>-11.71</v>
      </c>
    </row>
    <row r="84" spans="1:5" ht="14.25">
      <c r="A84" s="136" t="s">
        <v>78</v>
      </c>
      <c r="B84" s="127">
        <v>151</v>
      </c>
      <c r="C84" s="128">
        <v>9.66</v>
      </c>
      <c r="D84" s="132">
        <v>9.73</v>
      </c>
      <c r="E84" s="139">
        <v>-0.07000000000000028</v>
      </c>
    </row>
    <row r="85" spans="1:5" ht="14.25">
      <c r="A85" s="136" t="s">
        <v>79</v>
      </c>
      <c r="B85" s="127">
        <v>445</v>
      </c>
      <c r="C85" s="128">
        <v>28.48</v>
      </c>
      <c r="D85" s="132">
        <v>40</v>
      </c>
      <c r="E85" s="139">
        <v>-11.52</v>
      </c>
    </row>
    <row r="86" spans="1:5" ht="14.25">
      <c r="A86" s="136" t="s">
        <v>80</v>
      </c>
      <c r="B86" s="127">
        <v>69</v>
      </c>
      <c r="C86" s="128">
        <v>4.42</v>
      </c>
      <c r="D86" s="132">
        <v>4.54</v>
      </c>
      <c r="E86" s="139">
        <v>-0.1200000000000001</v>
      </c>
    </row>
    <row r="87" spans="1:5" ht="14.25">
      <c r="A87" s="131" t="s">
        <v>81</v>
      </c>
      <c r="B87" s="127">
        <v>1107</v>
      </c>
      <c r="C87" s="128">
        <v>70.85</v>
      </c>
      <c r="D87" s="132">
        <v>75.07</v>
      </c>
      <c r="E87" s="139">
        <v>-4.219999999999999</v>
      </c>
    </row>
    <row r="88" spans="1:5" ht="14.25">
      <c r="A88" s="131" t="s">
        <v>82</v>
      </c>
      <c r="B88" s="127">
        <v>1839</v>
      </c>
      <c r="C88" s="128">
        <v>117.7</v>
      </c>
      <c r="D88" s="132">
        <v>99.14</v>
      </c>
      <c r="E88" s="139">
        <v>18.560000000000002</v>
      </c>
    </row>
    <row r="89" spans="1:5" ht="14.25">
      <c r="A89" s="122" t="s">
        <v>83</v>
      </c>
      <c r="B89" s="129">
        <v>4336</v>
      </c>
      <c r="C89" s="130">
        <v>277.52</v>
      </c>
      <c r="D89" s="130">
        <v>252.29</v>
      </c>
      <c r="E89" s="130">
        <v>25.230000000000004</v>
      </c>
    </row>
    <row r="90" spans="1:5" ht="24">
      <c r="A90" s="122" t="s">
        <v>9</v>
      </c>
      <c r="B90" s="123">
        <v>1213</v>
      </c>
      <c r="C90" s="124">
        <v>77.64</v>
      </c>
      <c r="D90" s="124">
        <v>61.32</v>
      </c>
      <c r="E90" s="124">
        <v>16.319999999999997</v>
      </c>
    </row>
    <row r="91" spans="1:5" ht="14.25">
      <c r="A91" s="131" t="s">
        <v>84</v>
      </c>
      <c r="B91" s="127">
        <v>112</v>
      </c>
      <c r="C91" s="128">
        <v>7.17</v>
      </c>
      <c r="D91" s="132">
        <v>6.21</v>
      </c>
      <c r="E91" s="139">
        <v>0.96</v>
      </c>
    </row>
    <row r="92" spans="1:5" ht="14.25">
      <c r="A92" s="131" t="s">
        <v>85</v>
      </c>
      <c r="B92" s="127">
        <v>288</v>
      </c>
      <c r="C92" s="128">
        <v>18.43</v>
      </c>
      <c r="D92" s="132">
        <v>14.4</v>
      </c>
      <c r="E92" s="139">
        <v>4.029999999999999</v>
      </c>
    </row>
    <row r="93" spans="1:5" ht="14.25">
      <c r="A93" s="131" t="s">
        <v>86</v>
      </c>
      <c r="B93" s="127">
        <v>684</v>
      </c>
      <c r="C93" s="128">
        <v>43.78</v>
      </c>
      <c r="D93" s="132">
        <v>36.74</v>
      </c>
      <c r="E93" s="139">
        <v>7.039999999999999</v>
      </c>
    </row>
    <row r="94" spans="1:5" ht="14.25">
      <c r="A94" s="131" t="s">
        <v>87</v>
      </c>
      <c r="B94" s="127">
        <v>129</v>
      </c>
      <c r="C94" s="128">
        <v>8.26</v>
      </c>
      <c r="D94" s="132">
        <v>3.97</v>
      </c>
      <c r="E94" s="139">
        <v>4.289999999999999</v>
      </c>
    </row>
    <row r="95" spans="1:5" ht="14.25">
      <c r="A95" s="131" t="s">
        <v>88</v>
      </c>
      <c r="B95" s="127">
        <v>352</v>
      </c>
      <c r="C95" s="128">
        <v>22.53</v>
      </c>
      <c r="D95" s="132">
        <v>22.46</v>
      </c>
      <c r="E95" s="139">
        <v>0.07000000000000028</v>
      </c>
    </row>
    <row r="96" spans="1:5" ht="14.25">
      <c r="A96" s="131" t="s">
        <v>89</v>
      </c>
      <c r="B96" s="127">
        <v>300</v>
      </c>
      <c r="C96" s="128">
        <v>19.2</v>
      </c>
      <c r="D96" s="132">
        <v>24</v>
      </c>
      <c r="E96" s="139">
        <v>-4.800000000000001</v>
      </c>
    </row>
    <row r="97" spans="1:5" ht="14.25">
      <c r="A97" s="131" t="s">
        <v>90</v>
      </c>
      <c r="B97" s="127">
        <v>689</v>
      </c>
      <c r="C97" s="128">
        <v>44.1</v>
      </c>
      <c r="D97" s="132">
        <v>36.16</v>
      </c>
      <c r="E97" s="139">
        <v>7.940000000000005</v>
      </c>
    </row>
    <row r="98" spans="1:5" ht="14.25">
      <c r="A98" s="131" t="s">
        <v>91</v>
      </c>
      <c r="B98" s="127">
        <v>1782</v>
      </c>
      <c r="C98" s="128">
        <v>114.05</v>
      </c>
      <c r="D98" s="132">
        <v>108.35</v>
      </c>
      <c r="E98" s="139">
        <v>5.700000000000003</v>
      </c>
    </row>
    <row r="99" spans="1:5" ht="14.25">
      <c r="A99" s="122" t="s">
        <v>92</v>
      </c>
      <c r="B99" s="129">
        <v>9381</v>
      </c>
      <c r="C99" s="130">
        <v>600.38</v>
      </c>
      <c r="D99" s="130">
        <v>557.24</v>
      </c>
      <c r="E99" s="130">
        <v>43.14</v>
      </c>
    </row>
    <row r="100" spans="1:5" ht="24">
      <c r="A100" s="122" t="s">
        <v>9</v>
      </c>
      <c r="B100" s="123">
        <v>1161</v>
      </c>
      <c r="C100" s="124">
        <v>74.3</v>
      </c>
      <c r="D100" s="124">
        <v>69.19</v>
      </c>
      <c r="E100" s="124">
        <v>5.109999999999999</v>
      </c>
    </row>
    <row r="101" spans="1:5" ht="14.25">
      <c r="A101" s="131" t="s">
        <v>93</v>
      </c>
      <c r="B101" s="127">
        <v>388</v>
      </c>
      <c r="C101" s="128">
        <v>24.83</v>
      </c>
      <c r="D101" s="132">
        <v>26.24</v>
      </c>
      <c r="E101" s="139">
        <v>-1.4100000000000001</v>
      </c>
    </row>
    <row r="102" spans="1:5" ht="14.25">
      <c r="A102" s="131" t="s">
        <v>94</v>
      </c>
      <c r="B102" s="127">
        <v>458</v>
      </c>
      <c r="C102" s="128">
        <v>29.31</v>
      </c>
      <c r="D102" s="132">
        <v>28.29</v>
      </c>
      <c r="E102" s="139">
        <v>1.0199999999999996</v>
      </c>
    </row>
    <row r="103" spans="1:5" ht="14.25">
      <c r="A103" s="131" t="s">
        <v>95</v>
      </c>
      <c r="B103" s="127">
        <v>315</v>
      </c>
      <c r="C103" s="128">
        <v>20.16</v>
      </c>
      <c r="D103" s="132">
        <v>14.66</v>
      </c>
      <c r="E103" s="139">
        <v>5.5</v>
      </c>
    </row>
    <row r="104" spans="1:5" ht="14.25">
      <c r="A104" s="131" t="s">
        <v>96</v>
      </c>
      <c r="B104" s="127">
        <v>733</v>
      </c>
      <c r="C104" s="128">
        <v>46.91</v>
      </c>
      <c r="D104" s="132">
        <v>40.38</v>
      </c>
      <c r="E104" s="139">
        <v>6.529999999999994</v>
      </c>
    </row>
    <row r="105" spans="1:5" ht="14.25">
      <c r="A105" s="131" t="s">
        <v>97</v>
      </c>
      <c r="B105" s="127">
        <v>759</v>
      </c>
      <c r="C105" s="128">
        <v>48.58</v>
      </c>
      <c r="D105" s="132">
        <v>52.35</v>
      </c>
      <c r="E105" s="139">
        <v>-3.770000000000003</v>
      </c>
    </row>
    <row r="106" spans="1:5" ht="14.25">
      <c r="A106" s="131" t="s">
        <v>98</v>
      </c>
      <c r="B106" s="127">
        <v>1362</v>
      </c>
      <c r="C106" s="128">
        <v>87.17</v>
      </c>
      <c r="D106" s="132">
        <v>77.82</v>
      </c>
      <c r="E106" s="139">
        <v>9.350000000000009</v>
      </c>
    </row>
    <row r="107" spans="1:5" ht="14.25">
      <c r="A107" s="131" t="s">
        <v>99</v>
      </c>
      <c r="B107" s="127">
        <v>899</v>
      </c>
      <c r="C107" s="128">
        <v>57.54</v>
      </c>
      <c r="D107" s="132">
        <v>52.29</v>
      </c>
      <c r="E107" s="139">
        <v>5.25</v>
      </c>
    </row>
    <row r="108" spans="1:5" ht="14.25">
      <c r="A108" s="131" t="s">
        <v>100</v>
      </c>
      <c r="B108" s="127">
        <v>1413</v>
      </c>
      <c r="C108" s="128">
        <v>90.43</v>
      </c>
      <c r="D108" s="132">
        <v>80.64</v>
      </c>
      <c r="E108" s="139">
        <v>9.790000000000006</v>
      </c>
    </row>
    <row r="109" spans="1:5" ht="14.25">
      <c r="A109" s="131" t="s">
        <v>101</v>
      </c>
      <c r="B109" s="127">
        <v>296</v>
      </c>
      <c r="C109" s="128">
        <v>18.94</v>
      </c>
      <c r="D109" s="132">
        <v>18.3</v>
      </c>
      <c r="E109" s="139">
        <v>0.6400000000000006</v>
      </c>
    </row>
    <row r="110" spans="1:5" ht="14.25">
      <c r="A110" s="131" t="s">
        <v>102</v>
      </c>
      <c r="B110" s="127">
        <v>1270</v>
      </c>
      <c r="C110" s="128">
        <v>81.28</v>
      </c>
      <c r="D110" s="132">
        <v>77.18</v>
      </c>
      <c r="E110" s="139">
        <v>4.099999999999994</v>
      </c>
    </row>
    <row r="111" spans="1:5" ht="14.25">
      <c r="A111" s="131" t="s">
        <v>103</v>
      </c>
      <c r="B111" s="127">
        <v>342</v>
      </c>
      <c r="C111" s="128">
        <v>21.89</v>
      </c>
      <c r="D111" s="132">
        <v>21.12</v>
      </c>
      <c r="E111" s="139">
        <v>0.7699999999999996</v>
      </c>
    </row>
    <row r="112" spans="1:5" ht="14.25">
      <c r="A112" s="131" t="s">
        <v>104</v>
      </c>
      <c r="B112" s="127">
        <v>1146</v>
      </c>
      <c r="C112" s="128">
        <v>73.34</v>
      </c>
      <c r="D112" s="132">
        <v>67.97</v>
      </c>
      <c r="E112" s="139">
        <v>5.3700000000000045</v>
      </c>
    </row>
    <row r="113" spans="1:5" ht="14.25">
      <c r="A113" s="122" t="s">
        <v>105</v>
      </c>
      <c r="B113" s="129">
        <v>7237</v>
      </c>
      <c r="C113" s="130">
        <v>463.18</v>
      </c>
      <c r="D113" s="130">
        <v>411.45</v>
      </c>
      <c r="E113" s="130">
        <v>51.730000000000004</v>
      </c>
    </row>
    <row r="114" spans="1:5" ht="24">
      <c r="A114" s="122" t="s">
        <v>9</v>
      </c>
      <c r="B114" s="123">
        <v>447</v>
      </c>
      <c r="C114" s="124">
        <v>28.61</v>
      </c>
      <c r="D114" s="124">
        <v>24.89</v>
      </c>
      <c r="E114" s="124">
        <v>3.719999999999998</v>
      </c>
    </row>
    <row r="115" spans="1:5" ht="14.25">
      <c r="A115" s="131" t="s">
        <v>106</v>
      </c>
      <c r="B115" s="127">
        <v>105</v>
      </c>
      <c r="C115" s="128">
        <v>6.72</v>
      </c>
      <c r="D115" s="132">
        <v>4.99</v>
      </c>
      <c r="E115" s="139">
        <v>1.7299999999999995</v>
      </c>
    </row>
    <row r="116" spans="1:5" ht="14.25">
      <c r="A116" s="131" t="s">
        <v>107</v>
      </c>
      <c r="B116" s="127">
        <v>180</v>
      </c>
      <c r="C116" s="128">
        <v>11.52</v>
      </c>
      <c r="D116" s="132">
        <v>11.52</v>
      </c>
      <c r="E116" s="139">
        <v>0</v>
      </c>
    </row>
    <row r="117" spans="1:5" ht="14.25">
      <c r="A117" s="131" t="s">
        <v>108</v>
      </c>
      <c r="B117" s="127">
        <v>162</v>
      </c>
      <c r="C117" s="128">
        <v>10.37</v>
      </c>
      <c r="D117" s="132">
        <v>8.38</v>
      </c>
      <c r="E117" s="139">
        <v>1.9899999999999984</v>
      </c>
    </row>
    <row r="118" spans="1:5" ht="14.25">
      <c r="A118" s="131" t="s">
        <v>109</v>
      </c>
      <c r="B118" s="127">
        <v>324</v>
      </c>
      <c r="C118" s="128">
        <v>20.74</v>
      </c>
      <c r="D118" s="132">
        <v>19.46</v>
      </c>
      <c r="E118" s="139">
        <v>1.2799999999999976</v>
      </c>
    </row>
    <row r="119" spans="1:5" ht="14.25">
      <c r="A119" s="131" t="s">
        <v>110</v>
      </c>
      <c r="B119" s="127">
        <v>412</v>
      </c>
      <c r="C119" s="128">
        <v>26.37</v>
      </c>
      <c r="D119" s="132">
        <v>29.38</v>
      </c>
      <c r="E119" s="139">
        <v>-3.009999999999998</v>
      </c>
    </row>
    <row r="120" spans="1:5" ht="14.25">
      <c r="A120" s="131" t="s">
        <v>111</v>
      </c>
      <c r="B120" s="127">
        <v>436</v>
      </c>
      <c r="C120" s="128">
        <v>27.9</v>
      </c>
      <c r="D120" s="132">
        <v>25.54</v>
      </c>
      <c r="E120" s="139">
        <v>2.3599999999999994</v>
      </c>
    </row>
    <row r="121" spans="1:5" ht="14.25">
      <c r="A121" s="131" t="s">
        <v>112</v>
      </c>
      <c r="B121" s="127">
        <v>1409</v>
      </c>
      <c r="C121" s="128">
        <v>90.18</v>
      </c>
      <c r="D121" s="132">
        <v>71.81</v>
      </c>
      <c r="E121" s="139">
        <v>18.370000000000005</v>
      </c>
    </row>
    <row r="122" spans="1:5" ht="14.25">
      <c r="A122" s="131" t="s">
        <v>113</v>
      </c>
      <c r="B122" s="127">
        <v>248</v>
      </c>
      <c r="C122" s="128">
        <v>15.87</v>
      </c>
      <c r="D122" s="132">
        <v>15.1</v>
      </c>
      <c r="E122" s="139">
        <v>0.7699999999999996</v>
      </c>
    </row>
    <row r="123" spans="1:5" ht="14.25">
      <c r="A123" s="131" t="s">
        <v>114</v>
      </c>
      <c r="B123" s="127">
        <v>496</v>
      </c>
      <c r="C123" s="128">
        <v>31.74</v>
      </c>
      <c r="D123" s="132">
        <v>28.86</v>
      </c>
      <c r="E123" s="139">
        <v>2.879999999999999</v>
      </c>
    </row>
    <row r="124" spans="1:5" ht="14.25">
      <c r="A124" s="131" t="s">
        <v>115</v>
      </c>
      <c r="B124" s="127">
        <v>1174</v>
      </c>
      <c r="C124" s="128">
        <v>75.14</v>
      </c>
      <c r="D124" s="132">
        <v>66.62</v>
      </c>
      <c r="E124" s="139">
        <v>8.519999999999996</v>
      </c>
    </row>
    <row r="125" spans="1:5" ht="14.25">
      <c r="A125" s="131" t="s">
        <v>116</v>
      </c>
      <c r="B125" s="127">
        <v>887</v>
      </c>
      <c r="C125" s="128">
        <v>56.77</v>
      </c>
      <c r="D125" s="132">
        <v>51.71</v>
      </c>
      <c r="E125" s="139">
        <v>5.060000000000002</v>
      </c>
    </row>
    <row r="126" spans="1:5" ht="14.25">
      <c r="A126" s="131" t="s">
        <v>117</v>
      </c>
      <c r="B126" s="127">
        <v>1404</v>
      </c>
      <c r="C126" s="128">
        <v>89.86</v>
      </c>
      <c r="D126" s="132">
        <v>78.08</v>
      </c>
      <c r="E126" s="139">
        <v>11.780000000000001</v>
      </c>
    </row>
    <row r="127" spans="1:5" ht="14.25">
      <c r="A127" s="122" t="s">
        <v>118</v>
      </c>
      <c r="B127" s="129">
        <v>8184</v>
      </c>
      <c r="C127" s="130">
        <v>523.78</v>
      </c>
      <c r="D127" s="130">
        <v>523.4</v>
      </c>
      <c r="E127" s="130">
        <v>0.379999999999999</v>
      </c>
    </row>
    <row r="128" spans="1:5" ht="24">
      <c r="A128" s="122" t="s">
        <v>9</v>
      </c>
      <c r="B128" s="123">
        <v>809</v>
      </c>
      <c r="C128" s="124">
        <v>51.77</v>
      </c>
      <c r="D128" s="124">
        <v>38.98</v>
      </c>
      <c r="E128" s="124">
        <v>12.790000000000001</v>
      </c>
    </row>
    <row r="129" spans="1:5" ht="14.25">
      <c r="A129" s="131" t="s">
        <v>119</v>
      </c>
      <c r="B129" s="127">
        <v>362</v>
      </c>
      <c r="C129" s="128">
        <v>23.17</v>
      </c>
      <c r="D129" s="132">
        <v>14.98</v>
      </c>
      <c r="E129" s="139">
        <v>8.190000000000001</v>
      </c>
    </row>
    <row r="130" spans="1:5" ht="14.25">
      <c r="A130" s="131" t="s">
        <v>120</v>
      </c>
      <c r="B130" s="127">
        <v>376</v>
      </c>
      <c r="C130" s="128">
        <v>24.06</v>
      </c>
      <c r="D130" s="132">
        <v>21.31</v>
      </c>
      <c r="E130" s="139">
        <v>2.75</v>
      </c>
    </row>
    <row r="131" spans="1:5" ht="24">
      <c r="A131" s="126" t="s">
        <v>121</v>
      </c>
      <c r="B131" s="127">
        <v>71</v>
      </c>
      <c r="C131" s="128">
        <v>4.54</v>
      </c>
      <c r="D131" s="132">
        <v>2.69</v>
      </c>
      <c r="E131" s="139">
        <v>1.85</v>
      </c>
    </row>
    <row r="132" spans="1:5" ht="14.25">
      <c r="A132" s="131" t="s">
        <v>122</v>
      </c>
      <c r="B132" s="127">
        <v>2474</v>
      </c>
      <c r="C132" s="128">
        <v>158.34</v>
      </c>
      <c r="D132" s="132">
        <v>148.93</v>
      </c>
      <c r="E132" s="139">
        <v>9.409999999999997</v>
      </c>
    </row>
    <row r="133" spans="1:5" ht="14.25">
      <c r="A133" s="131" t="s">
        <v>123</v>
      </c>
      <c r="B133" s="127">
        <v>369</v>
      </c>
      <c r="C133" s="128">
        <v>23.62</v>
      </c>
      <c r="D133" s="132">
        <v>22.08</v>
      </c>
      <c r="E133" s="139">
        <v>1.5400000000000027</v>
      </c>
    </row>
    <row r="134" spans="1:5" ht="14.25">
      <c r="A134" s="131" t="s">
        <v>124</v>
      </c>
      <c r="B134" s="127">
        <v>1719</v>
      </c>
      <c r="C134" s="128">
        <v>110.02</v>
      </c>
      <c r="D134" s="132">
        <v>113.28</v>
      </c>
      <c r="E134" s="139">
        <v>-3.260000000000005</v>
      </c>
    </row>
    <row r="135" spans="1:5" ht="14.25">
      <c r="A135" s="131" t="s">
        <v>125</v>
      </c>
      <c r="B135" s="127">
        <v>2813</v>
      </c>
      <c r="C135" s="128">
        <v>180.03</v>
      </c>
      <c r="D135" s="132">
        <v>200.13</v>
      </c>
      <c r="E135" s="139">
        <v>-20.099999999999994</v>
      </c>
    </row>
    <row r="136" spans="1:5" ht="14.25">
      <c r="A136" s="122" t="s">
        <v>126</v>
      </c>
      <c r="B136" s="129">
        <v>9433</v>
      </c>
      <c r="C136" s="130">
        <v>603.71</v>
      </c>
      <c r="D136" s="130">
        <v>554.41</v>
      </c>
      <c r="E136" s="130">
        <v>49.300000000000004</v>
      </c>
    </row>
    <row r="137" spans="1:5" ht="24">
      <c r="A137" s="122" t="s">
        <v>9</v>
      </c>
      <c r="B137" s="123">
        <v>753</v>
      </c>
      <c r="C137" s="124">
        <v>48.19</v>
      </c>
      <c r="D137" s="124">
        <v>36.739999999999995</v>
      </c>
      <c r="E137" s="124">
        <v>11.45</v>
      </c>
    </row>
    <row r="138" spans="1:5" ht="14.25">
      <c r="A138" s="131" t="s">
        <v>127</v>
      </c>
      <c r="B138" s="127">
        <v>345</v>
      </c>
      <c r="C138" s="128">
        <v>22.08</v>
      </c>
      <c r="D138" s="132">
        <v>18.24</v>
      </c>
      <c r="E138" s="139">
        <v>3.84</v>
      </c>
    </row>
    <row r="139" spans="1:5" ht="14.25">
      <c r="A139" s="131" t="s">
        <v>128</v>
      </c>
      <c r="B139" s="127">
        <v>408</v>
      </c>
      <c r="C139" s="128">
        <v>26.11</v>
      </c>
      <c r="D139" s="132">
        <v>18.5</v>
      </c>
      <c r="E139" s="139">
        <v>7.609999999999999</v>
      </c>
    </row>
    <row r="140" spans="1:5" ht="14.25">
      <c r="A140" s="131" t="s">
        <v>129</v>
      </c>
      <c r="B140" s="127">
        <v>1326</v>
      </c>
      <c r="C140" s="128">
        <v>84.86</v>
      </c>
      <c r="D140" s="132">
        <v>80.64</v>
      </c>
      <c r="E140" s="139">
        <v>4.219999999999999</v>
      </c>
    </row>
    <row r="141" spans="1:5" ht="14.25">
      <c r="A141" s="131" t="s">
        <v>130</v>
      </c>
      <c r="B141" s="127">
        <v>763</v>
      </c>
      <c r="C141" s="128">
        <v>48.83</v>
      </c>
      <c r="D141" s="132">
        <v>43.07</v>
      </c>
      <c r="E141" s="139">
        <v>5.759999999999998</v>
      </c>
    </row>
    <row r="142" spans="1:5" ht="14.25">
      <c r="A142" s="131" t="s">
        <v>131</v>
      </c>
      <c r="B142" s="127">
        <v>1425</v>
      </c>
      <c r="C142" s="128">
        <v>91.2</v>
      </c>
      <c r="D142" s="132">
        <v>82.94</v>
      </c>
      <c r="E142" s="139">
        <v>8.260000000000005</v>
      </c>
    </row>
    <row r="143" spans="1:5" ht="14.25">
      <c r="A143" s="131" t="s">
        <v>132</v>
      </c>
      <c r="B143" s="127">
        <v>830</v>
      </c>
      <c r="C143" s="128">
        <v>53.12</v>
      </c>
      <c r="D143" s="132">
        <v>52.93</v>
      </c>
      <c r="E143" s="139">
        <v>0.18999999999999773</v>
      </c>
    </row>
    <row r="144" spans="1:5" ht="14.25">
      <c r="A144" s="131" t="s">
        <v>133</v>
      </c>
      <c r="B144" s="127">
        <v>649</v>
      </c>
      <c r="C144" s="128">
        <v>41.54</v>
      </c>
      <c r="D144" s="132">
        <v>31.42</v>
      </c>
      <c r="E144" s="139">
        <v>10.119999999999997</v>
      </c>
    </row>
    <row r="145" spans="1:5" ht="14.25">
      <c r="A145" s="131" t="s">
        <v>134</v>
      </c>
      <c r="B145" s="127">
        <v>499</v>
      </c>
      <c r="C145" s="128">
        <v>31.94</v>
      </c>
      <c r="D145" s="132">
        <v>30.02</v>
      </c>
      <c r="E145" s="139">
        <v>1.9200000000000017</v>
      </c>
    </row>
    <row r="146" spans="1:5" ht="14.25">
      <c r="A146" s="131" t="s">
        <v>135</v>
      </c>
      <c r="B146" s="127">
        <v>415</v>
      </c>
      <c r="C146" s="128">
        <v>26.56</v>
      </c>
      <c r="D146" s="132">
        <v>21.5</v>
      </c>
      <c r="E146" s="139">
        <v>5.059999999999999</v>
      </c>
    </row>
    <row r="147" spans="1:5" ht="14.25">
      <c r="A147" s="131" t="s">
        <v>136</v>
      </c>
      <c r="B147" s="127">
        <v>622</v>
      </c>
      <c r="C147" s="128">
        <v>39.81</v>
      </c>
      <c r="D147" s="132">
        <v>41.98</v>
      </c>
      <c r="E147" s="139">
        <v>-2.1699999999999946</v>
      </c>
    </row>
    <row r="148" spans="1:5" ht="14.25">
      <c r="A148" s="131" t="s">
        <v>137</v>
      </c>
      <c r="B148" s="127">
        <v>85</v>
      </c>
      <c r="C148" s="128">
        <v>5.44</v>
      </c>
      <c r="D148" s="132">
        <v>3.9</v>
      </c>
      <c r="E148" s="139">
        <v>1.5400000000000005</v>
      </c>
    </row>
    <row r="149" spans="1:5" ht="14.25">
      <c r="A149" s="131" t="s">
        <v>138</v>
      </c>
      <c r="B149" s="127">
        <v>940</v>
      </c>
      <c r="C149" s="128">
        <v>60.16</v>
      </c>
      <c r="D149" s="132">
        <v>61.95</v>
      </c>
      <c r="E149" s="139">
        <v>-1.7900000000000063</v>
      </c>
    </row>
    <row r="150" spans="1:5" ht="14.25">
      <c r="A150" s="131" t="s">
        <v>139</v>
      </c>
      <c r="B150" s="127">
        <v>578</v>
      </c>
      <c r="C150" s="128">
        <v>36.99</v>
      </c>
      <c r="D150" s="132">
        <v>35.9</v>
      </c>
      <c r="E150" s="139">
        <v>1.0900000000000034</v>
      </c>
    </row>
    <row r="151" spans="1:5" ht="14.25">
      <c r="A151" s="131" t="s">
        <v>140</v>
      </c>
      <c r="B151" s="127">
        <v>548</v>
      </c>
      <c r="C151" s="128">
        <v>35.07</v>
      </c>
      <c r="D151" s="132">
        <v>31.42</v>
      </c>
      <c r="E151" s="139">
        <v>3.6499999999999986</v>
      </c>
    </row>
    <row r="152" spans="1:5" ht="24">
      <c r="A152" s="122" t="s">
        <v>141</v>
      </c>
      <c r="B152" s="123">
        <v>11937</v>
      </c>
      <c r="C152" s="124">
        <v>763.9699999999999</v>
      </c>
      <c r="D152" s="124">
        <v>783.6700000000001</v>
      </c>
      <c r="E152" s="124">
        <v>-19.699999999999974</v>
      </c>
    </row>
    <row r="153" spans="1:5" ht="14.25">
      <c r="A153" s="131" t="s">
        <v>142</v>
      </c>
      <c r="B153" s="127">
        <v>1164</v>
      </c>
      <c r="C153" s="128">
        <v>74.5</v>
      </c>
      <c r="D153" s="132">
        <v>84.16</v>
      </c>
      <c r="E153" s="139">
        <v>-9.659999999999997</v>
      </c>
    </row>
    <row r="154" spans="1:5" ht="14.25">
      <c r="A154" s="131" t="s">
        <v>143</v>
      </c>
      <c r="B154" s="127">
        <v>736</v>
      </c>
      <c r="C154" s="128">
        <v>47.1</v>
      </c>
      <c r="D154" s="132">
        <v>46.59</v>
      </c>
      <c r="E154" s="139">
        <v>0.509999999999998</v>
      </c>
    </row>
    <row r="155" spans="1:5" ht="14.25">
      <c r="A155" s="131" t="s">
        <v>144</v>
      </c>
      <c r="B155" s="127">
        <v>1169</v>
      </c>
      <c r="C155" s="128">
        <v>74.82</v>
      </c>
      <c r="D155" s="132">
        <v>75.07</v>
      </c>
      <c r="E155" s="139">
        <v>-0.25</v>
      </c>
    </row>
    <row r="156" spans="1:5" ht="14.25">
      <c r="A156" s="131" t="s">
        <v>145</v>
      </c>
      <c r="B156" s="127">
        <v>1785</v>
      </c>
      <c r="C156" s="128">
        <v>114.24</v>
      </c>
      <c r="D156" s="132">
        <v>95.74</v>
      </c>
      <c r="E156" s="139">
        <v>18.5</v>
      </c>
    </row>
    <row r="157" spans="1:5" ht="14.25">
      <c r="A157" s="131" t="s">
        <v>146</v>
      </c>
      <c r="B157" s="127">
        <v>1163</v>
      </c>
      <c r="C157" s="128">
        <v>74.43</v>
      </c>
      <c r="D157" s="132">
        <v>87.87</v>
      </c>
      <c r="E157" s="139">
        <v>-13.439999999999998</v>
      </c>
    </row>
    <row r="158" spans="1:5" ht="14.25">
      <c r="A158" s="131" t="s">
        <v>147</v>
      </c>
      <c r="B158" s="127">
        <v>1455</v>
      </c>
      <c r="C158" s="128">
        <v>93.12</v>
      </c>
      <c r="D158" s="132">
        <v>89.73</v>
      </c>
      <c r="E158" s="139">
        <v>3.3900000000000006</v>
      </c>
    </row>
    <row r="159" spans="1:5" ht="14.25">
      <c r="A159" s="131" t="s">
        <v>148</v>
      </c>
      <c r="B159" s="127">
        <v>785</v>
      </c>
      <c r="C159" s="128">
        <v>50.24</v>
      </c>
      <c r="D159" s="132">
        <v>49.09</v>
      </c>
      <c r="E159" s="139">
        <v>1.1499999999999986</v>
      </c>
    </row>
    <row r="160" spans="1:5" ht="14.25">
      <c r="A160" s="131" t="s">
        <v>149</v>
      </c>
      <c r="B160" s="127">
        <v>1945</v>
      </c>
      <c r="C160" s="128">
        <v>124.48</v>
      </c>
      <c r="D160" s="132">
        <v>111.1</v>
      </c>
      <c r="E160" s="139">
        <v>13.38000000000001</v>
      </c>
    </row>
    <row r="161" spans="1:5" ht="14.25">
      <c r="A161" s="131" t="s">
        <v>150</v>
      </c>
      <c r="B161" s="127">
        <v>1735</v>
      </c>
      <c r="C161" s="128">
        <v>111.04</v>
      </c>
      <c r="D161" s="137">
        <v>144.32</v>
      </c>
      <c r="E161" s="139">
        <v>-33.27999999999999</v>
      </c>
    </row>
  </sheetData>
  <sheetProtection/>
  <mergeCells count="1">
    <mergeCell ref="A2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8"/>
  <sheetViews>
    <sheetView zoomScalePageLayoutView="0" workbookViewId="0" topLeftCell="A1">
      <selection activeCell="K14" sqref="K14"/>
    </sheetView>
  </sheetViews>
  <sheetFormatPr defaultColWidth="9.00390625" defaultRowHeight="14.25"/>
  <cols>
    <col min="1" max="1" width="14.875" style="0" customWidth="1"/>
    <col min="2" max="2" width="15.125" style="0" customWidth="1"/>
    <col min="3" max="3" width="9.00390625" style="0" customWidth="1"/>
    <col min="6" max="6" width="7.875" style="367" customWidth="1"/>
    <col min="7" max="7" width="7.125" style="367" customWidth="1"/>
    <col min="8" max="8" width="8.625" style="0" customWidth="1"/>
    <col min="9" max="9" width="8.125" style="0" customWidth="1"/>
    <col min="10" max="10" width="7.875" style="0" customWidth="1"/>
    <col min="11" max="14" width="9.00390625" style="170" customWidth="1"/>
    <col min="15" max="15" width="11.50390625" style="170" customWidth="1"/>
    <col min="16" max="18" width="10.00390625" style="170" bestFit="1" customWidth="1"/>
    <col min="19" max="19" width="10.75390625" style="170" bestFit="1" customWidth="1"/>
    <col min="20" max="20" width="10.625" style="170" customWidth="1"/>
    <col min="21" max="21" width="10.00390625" style="170" bestFit="1" customWidth="1"/>
    <col min="22" max="22" width="10.125" style="170" bestFit="1" customWidth="1"/>
    <col min="23" max="24" width="9.00390625" style="353" customWidth="1"/>
  </cols>
  <sheetData>
    <row r="1" spans="1:21" ht="20.25">
      <c r="A1" s="488" t="s">
        <v>724</v>
      </c>
      <c r="B1" s="488"/>
      <c r="C1" s="72"/>
      <c r="D1" s="73"/>
      <c r="E1" s="73"/>
      <c r="F1" s="351"/>
      <c r="G1" s="351"/>
      <c r="H1" s="352"/>
      <c r="I1" s="352"/>
      <c r="J1" s="352"/>
      <c r="K1" s="194"/>
      <c r="L1" s="194"/>
      <c r="M1" s="194"/>
      <c r="N1" s="194"/>
      <c r="O1" s="174"/>
      <c r="P1" s="74"/>
      <c r="Q1" s="74"/>
      <c r="R1" s="74"/>
      <c r="S1" s="74"/>
      <c r="T1" s="74"/>
      <c r="U1" s="74"/>
    </row>
    <row r="2" spans="1:24" ht="27" customHeight="1">
      <c r="A2" s="493" t="s">
        <v>725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</row>
    <row r="3" spans="1:21" ht="14.25">
      <c r="A3" s="75" t="s">
        <v>199</v>
      </c>
      <c r="B3" s="75"/>
      <c r="C3" s="76"/>
      <c r="D3" s="77"/>
      <c r="E3" s="77"/>
      <c r="F3" s="354"/>
      <c r="G3" s="354"/>
      <c r="H3" s="76"/>
      <c r="I3" s="76"/>
      <c r="J3" s="76"/>
      <c r="K3" s="195"/>
      <c r="L3" s="195"/>
      <c r="M3" s="195"/>
      <c r="N3" s="196"/>
      <c r="O3" s="175"/>
      <c r="P3" s="78"/>
      <c r="Q3" s="78"/>
      <c r="R3" s="78"/>
      <c r="S3" s="78"/>
      <c r="T3" s="78"/>
      <c r="U3" s="78"/>
    </row>
    <row r="4" spans="1:24" ht="52.5" customHeight="1">
      <c r="A4" s="489" t="s">
        <v>183</v>
      </c>
      <c r="B4" s="490"/>
      <c r="C4" s="473" t="s">
        <v>200</v>
      </c>
      <c r="D4" s="474"/>
      <c r="E4" s="475"/>
      <c r="F4" s="494" t="s">
        <v>726</v>
      </c>
      <c r="G4" s="494"/>
      <c r="H4" s="495"/>
      <c r="I4" s="495"/>
      <c r="J4" s="495"/>
      <c r="K4" s="496" t="s">
        <v>201</v>
      </c>
      <c r="L4" s="497"/>
      <c r="M4" s="497"/>
      <c r="N4" s="498"/>
      <c r="O4" s="468" t="s">
        <v>727</v>
      </c>
      <c r="P4" s="470" t="s">
        <v>728</v>
      </c>
      <c r="Q4" s="471"/>
      <c r="R4" s="472"/>
      <c r="S4" s="482" t="s">
        <v>729</v>
      </c>
      <c r="T4" s="483"/>
      <c r="U4" s="484"/>
      <c r="V4" s="485" t="s">
        <v>730</v>
      </c>
      <c r="W4" s="486"/>
      <c r="X4" s="487"/>
    </row>
    <row r="5" spans="1:24" ht="21.75" customHeight="1">
      <c r="A5" s="491"/>
      <c r="B5" s="492"/>
      <c r="C5" s="80" t="s">
        <v>6</v>
      </c>
      <c r="D5" s="81" t="s">
        <v>202</v>
      </c>
      <c r="E5" s="81" t="s">
        <v>731</v>
      </c>
      <c r="F5" s="355" t="s">
        <v>732</v>
      </c>
      <c r="G5" s="355" t="s">
        <v>733</v>
      </c>
      <c r="H5" s="356" t="s">
        <v>1</v>
      </c>
      <c r="I5" s="356" t="s">
        <v>2</v>
      </c>
      <c r="J5" s="356" t="s">
        <v>3</v>
      </c>
      <c r="K5" s="197" t="s">
        <v>6</v>
      </c>
      <c r="L5" s="197" t="s">
        <v>5</v>
      </c>
      <c r="M5" s="197" t="s">
        <v>1</v>
      </c>
      <c r="N5" s="197" t="s">
        <v>709</v>
      </c>
      <c r="O5" s="469"/>
      <c r="P5" s="189" t="s">
        <v>6</v>
      </c>
      <c r="Q5" s="189" t="s">
        <v>5</v>
      </c>
      <c r="R5" s="189" t="s">
        <v>1</v>
      </c>
      <c r="S5" s="189" t="s">
        <v>6</v>
      </c>
      <c r="T5" s="189" t="s">
        <v>5</v>
      </c>
      <c r="U5" s="189" t="s">
        <v>1</v>
      </c>
      <c r="V5" s="82" t="s">
        <v>734</v>
      </c>
      <c r="W5" s="82" t="s">
        <v>735</v>
      </c>
      <c r="X5" s="82" t="s">
        <v>731</v>
      </c>
    </row>
    <row r="6" spans="1:24" ht="14.25">
      <c r="A6" s="362" t="s">
        <v>204</v>
      </c>
      <c r="B6" s="363" t="s">
        <v>204</v>
      </c>
      <c r="C6" s="83">
        <f aca="true" t="shared" si="0" ref="C6:C54">D6+E6</f>
        <v>201660</v>
      </c>
      <c r="D6" s="178">
        <f>D7+D17+D25+D33+D48+D60+D71++D82+D89+D98+D112+D126+D133+D149</f>
        <v>179014</v>
      </c>
      <c r="E6" s="178">
        <f>E7+E17+E25+E33+E48+E60+E71++E82+E89+E98+E112+E126+E133+E149</f>
        <v>22646</v>
      </c>
      <c r="F6" s="178"/>
      <c r="G6" s="178"/>
      <c r="H6" s="361"/>
      <c r="I6" s="361"/>
      <c r="J6" s="361"/>
      <c r="K6" s="179">
        <f aca="true" t="shared" si="1" ref="K6:X6">K7+K17+K25+K33+K48+K60+K71++K82+K89+K98+K112+K126+K133+K149</f>
        <v>40332</v>
      </c>
      <c r="L6" s="179">
        <f t="shared" si="1"/>
        <v>26979.920000000002</v>
      </c>
      <c r="M6" s="179">
        <f t="shared" si="1"/>
        <v>4908.66</v>
      </c>
      <c r="N6" s="179">
        <f t="shared" si="1"/>
        <v>8443.42</v>
      </c>
      <c r="O6" s="179">
        <f>O7+O17+O25+O33+O48+O60+O71++O82+O89+O98+O112+O126+O133+O149</f>
        <v>-462.95000000000005</v>
      </c>
      <c r="P6" s="179">
        <f>P7+P17+P25+P33+P48+P60+P71++P82+P89+P98+P112+P126+P133+P149</f>
        <v>32351.53</v>
      </c>
      <c r="Q6" s="179">
        <f>Q7+Q17+Q25+Q33+Q48+Q60+Q71++Q82+Q89+Q98+Q112+Q126+Q133+Q149</f>
        <v>27442.870000000003</v>
      </c>
      <c r="R6" s="179">
        <f>R7+R17+R25+R33+R48+R60+R71++R82+R89+R98+R112+R126+R133+R149</f>
        <v>4908.66</v>
      </c>
      <c r="S6" s="179">
        <f t="shared" si="1"/>
        <v>33174.75</v>
      </c>
      <c r="T6" s="179">
        <f t="shared" si="1"/>
        <v>27040.75</v>
      </c>
      <c r="U6" s="179">
        <f t="shared" si="1"/>
        <v>6134</v>
      </c>
      <c r="V6" s="193">
        <f t="shared" si="1"/>
        <v>-823.2199999999995</v>
      </c>
      <c r="W6" s="193">
        <f t="shared" si="1"/>
        <v>-1063.6999999999994</v>
      </c>
      <c r="X6" s="193">
        <f t="shared" si="1"/>
        <v>240.47999999999996</v>
      </c>
    </row>
    <row r="7" spans="1:24" ht="14.25">
      <c r="A7" s="479" t="s">
        <v>736</v>
      </c>
      <c r="B7" s="84" t="s">
        <v>205</v>
      </c>
      <c r="C7" s="83">
        <f t="shared" si="0"/>
        <v>20576</v>
      </c>
      <c r="D7" s="178">
        <f>SUM(D8,D15:D16)</f>
        <v>18688</v>
      </c>
      <c r="E7" s="178">
        <f>SUM(E8,E15:E16)</f>
        <v>1888</v>
      </c>
      <c r="F7" s="178"/>
      <c r="G7" s="178"/>
      <c r="H7" s="361"/>
      <c r="I7" s="361"/>
      <c r="J7" s="361"/>
      <c r="K7" s="182">
        <f>SUM(K8,K15:K16)</f>
        <v>4115.200000000001</v>
      </c>
      <c r="L7" s="182">
        <f aca="true" t="shared" si="2" ref="L7:X7">L8+L15+L16</f>
        <v>2469.1199999999994</v>
      </c>
      <c r="M7" s="182">
        <f t="shared" si="2"/>
        <v>68.42</v>
      </c>
      <c r="N7" s="182">
        <f t="shared" si="2"/>
        <v>1577.6599999999999</v>
      </c>
      <c r="O7" s="182">
        <f>O8+O15+O16</f>
        <v>-28</v>
      </c>
      <c r="P7" s="182">
        <f>P8+P15+P16</f>
        <v>2565.54</v>
      </c>
      <c r="Q7" s="182">
        <f>Q8+Q15+Q16</f>
        <v>2497.1199999999994</v>
      </c>
      <c r="R7" s="182">
        <f>R8+R15+R16</f>
        <v>68.42</v>
      </c>
      <c r="S7" s="182">
        <f t="shared" si="2"/>
        <v>2758.71</v>
      </c>
      <c r="T7" s="182">
        <f t="shared" si="2"/>
        <v>2679.71</v>
      </c>
      <c r="U7" s="182">
        <f t="shared" si="2"/>
        <v>79</v>
      </c>
      <c r="V7" s="183">
        <f t="shared" si="2"/>
        <v>-193.16999999999987</v>
      </c>
      <c r="W7" s="183">
        <f t="shared" si="2"/>
        <v>-255.62999999999985</v>
      </c>
      <c r="X7" s="183">
        <f t="shared" si="2"/>
        <v>62.46000000000001</v>
      </c>
    </row>
    <row r="8" spans="1:24" ht="22.5">
      <c r="A8" s="480"/>
      <c r="B8" s="84" t="s">
        <v>206</v>
      </c>
      <c r="C8" s="83">
        <f t="shared" si="0"/>
        <v>19519</v>
      </c>
      <c r="D8" s="178">
        <f>SUM(D9:D14)</f>
        <v>17777</v>
      </c>
      <c r="E8" s="178">
        <f>SUM(E9:E14)</f>
        <v>1742</v>
      </c>
      <c r="F8" s="178"/>
      <c r="G8" s="178"/>
      <c r="H8" s="361"/>
      <c r="I8" s="361"/>
      <c r="J8" s="361"/>
      <c r="K8" s="182">
        <f aca="true" t="shared" si="3" ref="K8:X8">SUM(K9:K14)</f>
        <v>3903.8</v>
      </c>
      <c r="L8" s="182">
        <f t="shared" si="3"/>
        <v>2342.2799999999997</v>
      </c>
      <c r="M8" s="182">
        <f t="shared" si="3"/>
        <v>17.68</v>
      </c>
      <c r="N8" s="182">
        <f t="shared" si="3"/>
        <v>1543.84</v>
      </c>
      <c r="O8" s="182">
        <f>SUM(O9:O14)</f>
        <v>-28</v>
      </c>
      <c r="P8" s="182">
        <f>SUM(P9:P14)</f>
        <v>2387.96</v>
      </c>
      <c r="Q8" s="182">
        <f>SUM(Q9:Q14)</f>
        <v>2370.2799999999997</v>
      </c>
      <c r="R8" s="182">
        <f>SUM(R9:R14)</f>
        <v>17.68</v>
      </c>
      <c r="S8" s="182">
        <f t="shared" si="3"/>
        <v>2540.38</v>
      </c>
      <c r="T8" s="182">
        <f t="shared" si="3"/>
        <v>2527.38</v>
      </c>
      <c r="U8" s="182">
        <f t="shared" si="3"/>
        <v>13</v>
      </c>
      <c r="V8" s="183">
        <f t="shared" si="3"/>
        <v>-152.41999999999987</v>
      </c>
      <c r="W8" s="183">
        <f t="shared" si="3"/>
        <v>-213.56999999999985</v>
      </c>
      <c r="X8" s="183">
        <f t="shared" si="3"/>
        <v>61.150000000000006</v>
      </c>
    </row>
    <row r="9" spans="1:24" ht="14.25">
      <c r="A9" s="480"/>
      <c r="B9" s="86" t="s">
        <v>528</v>
      </c>
      <c r="C9" s="83">
        <f t="shared" si="0"/>
        <v>18414</v>
      </c>
      <c r="D9" s="184">
        <v>16672</v>
      </c>
      <c r="E9" s="184">
        <f>VLOOKUP(B9,'[1]中职助学金（人社）改'!$B$39:$E$90,4,0)</f>
        <v>1742</v>
      </c>
      <c r="F9" s="364">
        <v>0.6</v>
      </c>
      <c r="G9" s="358">
        <f aca="true" t="shared" si="4" ref="G9:G16">1-F9</f>
        <v>0.4</v>
      </c>
      <c r="H9" s="360">
        <v>0</v>
      </c>
      <c r="I9" s="360">
        <v>1</v>
      </c>
      <c r="J9" s="360">
        <v>0</v>
      </c>
      <c r="K9" s="180">
        <v>3682.8</v>
      </c>
      <c r="L9" s="180">
        <v>2209.68</v>
      </c>
      <c r="M9" s="180">
        <v>0</v>
      </c>
      <c r="N9" s="180">
        <v>1473.12</v>
      </c>
      <c r="O9" s="185">
        <v>-28</v>
      </c>
      <c r="P9" s="177">
        <v>2237.68</v>
      </c>
      <c r="Q9" s="177">
        <v>2237.68</v>
      </c>
      <c r="R9" s="177">
        <v>0</v>
      </c>
      <c r="S9" s="177">
        <v>2382.9700000000003</v>
      </c>
      <c r="T9" s="177">
        <v>2382.9700000000003</v>
      </c>
      <c r="U9" s="198">
        <v>0</v>
      </c>
      <c r="V9" s="176">
        <v>-145.28999999999982</v>
      </c>
      <c r="W9" s="340">
        <v>-206.43999999999983</v>
      </c>
      <c r="X9" s="340">
        <v>61.150000000000006</v>
      </c>
    </row>
    <row r="10" spans="1:24" ht="14.25">
      <c r="A10" s="480"/>
      <c r="B10" s="86" t="s">
        <v>207</v>
      </c>
      <c r="C10" s="83">
        <f t="shared" si="0"/>
        <v>683</v>
      </c>
      <c r="D10" s="184">
        <v>683</v>
      </c>
      <c r="E10" s="184">
        <v>0</v>
      </c>
      <c r="F10" s="364">
        <v>0.6</v>
      </c>
      <c r="G10" s="358">
        <f t="shared" si="4"/>
        <v>0.4</v>
      </c>
      <c r="H10" s="360">
        <v>0.2</v>
      </c>
      <c r="I10" s="360">
        <v>0</v>
      </c>
      <c r="J10" s="360">
        <v>0.8</v>
      </c>
      <c r="K10" s="180">
        <v>136.6</v>
      </c>
      <c r="L10" s="180">
        <v>81.96</v>
      </c>
      <c r="M10" s="180">
        <v>10.93</v>
      </c>
      <c r="N10" s="180">
        <v>43.71</v>
      </c>
      <c r="O10" s="185">
        <v>0</v>
      </c>
      <c r="P10" s="177">
        <v>92.88999999999999</v>
      </c>
      <c r="Q10" s="177">
        <v>81.96</v>
      </c>
      <c r="R10" s="177">
        <v>10.93</v>
      </c>
      <c r="S10" s="177">
        <v>93.77</v>
      </c>
      <c r="T10" s="177">
        <v>93.77</v>
      </c>
      <c r="U10" s="198">
        <v>0</v>
      </c>
      <c r="V10" s="176">
        <v>-0.8800000000000097</v>
      </c>
      <c r="W10" s="340">
        <v>-0.8800000000000097</v>
      </c>
      <c r="X10" s="340">
        <v>0</v>
      </c>
    </row>
    <row r="11" spans="1:24" ht="14.25">
      <c r="A11" s="480"/>
      <c r="B11" s="86" t="s">
        <v>208</v>
      </c>
      <c r="C11" s="83">
        <f t="shared" si="0"/>
        <v>349</v>
      </c>
      <c r="D11" s="184">
        <v>349</v>
      </c>
      <c r="E11" s="184">
        <v>0</v>
      </c>
      <c r="F11" s="364">
        <v>0.6</v>
      </c>
      <c r="G11" s="358">
        <f t="shared" si="4"/>
        <v>0.4</v>
      </c>
      <c r="H11" s="360">
        <v>0.2</v>
      </c>
      <c r="I11" s="360">
        <v>0</v>
      </c>
      <c r="J11" s="360">
        <v>0.8</v>
      </c>
      <c r="K11" s="180">
        <v>69.8</v>
      </c>
      <c r="L11" s="180">
        <v>41.88</v>
      </c>
      <c r="M11" s="180">
        <v>5.58</v>
      </c>
      <c r="N11" s="180">
        <v>22.339999999999996</v>
      </c>
      <c r="O11" s="185">
        <v>0</v>
      </c>
      <c r="P11" s="177">
        <v>47.46</v>
      </c>
      <c r="Q11" s="177">
        <v>41.88</v>
      </c>
      <c r="R11" s="177">
        <v>5.58</v>
      </c>
      <c r="S11" s="177">
        <v>54.88</v>
      </c>
      <c r="T11" s="177">
        <v>41.88</v>
      </c>
      <c r="U11" s="198">
        <v>13</v>
      </c>
      <c r="V11" s="176">
        <v>-7.420000000000002</v>
      </c>
      <c r="W11" s="340">
        <v>-7.420000000000002</v>
      </c>
      <c r="X11" s="340">
        <v>0</v>
      </c>
    </row>
    <row r="12" spans="1:24" ht="14.25">
      <c r="A12" s="480"/>
      <c r="B12" s="86" t="s">
        <v>209</v>
      </c>
      <c r="C12" s="83">
        <f t="shared" si="0"/>
        <v>0</v>
      </c>
      <c r="D12" s="184">
        <v>0</v>
      </c>
      <c r="E12" s="184">
        <v>0</v>
      </c>
      <c r="F12" s="364">
        <v>0.6</v>
      </c>
      <c r="G12" s="358">
        <f t="shared" si="4"/>
        <v>0.4</v>
      </c>
      <c r="H12" s="360">
        <v>0.2</v>
      </c>
      <c r="I12" s="360">
        <v>0</v>
      </c>
      <c r="J12" s="360">
        <v>0.8</v>
      </c>
      <c r="K12" s="180">
        <v>0</v>
      </c>
      <c r="L12" s="180">
        <v>0</v>
      </c>
      <c r="M12" s="180">
        <v>0</v>
      </c>
      <c r="N12" s="180">
        <v>0</v>
      </c>
      <c r="O12" s="185">
        <v>0</v>
      </c>
      <c r="P12" s="177">
        <v>0</v>
      </c>
      <c r="Q12" s="177">
        <v>0</v>
      </c>
      <c r="R12" s="177">
        <v>0</v>
      </c>
      <c r="S12" s="177">
        <v>0</v>
      </c>
      <c r="T12" s="177">
        <v>0</v>
      </c>
      <c r="U12" s="198">
        <v>0</v>
      </c>
      <c r="V12" s="176">
        <v>0</v>
      </c>
      <c r="W12" s="340">
        <v>0</v>
      </c>
      <c r="X12" s="340">
        <v>0</v>
      </c>
    </row>
    <row r="13" spans="1:24" ht="14.25">
      <c r="A13" s="480"/>
      <c r="B13" s="86" t="s">
        <v>210</v>
      </c>
      <c r="C13" s="83">
        <f t="shared" si="0"/>
        <v>6</v>
      </c>
      <c r="D13" s="184">
        <v>6</v>
      </c>
      <c r="E13" s="184">
        <v>0</v>
      </c>
      <c r="F13" s="364">
        <v>0.6</v>
      </c>
      <c r="G13" s="358">
        <f t="shared" si="4"/>
        <v>0.4</v>
      </c>
      <c r="H13" s="360">
        <v>0.2</v>
      </c>
      <c r="I13" s="360">
        <v>0</v>
      </c>
      <c r="J13" s="360">
        <v>0.8</v>
      </c>
      <c r="K13" s="180">
        <v>1.2</v>
      </c>
      <c r="L13" s="180">
        <v>0.72</v>
      </c>
      <c r="M13" s="180">
        <v>0.1</v>
      </c>
      <c r="N13" s="180">
        <v>0.38</v>
      </c>
      <c r="O13" s="185">
        <v>0</v>
      </c>
      <c r="P13" s="177">
        <v>0.82</v>
      </c>
      <c r="Q13" s="177">
        <v>0.72</v>
      </c>
      <c r="R13" s="177">
        <v>0.1</v>
      </c>
      <c r="S13" s="177">
        <v>0.7199999999999998</v>
      </c>
      <c r="T13" s="177">
        <v>0.7199999999999998</v>
      </c>
      <c r="U13" s="198">
        <v>0</v>
      </c>
      <c r="V13" s="176">
        <v>0.1000000000000002</v>
      </c>
      <c r="W13" s="340">
        <v>0.1000000000000002</v>
      </c>
      <c r="X13" s="340">
        <v>0</v>
      </c>
    </row>
    <row r="14" spans="1:24" ht="14.25">
      <c r="A14" s="480"/>
      <c r="B14" s="86" t="s">
        <v>211</v>
      </c>
      <c r="C14" s="83">
        <f t="shared" si="0"/>
        <v>67</v>
      </c>
      <c r="D14" s="184">
        <v>67</v>
      </c>
      <c r="E14" s="184">
        <v>0</v>
      </c>
      <c r="F14" s="364">
        <v>0.6</v>
      </c>
      <c r="G14" s="358">
        <f t="shared" si="4"/>
        <v>0.4</v>
      </c>
      <c r="H14" s="360">
        <v>0.2</v>
      </c>
      <c r="I14" s="360">
        <v>0</v>
      </c>
      <c r="J14" s="360">
        <v>0.8</v>
      </c>
      <c r="K14" s="180">
        <v>13.4</v>
      </c>
      <c r="L14" s="180">
        <v>8.04</v>
      </c>
      <c r="M14" s="180">
        <v>1.07</v>
      </c>
      <c r="N14" s="180">
        <v>4.290000000000001</v>
      </c>
      <c r="O14" s="185">
        <v>0</v>
      </c>
      <c r="P14" s="177">
        <v>9.11</v>
      </c>
      <c r="Q14" s="177">
        <v>8.04</v>
      </c>
      <c r="R14" s="177">
        <v>1.07</v>
      </c>
      <c r="S14" s="177">
        <v>8.04</v>
      </c>
      <c r="T14" s="177">
        <v>8.04</v>
      </c>
      <c r="U14" s="198">
        <v>0</v>
      </c>
      <c r="V14" s="176">
        <v>1.0700000000000003</v>
      </c>
      <c r="W14" s="340">
        <v>1.0700000000000003</v>
      </c>
      <c r="X14" s="340">
        <v>0</v>
      </c>
    </row>
    <row r="15" spans="1:24" ht="14.25">
      <c r="A15" s="480"/>
      <c r="B15" s="85" t="s">
        <v>212</v>
      </c>
      <c r="C15" s="83">
        <f t="shared" si="0"/>
        <v>627</v>
      </c>
      <c r="D15" s="184">
        <v>481</v>
      </c>
      <c r="E15" s="184">
        <f>VLOOKUP(B15,'[1]中职助学金（人社）改'!$B$39:$E$90,4,0)</f>
        <v>146</v>
      </c>
      <c r="F15" s="364">
        <v>0.6</v>
      </c>
      <c r="G15" s="358">
        <f t="shared" si="4"/>
        <v>0.4</v>
      </c>
      <c r="H15" s="360">
        <v>0.6</v>
      </c>
      <c r="I15" s="360">
        <v>0</v>
      </c>
      <c r="J15" s="360">
        <v>0.4</v>
      </c>
      <c r="K15" s="180">
        <v>125.4</v>
      </c>
      <c r="L15" s="180">
        <v>75.24</v>
      </c>
      <c r="M15" s="180">
        <v>30.1</v>
      </c>
      <c r="N15" s="180">
        <v>20.06000000000001</v>
      </c>
      <c r="O15" s="185">
        <v>0</v>
      </c>
      <c r="P15" s="177">
        <v>105.34</v>
      </c>
      <c r="Q15" s="177">
        <v>75.24</v>
      </c>
      <c r="R15" s="177">
        <v>30.1</v>
      </c>
      <c r="S15" s="177">
        <v>107.12</v>
      </c>
      <c r="T15" s="177">
        <v>84.12</v>
      </c>
      <c r="U15" s="198">
        <v>23</v>
      </c>
      <c r="V15" s="176">
        <v>-1.7800000000000011</v>
      </c>
      <c r="W15" s="340">
        <v>-3.0900000000000034</v>
      </c>
      <c r="X15" s="340">
        <v>1.3100000000000023</v>
      </c>
    </row>
    <row r="16" spans="1:24" ht="14.25">
      <c r="A16" s="481"/>
      <c r="B16" s="85" t="s">
        <v>213</v>
      </c>
      <c r="C16" s="83">
        <f t="shared" si="0"/>
        <v>430</v>
      </c>
      <c r="D16" s="184">
        <v>430</v>
      </c>
      <c r="E16" s="184">
        <v>0</v>
      </c>
      <c r="F16" s="364">
        <v>0.6</v>
      </c>
      <c r="G16" s="358">
        <f t="shared" si="4"/>
        <v>0.4</v>
      </c>
      <c r="H16" s="360">
        <v>0.6</v>
      </c>
      <c r="I16" s="360">
        <v>0</v>
      </c>
      <c r="J16" s="360">
        <v>0.4</v>
      </c>
      <c r="K16" s="180">
        <v>86</v>
      </c>
      <c r="L16" s="180">
        <v>51.6</v>
      </c>
      <c r="M16" s="180">
        <v>20.64</v>
      </c>
      <c r="N16" s="180">
        <v>13.759999999999998</v>
      </c>
      <c r="O16" s="185">
        <v>0</v>
      </c>
      <c r="P16" s="177">
        <v>72.24000000000001</v>
      </c>
      <c r="Q16" s="177">
        <v>51.6</v>
      </c>
      <c r="R16" s="177">
        <v>20.64</v>
      </c>
      <c r="S16" s="177">
        <v>111.21000000000001</v>
      </c>
      <c r="T16" s="177">
        <v>68.21000000000001</v>
      </c>
      <c r="U16" s="198">
        <v>43</v>
      </c>
      <c r="V16" s="176">
        <v>-38.97</v>
      </c>
      <c r="W16" s="340">
        <v>-38.97</v>
      </c>
      <c r="X16" s="340">
        <v>0</v>
      </c>
    </row>
    <row r="17" spans="1:24" ht="14.25">
      <c r="A17" s="476" t="s">
        <v>186</v>
      </c>
      <c r="B17" s="84" t="s">
        <v>214</v>
      </c>
      <c r="C17" s="83">
        <f t="shared" si="0"/>
        <v>6685</v>
      </c>
      <c r="D17" s="178">
        <f>SUM(D18,D20:D24)</f>
        <v>4639</v>
      </c>
      <c r="E17" s="178">
        <f>SUM(E18,E20:E24)</f>
        <v>2046</v>
      </c>
      <c r="F17" s="178"/>
      <c r="G17" s="178"/>
      <c r="H17" s="361"/>
      <c r="I17" s="361"/>
      <c r="J17" s="361"/>
      <c r="K17" s="182">
        <v>1337</v>
      </c>
      <c r="L17" s="182">
        <v>851.16</v>
      </c>
      <c r="M17" s="182">
        <v>96.94</v>
      </c>
      <c r="N17" s="182">
        <v>388.90000000000003</v>
      </c>
      <c r="O17" s="182">
        <v>-7.62</v>
      </c>
      <c r="P17" s="182">
        <v>955.7199999999999</v>
      </c>
      <c r="Q17" s="182">
        <v>858.78</v>
      </c>
      <c r="R17" s="182">
        <v>96.94</v>
      </c>
      <c r="S17" s="182">
        <v>975.2800000000001</v>
      </c>
      <c r="T17" s="182">
        <v>838.2800000000001</v>
      </c>
      <c r="U17" s="182">
        <v>137</v>
      </c>
      <c r="V17" s="183">
        <v>-19.560000000000006</v>
      </c>
      <c r="W17" s="183">
        <v>-50.46000000000001</v>
      </c>
      <c r="X17" s="183">
        <v>30.900000000000002</v>
      </c>
    </row>
    <row r="18" spans="1:24" ht="22.5">
      <c r="A18" s="477"/>
      <c r="B18" s="84" t="s">
        <v>206</v>
      </c>
      <c r="C18" s="83">
        <f t="shared" si="0"/>
        <v>4350</v>
      </c>
      <c r="D18" s="178">
        <f>D19</f>
        <v>2340</v>
      </c>
      <c r="E18" s="178">
        <f>E19</f>
        <v>2010</v>
      </c>
      <c r="F18" s="178"/>
      <c r="G18" s="178"/>
      <c r="H18" s="361"/>
      <c r="I18" s="361"/>
      <c r="J18" s="361"/>
      <c r="K18" s="182">
        <v>870</v>
      </c>
      <c r="L18" s="182">
        <v>522</v>
      </c>
      <c r="M18" s="182">
        <v>0</v>
      </c>
      <c r="N18" s="182">
        <v>348</v>
      </c>
      <c r="O18" s="182">
        <v>0</v>
      </c>
      <c r="P18" s="182">
        <v>522</v>
      </c>
      <c r="Q18" s="182">
        <v>522</v>
      </c>
      <c r="R18" s="182">
        <v>0</v>
      </c>
      <c r="S18" s="182">
        <v>499.03000000000003</v>
      </c>
      <c r="T18" s="182">
        <v>499.03000000000003</v>
      </c>
      <c r="U18" s="182">
        <v>0</v>
      </c>
      <c r="V18" s="183">
        <v>22.97</v>
      </c>
      <c r="W18" s="183">
        <v>-6.310000000000002</v>
      </c>
      <c r="X18" s="183">
        <v>29.28</v>
      </c>
    </row>
    <row r="19" spans="1:24" ht="14.25">
      <c r="A19" s="477"/>
      <c r="B19" s="86" t="s">
        <v>529</v>
      </c>
      <c r="C19" s="83">
        <f t="shared" si="0"/>
        <v>4350</v>
      </c>
      <c r="D19" s="184">
        <v>2340</v>
      </c>
      <c r="E19" s="184">
        <f>VLOOKUP(B19,'[1]中职助学金（人社）改'!$B$39:$E$90,4,0)</f>
        <v>2010</v>
      </c>
      <c r="F19" s="364">
        <v>0.6</v>
      </c>
      <c r="G19" s="358">
        <f aca="true" t="shared" si="5" ref="G19:G24">1-F19</f>
        <v>0.4</v>
      </c>
      <c r="H19" s="360">
        <v>0</v>
      </c>
      <c r="I19" s="360">
        <v>1</v>
      </c>
      <c r="J19" s="360">
        <v>0</v>
      </c>
      <c r="K19" s="180">
        <v>870</v>
      </c>
      <c r="L19" s="180">
        <v>522</v>
      </c>
      <c r="M19" s="180">
        <v>0</v>
      </c>
      <c r="N19" s="180">
        <v>348</v>
      </c>
      <c r="O19" s="185">
        <v>0</v>
      </c>
      <c r="P19" s="177">
        <v>522</v>
      </c>
      <c r="Q19" s="177">
        <v>522</v>
      </c>
      <c r="R19" s="177">
        <v>0</v>
      </c>
      <c r="S19" s="177">
        <v>499.03000000000003</v>
      </c>
      <c r="T19" s="177">
        <v>499.03000000000003</v>
      </c>
      <c r="U19" s="198">
        <v>0</v>
      </c>
      <c r="V19" s="176">
        <v>22.97</v>
      </c>
      <c r="W19" s="340">
        <v>-6.310000000000002</v>
      </c>
      <c r="X19" s="340">
        <v>29.28</v>
      </c>
    </row>
    <row r="20" spans="1:24" ht="14.25">
      <c r="A20" s="477"/>
      <c r="B20" s="99" t="s">
        <v>713</v>
      </c>
      <c r="C20" s="83">
        <f t="shared" si="0"/>
        <v>157</v>
      </c>
      <c r="D20" s="184">
        <v>121</v>
      </c>
      <c r="E20" s="184">
        <f>VLOOKUP(B20,'[1]中职助学金（人社）改'!$B$39:$E$90,4,0)</f>
        <v>36</v>
      </c>
      <c r="F20" s="364">
        <v>0.6</v>
      </c>
      <c r="G20" s="358">
        <f t="shared" si="5"/>
        <v>0.4</v>
      </c>
      <c r="H20" s="360">
        <v>0.65</v>
      </c>
      <c r="I20" s="360">
        <v>0</v>
      </c>
      <c r="J20" s="360">
        <v>0.35</v>
      </c>
      <c r="K20" s="180">
        <v>31.4</v>
      </c>
      <c r="L20" s="180">
        <v>18.84</v>
      </c>
      <c r="M20" s="180">
        <v>8.16</v>
      </c>
      <c r="N20" s="180">
        <v>4.399999999999999</v>
      </c>
      <c r="O20" s="185">
        <v>0</v>
      </c>
      <c r="P20" s="177">
        <v>27</v>
      </c>
      <c r="Q20" s="177">
        <v>18.84</v>
      </c>
      <c r="R20" s="177">
        <v>8.16</v>
      </c>
      <c r="S20" s="177">
        <v>30.77</v>
      </c>
      <c r="T20" s="177">
        <v>21.77</v>
      </c>
      <c r="U20" s="199">
        <v>9</v>
      </c>
      <c r="V20" s="176">
        <v>-3.7700000000000005</v>
      </c>
      <c r="W20" s="340">
        <v>-5.390000000000001</v>
      </c>
      <c r="X20" s="340">
        <v>1.62</v>
      </c>
    </row>
    <row r="21" spans="1:24" ht="14.25">
      <c r="A21" s="477"/>
      <c r="B21" s="85" t="s">
        <v>215</v>
      </c>
      <c r="C21" s="83">
        <f t="shared" si="0"/>
        <v>586</v>
      </c>
      <c r="D21" s="184">
        <v>586</v>
      </c>
      <c r="E21" s="184">
        <v>0</v>
      </c>
      <c r="F21" s="364">
        <v>0.6</v>
      </c>
      <c r="G21" s="358">
        <f t="shared" si="5"/>
        <v>0.4</v>
      </c>
      <c r="H21" s="360">
        <v>0.65</v>
      </c>
      <c r="I21" s="360">
        <v>0</v>
      </c>
      <c r="J21" s="360">
        <v>0.35</v>
      </c>
      <c r="K21" s="180">
        <v>117.2</v>
      </c>
      <c r="L21" s="180">
        <v>70.32</v>
      </c>
      <c r="M21" s="180">
        <v>30.47</v>
      </c>
      <c r="N21" s="180">
        <v>16.41000000000001</v>
      </c>
      <c r="O21" s="185">
        <v>0</v>
      </c>
      <c r="P21" s="177">
        <v>100.78999999999999</v>
      </c>
      <c r="Q21" s="177">
        <v>70.32</v>
      </c>
      <c r="R21" s="177">
        <v>30.47</v>
      </c>
      <c r="S21" s="177">
        <v>102.17999999999999</v>
      </c>
      <c r="T21" s="177">
        <v>78.17999999999999</v>
      </c>
      <c r="U21" s="198">
        <v>24</v>
      </c>
      <c r="V21" s="176">
        <v>-1.3900000000000006</v>
      </c>
      <c r="W21" s="340">
        <v>-1.3900000000000006</v>
      </c>
      <c r="X21" s="340">
        <v>0</v>
      </c>
    </row>
    <row r="22" spans="1:24" ht="14.25">
      <c r="A22" s="477"/>
      <c r="B22" s="85" t="s">
        <v>216</v>
      </c>
      <c r="C22" s="83">
        <f t="shared" si="0"/>
        <v>368</v>
      </c>
      <c r="D22" s="184">
        <v>368</v>
      </c>
      <c r="E22" s="184">
        <v>0</v>
      </c>
      <c r="F22" s="364">
        <v>0.6</v>
      </c>
      <c r="G22" s="358">
        <f t="shared" si="5"/>
        <v>0.4</v>
      </c>
      <c r="H22" s="360">
        <v>0.65</v>
      </c>
      <c r="I22" s="360">
        <v>0</v>
      </c>
      <c r="J22" s="360">
        <v>0.35</v>
      </c>
      <c r="K22" s="180">
        <v>73.6</v>
      </c>
      <c r="L22" s="180">
        <v>44.16</v>
      </c>
      <c r="M22" s="180">
        <v>19.14</v>
      </c>
      <c r="N22" s="180">
        <v>10.299999999999997</v>
      </c>
      <c r="O22" s="185">
        <v>0</v>
      </c>
      <c r="P22" s="177">
        <v>63.3</v>
      </c>
      <c r="Q22" s="177">
        <v>44.16</v>
      </c>
      <c r="R22" s="177">
        <v>19.14</v>
      </c>
      <c r="S22" s="177">
        <v>71.72999999999999</v>
      </c>
      <c r="T22" s="177">
        <v>54.73</v>
      </c>
      <c r="U22" s="198">
        <v>17</v>
      </c>
      <c r="V22" s="176">
        <v>-8.429999999999993</v>
      </c>
      <c r="W22" s="340">
        <v>-8.429999999999993</v>
      </c>
      <c r="X22" s="340">
        <v>0</v>
      </c>
    </row>
    <row r="23" spans="1:24" ht="14.25">
      <c r="A23" s="477"/>
      <c r="B23" s="85" t="s">
        <v>217</v>
      </c>
      <c r="C23" s="83">
        <f t="shared" si="0"/>
        <v>1044</v>
      </c>
      <c r="D23" s="184">
        <v>1044</v>
      </c>
      <c r="E23" s="184">
        <v>0</v>
      </c>
      <c r="F23" s="364">
        <v>0.8</v>
      </c>
      <c r="G23" s="358">
        <f t="shared" si="5"/>
        <v>0.19999999999999996</v>
      </c>
      <c r="H23" s="360">
        <v>0.8</v>
      </c>
      <c r="I23" s="360">
        <v>0</v>
      </c>
      <c r="J23" s="360">
        <v>0.2</v>
      </c>
      <c r="K23" s="180">
        <v>208.8</v>
      </c>
      <c r="L23" s="180">
        <v>167.04</v>
      </c>
      <c r="M23" s="180">
        <v>33.41</v>
      </c>
      <c r="N23" s="180">
        <v>8.350000000000023</v>
      </c>
      <c r="O23" s="185">
        <v>-5.9</v>
      </c>
      <c r="P23" s="177">
        <v>206.35</v>
      </c>
      <c r="Q23" s="177">
        <v>172.94</v>
      </c>
      <c r="R23" s="177">
        <v>33.41</v>
      </c>
      <c r="S23" s="177">
        <v>222.46</v>
      </c>
      <c r="T23" s="177">
        <v>154.46</v>
      </c>
      <c r="U23" s="198">
        <v>68</v>
      </c>
      <c r="V23" s="176">
        <v>-16.110000000000014</v>
      </c>
      <c r="W23" s="340">
        <v>-16.110000000000014</v>
      </c>
      <c r="X23" s="340">
        <v>0</v>
      </c>
    </row>
    <row r="24" spans="1:24" ht="14.25">
      <c r="A24" s="478"/>
      <c r="B24" s="85" t="s">
        <v>218</v>
      </c>
      <c r="C24" s="83">
        <f t="shared" si="0"/>
        <v>180</v>
      </c>
      <c r="D24" s="184">
        <v>180</v>
      </c>
      <c r="E24" s="184">
        <v>0</v>
      </c>
      <c r="F24" s="364">
        <v>0.8</v>
      </c>
      <c r="G24" s="358">
        <f t="shared" si="5"/>
        <v>0.19999999999999996</v>
      </c>
      <c r="H24" s="360">
        <v>0.8</v>
      </c>
      <c r="I24" s="360">
        <v>0</v>
      </c>
      <c r="J24" s="360">
        <v>0.2</v>
      </c>
      <c r="K24" s="180">
        <v>36</v>
      </c>
      <c r="L24" s="180">
        <v>28.8</v>
      </c>
      <c r="M24" s="180">
        <v>5.76</v>
      </c>
      <c r="N24" s="180">
        <v>1.4399999999999995</v>
      </c>
      <c r="O24" s="185">
        <v>-1.72</v>
      </c>
      <c r="P24" s="177">
        <v>36.28</v>
      </c>
      <c r="Q24" s="177">
        <v>30.52</v>
      </c>
      <c r="R24" s="177">
        <v>5.76</v>
      </c>
      <c r="S24" s="177">
        <v>49.11</v>
      </c>
      <c r="T24" s="177">
        <v>30.11</v>
      </c>
      <c r="U24" s="198">
        <v>19</v>
      </c>
      <c r="V24" s="176">
        <v>-12.829999999999998</v>
      </c>
      <c r="W24" s="340">
        <v>-12.829999999999998</v>
      </c>
      <c r="X24" s="340">
        <v>0</v>
      </c>
    </row>
    <row r="25" spans="1:24" ht="14.25">
      <c r="A25" s="476" t="s">
        <v>187</v>
      </c>
      <c r="B25" s="84" t="s">
        <v>219</v>
      </c>
      <c r="C25" s="83">
        <f t="shared" si="0"/>
        <v>5388</v>
      </c>
      <c r="D25" s="178">
        <f>D26+D30+D31+D32</f>
        <v>4428</v>
      </c>
      <c r="E25" s="178">
        <f>E26+E30+E31+E32</f>
        <v>960</v>
      </c>
      <c r="F25" s="178"/>
      <c r="G25" s="178"/>
      <c r="H25" s="361"/>
      <c r="I25" s="361"/>
      <c r="J25" s="361"/>
      <c r="K25" s="182">
        <v>1077.6</v>
      </c>
      <c r="L25" s="182">
        <v>648.4399999999999</v>
      </c>
      <c r="M25" s="182">
        <v>113.72999999999999</v>
      </c>
      <c r="N25" s="182">
        <v>315.43</v>
      </c>
      <c r="O25" s="182">
        <v>0</v>
      </c>
      <c r="P25" s="182">
        <v>762.17</v>
      </c>
      <c r="Q25" s="182">
        <v>648.4399999999999</v>
      </c>
      <c r="R25" s="182">
        <v>113.72999999999999</v>
      </c>
      <c r="S25" s="182">
        <v>706.9699999999999</v>
      </c>
      <c r="T25" s="182">
        <v>656.9699999999999</v>
      </c>
      <c r="U25" s="182">
        <v>50</v>
      </c>
      <c r="V25" s="183">
        <v>55.199999999999974</v>
      </c>
      <c r="W25" s="183">
        <v>40.79999999999997</v>
      </c>
      <c r="X25" s="183">
        <v>14.400000000000006</v>
      </c>
    </row>
    <row r="26" spans="1:24" ht="22.5">
      <c r="A26" s="477"/>
      <c r="B26" s="84" t="s">
        <v>206</v>
      </c>
      <c r="C26" s="83">
        <f t="shared" si="0"/>
        <v>4208</v>
      </c>
      <c r="D26" s="178">
        <f>SUM(D27:D29)</f>
        <v>3248</v>
      </c>
      <c r="E26" s="178">
        <f>SUM(E27:E29)</f>
        <v>960</v>
      </c>
      <c r="F26" s="178"/>
      <c r="G26" s="178"/>
      <c r="H26" s="361"/>
      <c r="I26" s="361"/>
      <c r="J26" s="361"/>
      <c r="K26" s="179">
        <v>841.5999999999999</v>
      </c>
      <c r="L26" s="179">
        <v>504.96</v>
      </c>
      <c r="M26" s="179">
        <v>48.96</v>
      </c>
      <c r="N26" s="179">
        <v>287.68</v>
      </c>
      <c r="O26" s="179">
        <v>0</v>
      </c>
      <c r="P26" s="179">
        <v>553.92</v>
      </c>
      <c r="Q26" s="179">
        <v>504.96</v>
      </c>
      <c r="R26" s="179">
        <v>48.96</v>
      </c>
      <c r="S26" s="179">
        <v>495.84</v>
      </c>
      <c r="T26" s="179">
        <v>495.84</v>
      </c>
      <c r="U26" s="179">
        <v>0</v>
      </c>
      <c r="V26" s="181">
        <v>58.08</v>
      </c>
      <c r="W26" s="181">
        <v>43.67999999999999</v>
      </c>
      <c r="X26" s="181">
        <v>14.400000000000006</v>
      </c>
    </row>
    <row r="27" spans="1:24" ht="14.25">
      <c r="A27" s="477"/>
      <c r="B27" s="86" t="s">
        <v>530</v>
      </c>
      <c r="C27" s="83">
        <f t="shared" si="0"/>
        <v>2678</v>
      </c>
      <c r="D27" s="184">
        <v>1718</v>
      </c>
      <c r="E27" s="184">
        <f>VLOOKUP(B27,'[1]中职助学金（人社）改'!$B$39:$E$90,4,0)</f>
        <v>960</v>
      </c>
      <c r="F27" s="364">
        <v>0.6</v>
      </c>
      <c r="G27" s="358">
        <f aca="true" t="shared" si="6" ref="G27:G32">1-F27</f>
        <v>0.4</v>
      </c>
      <c r="H27" s="359">
        <v>0</v>
      </c>
      <c r="I27" s="359">
        <v>1</v>
      </c>
      <c r="J27" s="359">
        <v>0</v>
      </c>
      <c r="K27" s="180">
        <v>535.6</v>
      </c>
      <c r="L27" s="180">
        <v>321.36</v>
      </c>
      <c r="M27" s="180">
        <v>0</v>
      </c>
      <c r="N27" s="180">
        <v>214.24</v>
      </c>
      <c r="O27" s="185">
        <v>0</v>
      </c>
      <c r="P27" s="177">
        <v>321.36</v>
      </c>
      <c r="Q27" s="177">
        <v>321.36</v>
      </c>
      <c r="R27" s="177">
        <v>0</v>
      </c>
      <c r="S27" s="177">
        <v>312.24</v>
      </c>
      <c r="T27" s="177">
        <v>312.24</v>
      </c>
      <c r="U27" s="177">
        <v>0</v>
      </c>
      <c r="V27" s="176">
        <v>9.120000000000005</v>
      </c>
      <c r="W27" s="340">
        <v>-5.280000000000001</v>
      </c>
      <c r="X27" s="340">
        <v>14.400000000000006</v>
      </c>
    </row>
    <row r="28" spans="1:24" ht="14.25">
      <c r="A28" s="477"/>
      <c r="B28" s="86" t="s">
        <v>220</v>
      </c>
      <c r="C28" s="83">
        <f t="shared" si="0"/>
        <v>1511</v>
      </c>
      <c r="D28" s="184">
        <v>1511</v>
      </c>
      <c r="E28" s="184">
        <v>0</v>
      </c>
      <c r="F28" s="364">
        <v>0.6</v>
      </c>
      <c r="G28" s="358">
        <f t="shared" si="6"/>
        <v>0.4</v>
      </c>
      <c r="H28" s="359">
        <v>0.4</v>
      </c>
      <c r="I28" s="359">
        <v>0</v>
      </c>
      <c r="J28" s="359">
        <v>0.6</v>
      </c>
      <c r="K28" s="180">
        <v>302.2</v>
      </c>
      <c r="L28" s="180">
        <v>181.32</v>
      </c>
      <c r="M28" s="180">
        <v>48.35</v>
      </c>
      <c r="N28" s="180">
        <v>72.53</v>
      </c>
      <c r="O28" s="185">
        <v>0</v>
      </c>
      <c r="P28" s="177">
        <v>229.67</v>
      </c>
      <c r="Q28" s="177">
        <v>181.32</v>
      </c>
      <c r="R28" s="177">
        <v>48.35</v>
      </c>
      <c r="S28" s="177">
        <v>181.32</v>
      </c>
      <c r="T28" s="177">
        <v>181.32</v>
      </c>
      <c r="U28" s="177">
        <v>0</v>
      </c>
      <c r="V28" s="176">
        <v>48.349999999999994</v>
      </c>
      <c r="W28" s="340">
        <v>48.349999999999994</v>
      </c>
      <c r="X28" s="340">
        <v>0</v>
      </c>
    </row>
    <row r="29" spans="1:24" ht="14.25">
      <c r="A29" s="477"/>
      <c r="B29" s="86" t="s">
        <v>221</v>
      </c>
      <c r="C29" s="83">
        <f t="shared" si="0"/>
        <v>19</v>
      </c>
      <c r="D29" s="184">
        <v>19</v>
      </c>
      <c r="E29" s="184">
        <v>0</v>
      </c>
      <c r="F29" s="364">
        <v>0.6</v>
      </c>
      <c r="G29" s="358">
        <f t="shared" si="6"/>
        <v>0.4</v>
      </c>
      <c r="H29" s="359">
        <v>0.4</v>
      </c>
      <c r="I29" s="359"/>
      <c r="J29" s="359">
        <v>0.6</v>
      </c>
      <c r="K29" s="180">
        <v>3.8</v>
      </c>
      <c r="L29" s="180">
        <v>2.28</v>
      </c>
      <c r="M29" s="180">
        <v>0.61</v>
      </c>
      <c r="N29" s="180">
        <v>0.91</v>
      </c>
      <c r="O29" s="185">
        <v>0</v>
      </c>
      <c r="P29" s="177">
        <v>2.8899999999999997</v>
      </c>
      <c r="Q29" s="177">
        <v>2.28</v>
      </c>
      <c r="R29" s="177">
        <v>0.61</v>
      </c>
      <c r="S29" s="177">
        <v>2.28</v>
      </c>
      <c r="T29" s="177">
        <v>2.28</v>
      </c>
      <c r="U29" s="177">
        <v>0</v>
      </c>
      <c r="V29" s="176">
        <v>0.6099999999999999</v>
      </c>
      <c r="W29" s="340">
        <v>0.6099999999999999</v>
      </c>
      <c r="X29" s="340">
        <v>0</v>
      </c>
    </row>
    <row r="30" spans="1:24" ht="14.25">
      <c r="A30" s="477"/>
      <c r="B30" s="85" t="s">
        <v>222</v>
      </c>
      <c r="C30" s="83">
        <f t="shared" si="0"/>
        <v>910</v>
      </c>
      <c r="D30" s="184">
        <v>910</v>
      </c>
      <c r="E30" s="184">
        <v>0</v>
      </c>
      <c r="F30" s="364">
        <v>0.6</v>
      </c>
      <c r="G30" s="358">
        <f t="shared" si="6"/>
        <v>0.4</v>
      </c>
      <c r="H30" s="359">
        <v>0.7</v>
      </c>
      <c r="I30" s="359">
        <v>0</v>
      </c>
      <c r="J30" s="359">
        <v>0.3</v>
      </c>
      <c r="K30" s="180">
        <v>182</v>
      </c>
      <c r="L30" s="180">
        <v>109.2</v>
      </c>
      <c r="M30" s="180">
        <v>50.96</v>
      </c>
      <c r="N30" s="180">
        <v>21.839999999999996</v>
      </c>
      <c r="O30" s="185">
        <v>0</v>
      </c>
      <c r="P30" s="177">
        <v>160.16</v>
      </c>
      <c r="Q30" s="177">
        <v>109.2</v>
      </c>
      <c r="R30" s="177">
        <v>50.96</v>
      </c>
      <c r="S30" s="177">
        <v>168.73000000000002</v>
      </c>
      <c r="T30" s="177">
        <v>128.73000000000002</v>
      </c>
      <c r="U30" s="177">
        <v>40</v>
      </c>
      <c r="V30" s="176">
        <v>-8.570000000000022</v>
      </c>
      <c r="W30" s="340">
        <v>-8.570000000000022</v>
      </c>
      <c r="X30" s="340">
        <v>0</v>
      </c>
    </row>
    <row r="31" spans="1:24" ht="14.25">
      <c r="A31" s="477"/>
      <c r="B31" s="85" t="s">
        <v>223</v>
      </c>
      <c r="C31" s="83">
        <f t="shared" si="0"/>
        <v>223</v>
      </c>
      <c r="D31" s="184">
        <v>223</v>
      </c>
      <c r="E31" s="184">
        <v>0</v>
      </c>
      <c r="F31" s="364">
        <v>0.6</v>
      </c>
      <c r="G31" s="358">
        <f t="shared" si="6"/>
        <v>0.4</v>
      </c>
      <c r="H31" s="359">
        <v>0.7</v>
      </c>
      <c r="I31" s="359">
        <v>0</v>
      </c>
      <c r="J31" s="359">
        <v>0.3</v>
      </c>
      <c r="K31" s="180">
        <v>44.6</v>
      </c>
      <c r="L31" s="180">
        <v>26.76</v>
      </c>
      <c r="M31" s="180">
        <v>12.49</v>
      </c>
      <c r="N31" s="180">
        <v>5.35</v>
      </c>
      <c r="O31" s="185">
        <v>0</v>
      </c>
      <c r="P31" s="177">
        <v>39.25</v>
      </c>
      <c r="Q31" s="177">
        <v>26.76</v>
      </c>
      <c r="R31" s="177">
        <v>12.49</v>
      </c>
      <c r="S31" s="177">
        <v>34.760000000000005</v>
      </c>
      <c r="T31" s="177">
        <v>26.76</v>
      </c>
      <c r="U31" s="177">
        <v>8</v>
      </c>
      <c r="V31" s="176">
        <v>4.489999999999995</v>
      </c>
      <c r="W31" s="340">
        <v>4.489999999999995</v>
      </c>
      <c r="X31" s="340">
        <v>0</v>
      </c>
    </row>
    <row r="32" spans="1:24" ht="14.25">
      <c r="A32" s="478"/>
      <c r="B32" s="85" t="s">
        <v>224</v>
      </c>
      <c r="C32" s="83">
        <f t="shared" si="0"/>
        <v>47</v>
      </c>
      <c r="D32" s="184">
        <v>47</v>
      </c>
      <c r="E32" s="184">
        <v>0</v>
      </c>
      <c r="F32" s="364">
        <v>0.8</v>
      </c>
      <c r="G32" s="358">
        <f t="shared" si="6"/>
        <v>0.19999999999999996</v>
      </c>
      <c r="H32" s="359">
        <v>0.7</v>
      </c>
      <c r="I32" s="359">
        <v>0</v>
      </c>
      <c r="J32" s="359">
        <v>0.3</v>
      </c>
      <c r="K32" s="180">
        <v>9.4</v>
      </c>
      <c r="L32" s="180">
        <v>7.52</v>
      </c>
      <c r="M32" s="180">
        <v>1.32</v>
      </c>
      <c r="N32" s="180">
        <v>0.5600000000000007</v>
      </c>
      <c r="O32" s="185">
        <v>0</v>
      </c>
      <c r="P32" s="177">
        <v>8.84</v>
      </c>
      <c r="Q32" s="177">
        <v>7.52</v>
      </c>
      <c r="R32" s="177">
        <v>1.32</v>
      </c>
      <c r="S32" s="177">
        <v>7.64</v>
      </c>
      <c r="T32" s="177">
        <v>5.64</v>
      </c>
      <c r="U32" s="177">
        <v>2</v>
      </c>
      <c r="V32" s="176">
        <v>1.2000000000000002</v>
      </c>
      <c r="W32" s="340">
        <v>1.2000000000000002</v>
      </c>
      <c r="X32" s="340">
        <v>0</v>
      </c>
    </row>
    <row r="33" spans="1:24" ht="14.25">
      <c r="A33" s="476" t="s">
        <v>188</v>
      </c>
      <c r="B33" s="87" t="s">
        <v>225</v>
      </c>
      <c r="C33" s="83">
        <f t="shared" si="0"/>
        <v>10094</v>
      </c>
      <c r="D33" s="186">
        <f>SUM(D34,D41:D47)</f>
        <v>8999</v>
      </c>
      <c r="E33" s="186">
        <f>SUM(E34,E41:E47)</f>
        <v>1095</v>
      </c>
      <c r="F33" s="186"/>
      <c r="G33" s="186"/>
      <c r="H33" s="365"/>
      <c r="I33" s="365"/>
      <c r="J33" s="365"/>
      <c r="K33" s="183">
        <v>2018.8</v>
      </c>
      <c r="L33" s="183">
        <v>1279.7199999999998</v>
      </c>
      <c r="M33" s="183">
        <v>299.09000000000003</v>
      </c>
      <c r="N33" s="183">
        <v>439.99</v>
      </c>
      <c r="O33" s="183">
        <v>-43.5</v>
      </c>
      <c r="P33" s="183">
        <v>1622.31</v>
      </c>
      <c r="Q33" s="183">
        <v>1323.22</v>
      </c>
      <c r="R33" s="183">
        <v>299.09000000000003</v>
      </c>
      <c r="S33" s="183">
        <v>1787.14</v>
      </c>
      <c r="T33" s="183">
        <v>1471.14</v>
      </c>
      <c r="U33" s="183">
        <v>316</v>
      </c>
      <c r="V33" s="183">
        <v>-164.82999999999993</v>
      </c>
      <c r="W33" s="183">
        <v>-171.19999999999993</v>
      </c>
      <c r="X33" s="183">
        <v>6.369999999999994</v>
      </c>
    </row>
    <row r="34" spans="1:24" ht="22.5">
      <c r="A34" s="477"/>
      <c r="B34" s="87" t="s">
        <v>206</v>
      </c>
      <c r="C34" s="83">
        <f t="shared" si="0"/>
        <v>6732</v>
      </c>
      <c r="D34" s="186">
        <f>SUM(D35:D40)</f>
        <v>5799</v>
      </c>
      <c r="E34" s="186">
        <f>SUM(E35:E40)</f>
        <v>933</v>
      </c>
      <c r="F34" s="186"/>
      <c r="G34" s="186"/>
      <c r="H34" s="365"/>
      <c r="I34" s="365"/>
      <c r="J34" s="365"/>
      <c r="K34" s="183">
        <v>1346.3999999999999</v>
      </c>
      <c r="L34" s="183">
        <v>807.8399999999999</v>
      </c>
      <c r="M34" s="183">
        <v>150.25</v>
      </c>
      <c r="N34" s="183">
        <v>388.31</v>
      </c>
      <c r="O34" s="183">
        <v>-33.5</v>
      </c>
      <c r="P34" s="183">
        <v>991.5899999999999</v>
      </c>
      <c r="Q34" s="183">
        <v>841.3399999999999</v>
      </c>
      <c r="R34" s="183">
        <v>150.25</v>
      </c>
      <c r="S34" s="183">
        <v>1192.36</v>
      </c>
      <c r="T34" s="183">
        <v>1020.3599999999999</v>
      </c>
      <c r="U34" s="183">
        <v>172</v>
      </c>
      <c r="V34" s="183">
        <v>-200.76999999999995</v>
      </c>
      <c r="W34" s="183">
        <v>-203.02999999999994</v>
      </c>
      <c r="X34" s="183">
        <v>2.259999999999991</v>
      </c>
    </row>
    <row r="35" spans="1:24" ht="14.25">
      <c r="A35" s="477"/>
      <c r="B35" s="86" t="s">
        <v>531</v>
      </c>
      <c r="C35" s="83">
        <f t="shared" si="0"/>
        <v>2037</v>
      </c>
      <c r="D35" s="184">
        <v>1104</v>
      </c>
      <c r="E35" s="184">
        <f>VLOOKUP(B35,'[1]中职助学金（人社）改'!$B$39:$E$90,4,0)</f>
        <v>933</v>
      </c>
      <c r="F35" s="364">
        <v>0.6</v>
      </c>
      <c r="G35" s="358">
        <f aca="true" t="shared" si="7" ref="G35:G47">1-F35</f>
        <v>0.4</v>
      </c>
      <c r="H35" s="359">
        <v>0</v>
      </c>
      <c r="I35" s="359">
        <v>1</v>
      </c>
      <c r="J35" s="359">
        <v>0</v>
      </c>
      <c r="K35" s="180">
        <v>407.4</v>
      </c>
      <c r="L35" s="180">
        <v>244.44</v>
      </c>
      <c r="M35" s="180">
        <v>0</v>
      </c>
      <c r="N35" s="180">
        <v>162.96</v>
      </c>
      <c r="O35" s="185">
        <v>0</v>
      </c>
      <c r="P35" s="177">
        <v>244.44</v>
      </c>
      <c r="Q35" s="177">
        <v>244.44</v>
      </c>
      <c r="R35" s="177">
        <v>0</v>
      </c>
      <c r="S35" s="177">
        <v>242.17999999999998</v>
      </c>
      <c r="T35" s="177">
        <v>242.17999999999998</v>
      </c>
      <c r="U35" s="177">
        <v>0</v>
      </c>
      <c r="V35" s="176">
        <v>2.259999999999991</v>
      </c>
      <c r="W35" s="340">
        <v>0</v>
      </c>
      <c r="X35" s="340">
        <v>2.259999999999991</v>
      </c>
    </row>
    <row r="36" spans="1:24" ht="14.25">
      <c r="A36" s="477"/>
      <c r="B36" s="86" t="s">
        <v>226</v>
      </c>
      <c r="C36" s="83">
        <f t="shared" si="0"/>
        <v>68</v>
      </c>
      <c r="D36" s="184">
        <v>68</v>
      </c>
      <c r="E36" s="184">
        <v>0</v>
      </c>
      <c r="F36" s="364">
        <v>0.6</v>
      </c>
      <c r="G36" s="358">
        <f t="shared" si="7"/>
        <v>0.4</v>
      </c>
      <c r="H36" s="359">
        <v>0.4</v>
      </c>
      <c r="I36" s="359">
        <v>0</v>
      </c>
      <c r="J36" s="359">
        <v>0.6</v>
      </c>
      <c r="K36" s="180">
        <v>13.6</v>
      </c>
      <c r="L36" s="180">
        <v>8.16</v>
      </c>
      <c r="M36" s="180">
        <v>2.18</v>
      </c>
      <c r="N36" s="180">
        <v>3.2599999999999993</v>
      </c>
      <c r="O36" s="185">
        <v>0</v>
      </c>
      <c r="P36" s="177">
        <v>10.34</v>
      </c>
      <c r="Q36" s="177">
        <v>8.16</v>
      </c>
      <c r="R36" s="177">
        <v>2.18</v>
      </c>
      <c r="S36" s="177">
        <v>11.16</v>
      </c>
      <c r="T36" s="177">
        <v>8.16</v>
      </c>
      <c r="U36" s="177">
        <v>3</v>
      </c>
      <c r="V36" s="176">
        <v>-0.8200000000000003</v>
      </c>
      <c r="W36" s="340">
        <v>-0.8200000000000003</v>
      </c>
      <c r="X36" s="340">
        <v>0</v>
      </c>
    </row>
    <row r="37" spans="1:24" ht="14.25">
      <c r="A37" s="477"/>
      <c r="B37" s="86" t="s">
        <v>227</v>
      </c>
      <c r="C37" s="83">
        <f t="shared" si="0"/>
        <v>2959</v>
      </c>
      <c r="D37" s="184">
        <v>2959</v>
      </c>
      <c r="E37" s="184">
        <v>0</v>
      </c>
      <c r="F37" s="364">
        <v>0.6</v>
      </c>
      <c r="G37" s="358">
        <f t="shared" si="7"/>
        <v>0.4</v>
      </c>
      <c r="H37" s="359">
        <v>0.4</v>
      </c>
      <c r="I37" s="359">
        <v>0</v>
      </c>
      <c r="J37" s="359">
        <v>0.6</v>
      </c>
      <c r="K37" s="180">
        <v>591.8</v>
      </c>
      <c r="L37" s="180">
        <v>355.08</v>
      </c>
      <c r="M37" s="180">
        <v>94.69</v>
      </c>
      <c r="N37" s="180">
        <v>142.02999999999997</v>
      </c>
      <c r="O37" s="185">
        <v>-33.5</v>
      </c>
      <c r="P37" s="177">
        <v>483.27</v>
      </c>
      <c r="Q37" s="177">
        <v>388.58</v>
      </c>
      <c r="R37" s="177">
        <v>94.69</v>
      </c>
      <c r="S37" s="177">
        <v>603.81</v>
      </c>
      <c r="T37" s="177">
        <v>508.80999999999995</v>
      </c>
      <c r="U37" s="177">
        <v>95</v>
      </c>
      <c r="V37" s="176">
        <v>-120.53999999999996</v>
      </c>
      <c r="W37" s="340">
        <v>-120.53999999999996</v>
      </c>
      <c r="X37" s="340">
        <v>0</v>
      </c>
    </row>
    <row r="38" spans="1:24" ht="14.25">
      <c r="A38" s="477"/>
      <c r="B38" s="86" t="s">
        <v>228</v>
      </c>
      <c r="C38" s="83">
        <f t="shared" si="0"/>
        <v>939</v>
      </c>
      <c r="D38" s="184">
        <v>939</v>
      </c>
      <c r="E38" s="184">
        <v>0</v>
      </c>
      <c r="F38" s="364">
        <v>0.6</v>
      </c>
      <c r="G38" s="358">
        <f t="shared" si="7"/>
        <v>0.4</v>
      </c>
      <c r="H38" s="359">
        <v>0.4</v>
      </c>
      <c r="I38" s="359">
        <v>0</v>
      </c>
      <c r="J38" s="359">
        <v>0.6</v>
      </c>
      <c r="K38" s="180">
        <v>187.8</v>
      </c>
      <c r="L38" s="180">
        <v>112.68</v>
      </c>
      <c r="M38" s="180">
        <v>30.05</v>
      </c>
      <c r="N38" s="180">
        <v>45.07000000000001</v>
      </c>
      <c r="O38" s="185">
        <v>0</v>
      </c>
      <c r="P38" s="177">
        <v>142.73000000000002</v>
      </c>
      <c r="Q38" s="177">
        <v>112.68</v>
      </c>
      <c r="R38" s="177">
        <v>30.05</v>
      </c>
      <c r="S38" s="177">
        <v>224.19</v>
      </c>
      <c r="T38" s="177">
        <v>168.19</v>
      </c>
      <c r="U38" s="177">
        <v>56</v>
      </c>
      <c r="V38" s="176">
        <v>-81.45999999999998</v>
      </c>
      <c r="W38" s="340">
        <v>-81.45999999999998</v>
      </c>
      <c r="X38" s="340">
        <v>0</v>
      </c>
    </row>
    <row r="39" spans="1:24" ht="14.25">
      <c r="A39" s="477"/>
      <c r="B39" s="86" t="s">
        <v>229</v>
      </c>
      <c r="C39" s="83">
        <f t="shared" si="0"/>
        <v>324</v>
      </c>
      <c r="D39" s="184">
        <v>324</v>
      </c>
      <c r="E39" s="184">
        <v>0</v>
      </c>
      <c r="F39" s="364">
        <v>0.6</v>
      </c>
      <c r="G39" s="358">
        <f t="shared" si="7"/>
        <v>0.4</v>
      </c>
      <c r="H39" s="359">
        <v>0.4</v>
      </c>
      <c r="I39" s="359">
        <v>0</v>
      </c>
      <c r="J39" s="359">
        <v>0.6</v>
      </c>
      <c r="K39" s="180">
        <v>64.8</v>
      </c>
      <c r="L39" s="180">
        <v>38.88</v>
      </c>
      <c r="M39" s="180">
        <v>10.37</v>
      </c>
      <c r="N39" s="180">
        <v>15.549999999999995</v>
      </c>
      <c r="O39" s="185">
        <v>0</v>
      </c>
      <c r="P39" s="177">
        <v>49.25</v>
      </c>
      <c r="Q39" s="177">
        <v>38.88</v>
      </c>
      <c r="R39" s="177">
        <v>10.37</v>
      </c>
      <c r="S39" s="177">
        <v>50.42</v>
      </c>
      <c r="T39" s="177">
        <v>44.42</v>
      </c>
      <c r="U39" s="177">
        <v>6</v>
      </c>
      <c r="V39" s="176">
        <v>-1.1700000000000017</v>
      </c>
      <c r="W39" s="340">
        <v>-1.1700000000000017</v>
      </c>
      <c r="X39" s="340">
        <v>0</v>
      </c>
    </row>
    <row r="40" spans="1:24" ht="14.25">
      <c r="A40" s="477"/>
      <c r="B40" s="86" t="s">
        <v>230</v>
      </c>
      <c r="C40" s="83">
        <f t="shared" si="0"/>
        <v>405</v>
      </c>
      <c r="D40" s="184">
        <v>405</v>
      </c>
      <c r="E40" s="184">
        <v>0</v>
      </c>
      <c r="F40" s="364">
        <v>0.6</v>
      </c>
      <c r="G40" s="358">
        <f t="shared" si="7"/>
        <v>0.4</v>
      </c>
      <c r="H40" s="359">
        <v>0.4</v>
      </c>
      <c r="I40" s="359">
        <v>0</v>
      </c>
      <c r="J40" s="359">
        <v>0.6</v>
      </c>
      <c r="K40" s="180">
        <v>81</v>
      </c>
      <c r="L40" s="180">
        <v>48.6</v>
      </c>
      <c r="M40" s="180">
        <v>12.96</v>
      </c>
      <c r="N40" s="180">
        <v>19.439999999999998</v>
      </c>
      <c r="O40" s="185">
        <v>0</v>
      </c>
      <c r="P40" s="177">
        <v>61.56</v>
      </c>
      <c r="Q40" s="177">
        <v>48.6</v>
      </c>
      <c r="R40" s="177">
        <v>12.96</v>
      </c>
      <c r="S40" s="177">
        <v>60.6</v>
      </c>
      <c r="T40" s="177">
        <v>48.6</v>
      </c>
      <c r="U40" s="177">
        <v>12</v>
      </c>
      <c r="V40" s="176">
        <v>0.9600000000000009</v>
      </c>
      <c r="W40" s="340">
        <v>0.9600000000000009</v>
      </c>
      <c r="X40" s="340">
        <v>0</v>
      </c>
    </row>
    <row r="41" spans="1:24" ht="14.25">
      <c r="A41" s="477"/>
      <c r="B41" s="85" t="s">
        <v>231</v>
      </c>
      <c r="C41" s="83">
        <f t="shared" si="0"/>
        <v>254</v>
      </c>
      <c r="D41" s="184">
        <v>254</v>
      </c>
      <c r="E41" s="184">
        <v>0</v>
      </c>
      <c r="F41" s="364">
        <v>0.6</v>
      </c>
      <c r="G41" s="358">
        <f t="shared" si="7"/>
        <v>0.4</v>
      </c>
      <c r="H41" s="359">
        <v>0.75</v>
      </c>
      <c r="I41" s="359">
        <v>0</v>
      </c>
      <c r="J41" s="359">
        <v>0.25</v>
      </c>
      <c r="K41" s="180">
        <v>50.8</v>
      </c>
      <c r="L41" s="180">
        <v>30.48</v>
      </c>
      <c r="M41" s="180">
        <v>15.24</v>
      </c>
      <c r="N41" s="180">
        <v>5.0799999999999965</v>
      </c>
      <c r="O41" s="185">
        <v>-3</v>
      </c>
      <c r="P41" s="177">
        <v>48.720000000000006</v>
      </c>
      <c r="Q41" s="177">
        <v>33.480000000000004</v>
      </c>
      <c r="R41" s="177">
        <v>15.24</v>
      </c>
      <c r="S41" s="177">
        <v>49.480000000000004</v>
      </c>
      <c r="T41" s="177">
        <v>33.480000000000004</v>
      </c>
      <c r="U41" s="177">
        <v>16</v>
      </c>
      <c r="V41" s="176">
        <v>-0.759999999999998</v>
      </c>
      <c r="W41" s="340">
        <v>-0.759999999999998</v>
      </c>
      <c r="X41" s="340">
        <v>0</v>
      </c>
    </row>
    <row r="42" spans="1:24" ht="14.25">
      <c r="A42" s="477"/>
      <c r="B42" s="85" t="s">
        <v>532</v>
      </c>
      <c r="C42" s="83">
        <f t="shared" si="0"/>
        <v>694</v>
      </c>
      <c r="D42" s="184">
        <v>532</v>
      </c>
      <c r="E42" s="184">
        <f>VLOOKUP(B42,'[1]中职助学金（人社）改'!$B$39:$E$90,4,0)</f>
        <v>162</v>
      </c>
      <c r="F42" s="364">
        <v>0.6</v>
      </c>
      <c r="G42" s="358">
        <f t="shared" si="7"/>
        <v>0.4</v>
      </c>
      <c r="H42" s="359">
        <v>0.75</v>
      </c>
      <c r="I42" s="359">
        <v>0</v>
      </c>
      <c r="J42" s="359">
        <v>0.25</v>
      </c>
      <c r="K42" s="180">
        <v>138.8</v>
      </c>
      <c r="L42" s="180">
        <v>83.28</v>
      </c>
      <c r="M42" s="180">
        <v>41.64</v>
      </c>
      <c r="N42" s="180">
        <v>13.88000000000001</v>
      </c>
      <c r="O42" s="185">
        <v>-3</v>
      </c>
      <c r="P42" s="177">
        <v>127.92</v>
      </c>
      <c r="Q42" s="177">
        <v>86.28</v>
      </c>
      <c r="R42" s="177">
        <v>41.64</v>
      </c>
      <c r="S42" s="177">
        <v>122.39</v>
      </c>
      <c r="T42" s="177">
        <v>93.39</v>
      </c>
      <c r="U42" s="177">
        <v>29</v>
      </c>
      <c r="V42" s="176">
        <v>5.530000000000005</v>
      </c>
      <c r="W42" s="340">
        <v>1.4200000000000017</v>
      </c>
      <c r="X42" s="340">
        <v>4.110000000000003</v>
      </c>
    </row>
    <row r="43" spans="1:24" ht="14.25">
      <c r="A43" s="477"/>
      <c r="B43" s="85" t="s">
        <v>232</v>
      </c>
      <c r="C43" s="83">
        <f t="shared" si="0"/>
        <v>342</v>
      </c>
      <c r="D43" s="184">
        <v>342</v>
      </c>
      <c r="E43" s="184">
        <v>0</v>
      </c>
      <c r="F43" s="364">
        <v>0.8</v>
      </c>
      <c r="G43" s="358">
        <f t="shared" si="7"/>
        <v>0.19999999999999996</v>
      </c>
      <c r="H43" s="359">
        <v>0.7</v>
      </c>
      <c r="I43" s="359">
        <v>0</v>
      </c>
      <c r="J43" s="359">
        <v>0.3</v>
      </c>
      <c r="K43" s="180">
        <v>68.4</v>
      </c>
      <c r="L43" s="180">
        <v>54.72</v>
      </c>
      <c r="M43" s="180">
        <v>9.58</v>
      </c>
      <c r="N43" s="180">
        <v>4.100000000000007</v>
      </c>
      <c r="O43" s="185">
        <v>0</v>
      </c>
      <c r="P43" s="177">
        <v>64.3</v>
      </c>
      <c r="Q43" s="177">
        <v>54.72</v>
      </c>
      <c r="R43" s="177">
        <v>9.58</v>
      </c>
      <c r="S43" s="177">
        <v>64.50999999999999</v>
      </c>
      <c r="T43" s="177">
        <v>47.51</v>
      </c>
      <c r="U43" s="177">
        <v>17</v>
      </c>
      <c r="V43" s="176">
        <v>-0.20999999999999375</v>
      </c>
      <c r="W43" s="340">
        <v>-0.20999999999999375</v>
      </c>
      <c r="X43" s="340">
        <v>0</v>
      </c>
    </row>
    <row r="44" spans="1:24" ht="14.25">
      <c r="A44" s="477"/>
      <c r="B44" s="85" t="s">
        <v>233</v>
      </c>
      <c r="C44" s="83">
        <f t="shared" si="0"/>
        <v>189</v>
      </c>
      <c r="D44" s="184">
        <v>189</v>
      </c>
      <c r="E44" s="184">
        <v>0</v>
      </c>
      <c r="F44" s="364">
        <v>0.6</v>
      </c>
      <c r="G44" s="358">
        <f t="shared" si="7"/>
        <v>0.4</v>
      </c>
      <c r="H44" s="359">
        <v>0.7</v>
      </c>
      <c r="I44" s="359">
        <v>0</v>
      </c>
      <c r="J44" s="359">
        <v>0.3</v>
      </c>
      <c r="K44" s="180">
        <v>37.8</v>
      </c>
      <c r="L44" s="180">
        <v>22.68</v>
      </c>
      <c r="M44" s="180">
        <v>10.58</v>
      </c>
      <c r="N44" s="180">
        <v>4.539999999999997</v>
      </c>
      <c r="O44" s="185">
        <v>0</v>
      </c>
      <c r="P44" s="177">
        <v>33.26</v>
      </c>
      <c r="Q44" s="177">
        <v>22.68</v>
      </c>
      <c r="R44" s="177">
        <v>10.58</v>
      </c>
      <c r="S44" s="177">
        <v>29.68</v>
      </c>
      <c r="T44" s="177">
        <v>22.68</v>
      </c>
      <c r="U44" s="177">
        <v>7</v>
      </c>
      <c r="V44" s="176">
        <v>3.5799999999999983</v>
      </c>
      <c r="W44" s="340">
        <v>3.5799999999999983</v>
      </c>
      <c r="X44" s="340">
        <v>0</v>
      </c>
    </row>
    <row r="45" spans="1:24" ht="14.25">
      <c r="A45" s="477"/>
      <c r="B45" s="85" t="s">
        <v>234</v>
      </c>
      <c r="C45" s="83">
        <f t="shared" si="0"/>
        <v>514</v>
      </c>
      <c r="D45" s="184">
        <v>514</v>
      </c>
      <c r="E45" s="184">
        <v>0</v>
      </c>
      <c r="F45" s="364">
        <v>0.6</v>
      </c>
      <c r="G45" s="358">
        <f t="shared" si="7"/>
        <v>0.4</v>
      </c>
      <c r="H45" s="359">
        <v>0.7</v>
      </c>
      <c r="I45" s="359">
        <v>0</v>
      </c>
      <c r="J45" s="359">
        <v>0.3</v>
      </c>
      <c r="K45" s="180">
        <v>102.8</v>
      </c>
      <c r="L45" s="180">
        <v>61.68</v>
      </c>
      <c r="M45" s="180">
        <v>28.78</v>
      </c>
      <c r="N45" s="180">
        <v>12.339999999999996</v>
      </c>
      <c r="O45" s="185">
        <v>-4</v>
      </c>
      <c r="P45" s="177">
        <v>94.46000000000001</v>
      </c>
      <c r="Q45" s="177">
        <v>65.68</v>
      </c>
      <c r="R45" s="177">
        <v>28.78</v>
      </c>
      <c r="S45" s="177">
        <v>102.72</v>
      </c>
      <c r="T45" s="177">
        <v>79.72</v>
      </c>
      <c r="U45" s="177">
        <v>23</v>
      </c>
      <c r="V45" s="176">
        <v>-8.259999999999991</v>
      </c>
      <c r="W45" s="340">
        <v>-8.259999999999991</v>
      </c>
      <c r="X45" s="340">
        <v>0</v>
      </c>
    </row>
    <row r="46" spans="1:24" ht="14.25">
      <c r="A46" s="477"/>
      <c r="B46" s="85" t="s">
        <v>235</v>
      </c>
      <c r="C46" s="83">
        <f t="shared" si="0"/>
        <v>977</v>
      </c>
      <c r="D46" s="184">
        <v>977</v>
      </c>
      <c r="E46" s="184">
        <v>0</v>
      </c>
      <c r="F46" s="364">
        <v>0.8</v>
      </c>
      <c r="G46" s="358">
        <f t="shared" si="7"/>
        <v>0.19999999999999996</v>
      </c>
      <c r="H46" s="359">
        <v>0.8</v>
      </c>
      <c r="I46" s="359">
        <v>0</v>
      </c>
      <c r="J46" s="359">
        <v>0.2</v>
      </c>
      <c r="K46" s="180">
        <v>195.4</v>
      </c>
      <c r="L46" s="180">
        <v>156.32</v>
      </c>
      <c r="M46" s="180">
        <v>31.26</v>
      </c>
      <c r="N46" s="180">
        <v>7.820000000000011</v>
      </c>
      <c r="O46" s="185">
        <v>0</v>
      </c>
      <c r="P46" s="177">
        <v>187.57999999999998</v>
      </c>
      <c r="Q46" s="177">
        <v>156.32</v>
      </c>
      <c r="R46" s="177">
        <v>31.26</v>
      </c>
      <c r="S46" s="177">
        <v>153.24</v>
      </c>
      <c r="T46" s="177">
        <v>117.24</v>
      </c>
      <c r="U46" s="177">
        <v>36</v>
      </c>
      <c r="V46" s="176">
        <v>34.339999999999975</v>
      </c>
      <c r="W46" s="340">
        <v>34.339999999999975</v>
      </c>
      <c r="X46" s="340">
        <v>0</v>
      </c>
    </row>
    <row r="47" spans="1:24" ht="14.25">
      <c r="A47" s="478"/>
      <c r="B47" s="85" t="s">
        <v>236</v>
      </c>
      <c r="C47" s="83">
        <f t="shared" si="0"/>
        <v>392</v>
      </c>
      <c r="D47" s="184">
        <v>392</v>
      </c>
      <c r="E47" s="184">
        <v>0</v>
      </c>
      <c r="F47" s="364">
        <v>0.8</v>
      </c>
      <c r="G47" s="358">
        <f t="shared" si="7"/>
        <v>0.19999999999999996</v>
      </c>
      <c r="H47" s="359">
        <v>0.75</v>
      </c>
      <c r="I47" s="359">
        <v>0</v>
      </c>
      <c r="J47" s="359">
        <v>0.25</v>
      </c>
      <c r="K47" s="180">
        <v>78.4</v>
      </c>
      <c r="L47" s="180">
        <v>62.72</v>
      </c>
      <c r="M47" s="180">
        <v>11.76</v>
      </c>
      <c r="N47" s="180">
        <v>3.920000000000007</v>
      </c>
      <c r="O47" s="185">
        <v>0</v>
      </c>
      <c r="P47" s="177">
        <v>74.48</v>
      </c>
      <c r="Q47" s="177">
        <v>62.72</v>
      </c>
      <c r="R47" s="177">
        <v>11.76</v>
      </c>
      <c r="S47" s="177">
        <v>72.75999999999999</v>
      </c>
      <c r="T47" s="177">
        <v>56.76</v>
      </c>
      <c r="U47" s="177">
        <v>16</v>
      </c>
      <c r="V47" s="176">
        <v>1.720000000000013</v>
      </c>
      <c r="W47" s="340">
        <v>1.720000000000013</v>
      </c>
      <c r="X47" s="340">
        <v>0</v>
      </c>
    </row>
    <row r="48" spans="1:24" ht="14.25">
      <c r="A48" s="336" t="s">
        <v>189</v>
      </c>
      <c r="B48" s="87" t="s">
        <v>237</v>
      </c>
      <c r="C48" s="83">
        <f t="shared" si="0"/>
        <v>42727</v>
      </c>
      <c r="D48" s="186">
        <f>SUM(D49,D51:D59)</f>
        <v>38432</v>
      </c>
      <c r="E48" s="186">
        <f>SUM(E49,E51:E59)</f>
        <v>4295</v>
      </c>
      <c r="F48" s="186"/>
      <c r="G48" s="186"/>
      <c r="H48" s="365"/>
      <c r="I48" s="365"/>
      <c r="J48" s="365"/>
      <c r="K48" s="183">
        <v>8545.4</v>
      </c>
      <c r="L48" s="183">
        <v>5632.6</v>
      </c>
      <c r="M48" s="183">
        <v>1222.0300000000002</v>
      </c>
      <c r="N48" s="183">
        <v>1690.7699999999998</v>
      </c>
      <c r="O48" s="183">
        <v>-108.15000000000002</v>
      </c>
      <c r="P48" s="183">
        <v>6962.780000000001</v>
      </c>
      <c r="Q48" s="183">
        <v>5740.75</v>
      </c>
      <c r="R48" s="183">
        <v>1222.0300000000002</v>
      </c>
      <c r="S48" s="183">
        <v>7122.43</v>
      </c>
      <c r="T48" s="183">
        <v>5487.43</v>
      </c>
      <c r="U48" s="183">
        <v>1635</v>
      </c>
      <c r="V48" s="183">
        <v>-159.65999999999988</v>
      </c>
      <c r="W48" s="183">
        <v>-216.2999999999999</v>
      </c>
      <c r="X48" s="183">
        <v>56.640000000000015</v>
      </c>
    </row>
    <row r="49" spans="1:24" ht="22.5">
      <c r="A49" s="337"/>
      <c r="B49" s="87" t="s">
        <v>206</v>
      </c>
      <c r="C49" s="83">
        <f t="shared" si="0"/>
        <v>17273</v>
      </c>
      <c r="D49" s="186">
        <f>D50</f>
        <v>13719</v>
      </c>
      <c r="E49" s="186">
        <f>E50</f>
        <v>3554</v>
      </c>
      <c r="F49" s="186"/>
      <c r="G49" s="186"/>
      <c r="H49" s="365"/>
      <c r="I49" s="365"/>
      <c r="J49" s="365"/>
      <c r="K49" s="183">
        <v>3454.6</v>
      </c>
      <c r="L49" s="183">
        <v>2072.76</v>
      </c>
      <c r="M49" s="183">
        <v>0</v>
      </c>
      <c r="N49" s="183">
        <v>1381.84</v>
      </c>
      <c r="O49" s="183">
        <v>-46</v>
      </c>
      <c r="P49" s="183">
        <v>2118.76</v>
      </c>
      <c r="Q49" s="183">
        <v>2118.76</v>
      </c>
      <c r="R49" s="183">
        <v>0</v>
      </c>
      <c r="S49" s="183">
        <v>2110.57</v>
      </c>
      <c r="T49" s="183">
        <v>2110.57</v>
      </c>
      <c r="U49" s="183">
        <v>0</v>
      </c>
      <c r="V49" s="183">
        <v>8.190000000000111</v>
      </c>
      <c r="W49" s="183">
        <v>-26.3599999999999</v>
      </c>
      <c r="X49" s="183">
        <v>34.55000000000001</v>
      </c>
    </row>
    <row r="50" spans="1:24" ht="14.25">
      <c r="A50" s="337"/>
      <c r="B50" s="86" t="s">
        <v>533</v>
      </c>
      <c r="C50" s="83">
        <f t="shared" si="0"/>
        <v>17273</v>
      </c>
      <c r="D50" s="184">
        <v>13719</v>
      </c>
      <c r="E50" s="184">
        <f>VLOOKUP(B50,'[1]中职助学金（人社）改'!$B$39:$E$90,4,0)</f>
        <v>3554</v>
      </c>
      <c r="F50" s="364">
        <v>0.6</v>
      </c>
      <c r="G50" s="358">
        <f aca="true" t="shared" si="8" ref="G50:G59">1-F50</f>
        <v>0.4</v>
      </c>
      <c r="H50" s="359">
        <v>0</v>
      </c>
      <c r="I50" s="359">
        <v>1</v>
      </c>
      <c r="J50" s="359">
        <v>0</v>
      </c>
      <c r="K50" s="180">
        <v>3454.6</v>
      </c>
      <c r="L50" s="180">
        <v>2072.76</v>
      </c>
      <c r="M50" s="180">
        <v>0</v>
      </c>
      <c r="N50" s="180">
        <v>1381.84</v>
      </c>
      <c r="O50" s="185">
        <v>-46</v>
      </c>
      <c r="P50" s="177">
        <v>2118.76</v>
      </c>
      <c r="Q50" s="177">
        <v>2118.76</v>
      </c>
      <c r="R50" s="177">
        <v>0</v>
      </c>
      <c r="S50" s="177">
        <v>2110.57</v>
      </c>
      <c r="T50" s="177">
        <v>2110.57</v>
      </c>
      <c r="U50" s="177">
        <v>0</v>
      </c>
      <c r="V50" s="176">
        <v>8.190000000000111</v>
      </c>
      <c r="W50" s="340">
        <v>-26.3599999999999</v>
      </c>
      <c r="X50" s="340">
        <v>34.55000000000001</v>
      </c>
    </row>
    <row r="51" spans="1:24" ht="14.25">
      <c r="A51" s="337"/>
      <c r="B51" s="85" t="s">
        <v>238</v>
      </c>
      <c r="C51" s="83">
        <f t="shared" si="0"/>
        <v>689</v>
      </c>
      <c r="D51" s="184">
        <v>689</v>
      </c>
      <c r="E51" s="184">
        <v>0</v>
      </c>
      <c r="F51" s="364">
        <v>0.6</v>
      </c>
      <c r="G51" s="358">
        <f t="shared" si="8"/>
        <v>0.4</v>
      </c>
      <c r="H51" s="359">
        <v>0.75</v>
      </c>
      <c r="I51" s="359">
        <v>0</v>
      </c>
      <c r="J51" s="359">
        <v>0.25</v>
      </c>
      <c r="K51" s="180">
        <v>137.8</v>
      </c>
      <c r="L51" s="180">
        <v>82.68</v>
      </c>
      <c r="M51" s="180">
        <v>41.34</v>
      </c>
      <c r="N51" s="180">
        <v>13.780000000000001</v>
      </c>
      <c r="O51" s="185">
        <v>0</v>
      </c>
      <c r="P51" s="177">
        <v>124.02000000000001</v>
      </c>
      <c r="Q51" s="177">
        <v>82.68</v>
      </c>
      <c r="R51" s="177">
        <v>41.34</v>
      </c>
      <c r="S51" s="177">
        <v>146.39000000000001</v>
      </c>
      <c r="T51" s="177">
        <v>111.39000000000001</v>
      </c>
      <c r="U51" s="177">
        <v>35</v>
      </c>
      <c r="V51" s="176">
        <v>-22.370000000000005</v>
      </c>
      <c r="W51" s="340">
        <v>-22.370000000000005</v>
      </c>
      <c r="X51" s="340">
        <v>0</v>
      </c>
    </row>
    <row r="52" spans="1:24" ht="14.25">
      <c r="A52" s="337"/>
      <c r="B52" s="85" t="s">
        <v>239</v>
      </c>
      <c r="C52" s="83">
        <f t="shared" si="0"/>
        <v>1938</v>
      </c>
      <c r="D52" s="184">
        <v>1938</v>
      </c>
      <c r="E52" s="184">
        <v>0</v>
      </c>
      <c r="F52" s="364">
        <v>0.8</v>
      </c>
      <c r="G52" s="358">
        <f t="shared" si="8"/>
        <v>0.19999999999999996</v>
      </c>
      <c r="H52" s="359">
        <v>0.8</v>
      </c>
      <c r="I52" s="359">
        <v>0</v>
      </c>
      <c r="J52" s="359">
        <v>0.2</v>
      </c>
      <c r="K52" s="180">
        <v>387.6</v>
      </c>
      <c r="L52" s="180">
        <v>310.08</v>
      </c>
      <c r="M52" s="180">
        <v>62.02</v>
      </c>
      <c r="N52" s="180">
        <v>15.500000000000036</v>
      </c>
      <c r="O52" s="185">
        <v>0</v>
      </c>
      <c r="P52" s="177">
        <v>372.09999999999997</v>
      </c>
      <c r="Q52" s="177">
        <v>310.08</v>
      </c>
      <c r="R52" s="177">
        <v>62.02</v>
      </c>
      <c r="S52" s="177">
        <v>367.56</v>
      </c>
      <c r="T52" s="177">
        <v>232.56</v>
      </c>
      <c r="U52" s="177">
        <v>135</v>
      </c>
      <c r="V52" s="176">
        <v>4.539999999999964</v>
      </c>
      <c r="W52" s="340">
        <v>4.539999999999964</v>
      </c>
      <c r="X52" s="340">
        <v>0</v>
      </c>
    </row>
    <row r="53" spans="1:24" ht="14.25">
      <c r="A53" s="337"/>
      <c r="B53" s="85" t="s">
        <v>240</v>
      </c>
      <c r="C53" s="83">
        <f t="shared" si="0"/>
        <v>5134</v>
      </c>
      <c r="D53" s="184">
        <v>5134</v>
      </c>
      <c r="E53" s="184">
        <v>0</v>
      </c>
      <c r="F53" s="364">
        <v>0.8</v>
      </c>
      <c r="G53" s="358">
        <f t="shared" si="8"/>
        <v>0.19999999999999996</v>
      </c>
      <c r="H53" s="359">
        <v>0.8</v>
      </c>
      <c r="I53" s="359">
        <v>0</v>
      </c>
      <c r="J53" s="359">
        <v>0.2</v>
      </c>
      <c r="K53" s="180">
        <v>1026.8</v>
      </c>
      <c r="L53" s="180">
        <v>821.44</v>
      </c>
      <c r="M53" s="180">
        <v>164.29</v>
      </c>
      <c r="N53" s="180">
        <v>41.06999999999991</v>
      </c>
      <c r="O53" s="185">
        <v>-6.48</v>
      </c>
      <c r="P53" s="177">
        <v>992.21</v>
      </c>
      <c r="Q53" s="177">
        <v>827.9200000000001</v>
      </c>
      <c r="R53" s="177">
        <v>164.29</v>
      </c>
      <c r="S53" s="177">
        <v>1014.12</v>
      </c>
      <c r="T53" s="177">
        <v>648.12</v>
      </c>
      <c r="U53" s="177">
        <v>366</v>
      </c>
      <c r="V53" s="176">
        <v>-21.909999999999968</v>
      </c>
      <c r="W53" s="340">
        <v>-21.909999999999968</v>
      </c>
      <c r="X53" s="340">
        <v>0</v>
      </c>
    </row>
    <row r="54" spans="1:24" ht="14.25">
      <c r="A54" s="337"/>
      <c r="B54" s="85" t="s">
        <v>534</v>
      </c>
      <c r="C54" s="83">
        <f t="shared" si="0"/>
        <v>6984</v>
      </c>
      <c r="D54" s="184">
        <v>6243</v>
      </c>
      <c r="E54" s="184">
        <f>VLOOKUP(B54,'[1]中职助学金（人社）改'!$B$39:$E$90,4,0)</f>
        <v>741</v>
      </c>
      <c r="F54" s="364">
        <v>0.6</v>
      </c>
      <c r="G54" s="358">
        <f t="shared" si="8"/>
        <v>0.4</v>
      </c>
      <c r="H54" s="359">
        <v>0.8</v>
      </c>
      <c r="I54" s="359">
        <v>0</v>
      </c>
      <c r="J54" s="359">
        <v>0.2</v>
      </c>
      <c r="K54" s="180">
        <v>1396.8</v>
      </c>
      <c r="L54" s="180">
        <v>838.08</v>
      </c>
      <c r="M54" s="180">
        <v>446.98</v>
      </c>
      <c r="N54" s="180">
        <v>111.7399999999999</v>
      </c>
      <c r="O54" s="185">
        <v>-16.2</v>
      </c>
      <c r="P54" s="177">
        <v>1301.2600000000002</v>
      </c>
      <c r="Q54" s="177">
        <v>854.2800000000001</v>
      </c>
      <c r="R54" s="177">
        <v>446.98</v>
      </c>
      <c r="S54" s="177">
        <v>1358.52</v>
      </c>
      <c r="T54" s="177">
        <v>904.52</v>
      </c>
      <c r="U54" s="192">
        <v>454</v>
      </c>
      <c r="V54" s="176">
        <v>-57.2699999999999</v>
      </c>
      <c r="W54" s="340">
        <v>-79.3599999999999</v>
      </c>
      <c r="X54" s="340">
        <v>22.090000000000003</v>
      </c>
    </row>
    <row r="55" spans="1:24" ht="14.25">
      <c r="A55" s="337"/>
      <c r="B55" s="85" t="s">
        <v>241</v>
      </c>
      <c r="C55" s="83">
        <f aca="true" t="shared" si="9" ref="C55:C118">D55+E55</f>
        <v>5147</v>
      </c>
      <c r="D55" s="184">
        <v>5147</v>
      </c>
      <c r="E55" s="184">
        <v>0</v>
      </c>
      <c r="F55" s="364">
        <v>0.6</v>
      </c>
      <c r="G55" s="358">
        <f t="shared" si="8"/>
        <v>0.4</v>
      </c>
      <c r="H55" s="359">
        <v>0.8</v>
      </c>
      <c r="I55" s="359">
        <v>0</v>
      </c>
      <c r="J55" s="359">
        <v>0.2</v>
      </c>
      <c r="K55" s="180">
        <v>1029.4</v>
      </c>
      <c r="L55" s="180">
        <v>617.64</v>
      </c>
      <c r="M55" s="180">
        <v>329.41</v>
      </c>
      <c r="N55" s="180">
        <v>82.35000000000008</v>
      </c>
      <c r="O55" s="185">
        <v>-14.31</v>
      </c>
      <c r="P55" s="177">
        <v>961.3599999999999</v>
      </c>
      <c r="Q55" s="177">
        <v>631.9499999999999</v>
      </c>
      <c r="R55" s="177">
        <v>329.41</v>
      </c>
      <c r="S55" s="177">
        <v>1004.42</v>
      </c>
      <c r="T55" s="177">
        <v>688.42</v>
      </c>
      <c r="U55" s="177">
        <v>316</v>
      </c>
      <c r="V55" s="176">
        <v>-43.06000000000006</v>
      </c>
      <c r="W55" s="340">
        <v>-43.06000000000006</v>
      </c>
      <c r="X55" s="340">
        <v>0</v>
      </c>
    </row>
    <row r="56" spans="1:24" ht="14.25">
      <c r="A56" s="337"/>
      <c r="B56" s="85" t="s">
        <v>242</v>
      </c>
      <c r="C56" s="83">
        <f t="shared" si="9"/>
        <v>1825</v>
      </c>
      <c r="D56" s="184">
        <v>1825</v>
      </c>
      <c r="E56" s="184">
        <v>0</v>
      </c>
      <c r="F56" s="364">
        <v>0.8</v>
      </c>
      <c r="G56" s="358">
        <f t="shared" si="8"/>
        <v>0.19999999999999996</v>
      </c>
      <c r="H56" s="359">
        <v>0.8</v>
      </c>
      <c r="I56" s="359">
        <v>0</v>
      </c>
      <c r="J56" s="359">
        <v>0.2</v>
      </c>
      <c r="K56" s="180">
        <v>365</v>
      </c>
      <c r="L56" s="180">
        <v>292</v>
      </c>
      <c r="M56" s="180">
        <v>58.4</v>
      </c>
      <c r="N56" s="180">
        <v>14.600000000000001</v>
      </c>
      <c r="O56" s="185">
        <v>-9.95</v>
      </c>
      <c r="P56" s="177">
        <v>360.34999999999997</v>
      </c>
      <c r="Q56" s="177">
        <v>301.95</v>
      </c>
      <c r="R56" s="177">
        <v>58.4</v>
      </c>
      <c r="S56" s="177">
        <v>380.19</v>
      </c>
      <c r="T56" s="177">
        <v>268.19</v>
      </c>
      <c r="U56" s="177">
        <v>112</v>
      </c>
      <c r="V56" s="176">
        <v>-19.840000000000032</v>
      </c>
      <c r="W56" s="340">
        <v>-19.840000000000032</v>
      </c>
      <c r="X56" s="340">
        <v>0</v>
      </c>
    </row>
    <row r="57" spans="1:24" ht="14.25">
      <c r="A57" s="337"/>
      <c r="B57" s="85" t="s">
        <v>243</v>
      </c>
      <c r="C57" s="83">
        <f t="shared" si="9"/>
        <v>2304</v>
      </c>
      <c r="D57" s="184">
        <v>2304</v>
      </c>
      <c r="E57" s="184">
        <v>0</v>
      </c>
      <c r="F57" s="364">
        <v>0.8</v>
      </c>
      <c r="G57" s="358">
        <f t="shared" si="8"/>
        <v>0.19999999999999996</v>
      </c>
      <c r="H57" s="359">
        <v>0.8</v>
      </c>
      <c r="I57" s="359">
        <v>0</v>
      </c>
      <c r="J57" s="359">
        <v>0.2</v>
      </c>
      <c r="K57" s="180">
        <v>460.8</v>
      </c>
      <c r="L57" s="180">
        <v>368.64</v>
      </c>
      <c r="M57" s="180">
        <v>73.73</v>
      </c>
      <c r="N57" s="180">
        <v>18.43000000000002</v>
      </c>
      <c r="O57" s="185">
        <v>-10.09</v>
      </c>
      <c r="P57" s="177">
        <v>452.46</v>
      </c>
      <c r="Q57" s="177">
        <v>378.72999999999996</v>
      </c>
      <c r="R57" s="177">
        <v>73.73</v>
      </c>
      <c r="S57" s="177">
        <v>467.39</v>
      </c>
      <c r="T57" s="177">
        <v>326.39</v>
      </c>
      <c r="U57" s="177">
        <v>141</v>
      </c>
      <c r="V57" s="176">
        <v>-14.930000000000007</v>
      </c>
      <c r="W57" s="340">
        <v>-14.930000000000007</v>
      </c>
      <c r="X57" s="340">
        <v>0</v>
      </c>
    </row>
    <row r="58" spans="1:24" ht="14.25">
      <c r="A58" s="337"/>
      <c r="B58" s="85" t="s">
        <v>244</v>
      </c>
      <c r="C58" s="83">
        <f t="shared" si="9"/>
        <v>483</v>
      </c>
      <c r="D58" s="184">
        <v>483</v>
      </c>
      <c r="E58" s="184">
        <v>0</v>
      </c>
      <c r="F58" s="364">
        <v>0.8</v>
      </c>
      <c r="G58" s="358">
        <f t="shared" si="8"/>
        <v>0.19999999999999996</v>
      </c>
      <c r="H58" s="359">
        <v>0.8</v>
      </c>
      <c r="I58" s="359">
        <v>0</v>
      </c>
      <c r="J58" s="359">
        <v>0.2</v>
      </c>
      <c r="K58" s="180">
        <v>96.6</v>
      </c>
      <c r="L58" s="180">
        <v>77.28</v>
      </c>
      <c r="M58" s="180">
        <v>15.46</v>
      </c>
      <c r="N58" s="180">
        <v>3.8599999999999923</v>
      </c>
      <c r="O58" s="185">
        <v>-1.19</v>
      </c>
      <c r="P58" s="177">
        <v>93.93</v>
      </c>
      <c r="Q58" s="177">
        <v>78.47</v>
      </c>
      <c r="R58" s="177">
        <v>15.46</v>
      </c>
      <c r="S58" s="177">
        <v>94.85</v>
      </c>
      <c r="T58" s="177">
        <v>63.85</v>
      </c>
      <c r="U58" s="177">
        <v>31</v>
      </c>
      <c r="V58" s="176">
        <v>-0.9199999999999875</v>
      </c>
      <c r="W58" s="340">
        <v>-0.9199999999999875</v>
      </c>
      <c r="X58" s="340">
        <v>0</v>
      </c>
    </row>
    <row r="59" spans="1:24" ht="14.25">
      <c r="A59" s="338"/>
      <c r="B59" s="85" t="s">
        <v>245</v>
      </c>
      <c r="C59" s="83">
        <f t="shared" si="9"/>
        <v>950</v>
      </c>
      <c r="D59" s="184">
        <v>950</v>
      </c>
      <c r="E59" s="184">
        <v>0</v>
      </c>
      <c r="F59" s="364">
        <v>0.8</v>
      </c>
      <c r="G59" s="358">
        <f t="shared" si="8"/>
        <v>0.19999999999999996</v>
      </c>
      <c r="H59" s="359">
        <v>0.8</v>
      </c>
      <c r="I59" s="359">
        <v>0</v>
      </c>
      <c r="J59" s="359">
        <v>0.2</v>
      </c>
      <c r="K59" s="180">
        <v>190</v>
      </c>
      <c r="L59" s="180">
        <v>152</v>
      </c>
      <c r="M59" s="180">
        <v>30.4</v>
      </c>
      <c r="N59" s="180">
        <v>7.600000000000001</v>
      </c>
      <c r="O59" s="185">
        <v>-3.93</v>
      </c>
      <c r="P59" s="177">
        <v>186.33</v>
      </c>
      <c r="Q59" s="177">
        <v>155.93</v>
      </c>
      <c r="R59" s="177">
        <v>30.4</v>
      </c>
      <c r="S59" s="177">
        <v>178.42000000000002</v>
      </c>
      <c r="T59" s="177">
        <v>133.42000000000002</v>
      </c>
      <c r="U59" s="177">
        <v>45</v>
      </c>
      <c r="V59" s="176">
        <v>7.909999999999997</v>
      </c>
      <c r="W59" s="340">
        <v>7.909999999999997</v>
      </c>
      <c r="X59" s="340">
        <v>0</v>
      </c>
    </row>
    <row r="60" spans="1:24" ht="14.25">
      <c r="A60" s="476" t="s">
        <v>190</v>
      </c>
      <c r="B60" s="87" t="s">
        <v>246</v>
      </c>
      <c r="C60" s="83">
        <f t="shared" si="9"/>
        <v>5233</v>
      </c>
      <c r="D60" s="186">
        <f>SUM(D62:D70)</f>
        <v>5057</v>
      </c>
      <c r="E60" s="186">
        <f>SUM(E62:E70)</f>
        <v>176</v>
      </c>
      <c r="F60" s="186"/>
      <c r="G60" s="186"/>
      <c r="H60" s="365"/>
      <c r="I60" s="365"/>
      <c r="J60" s="365"/>
      <c r="K60" s="181">
        <v>1046.6</v>
      </c>
      <c r="L60" s="181">
        <v>653.6400000000001</v>
      </c>
      <c r="M60" s="181">
        <v>158.31</v>
      </c>
      <c r="N60" s="181">
        <v>234.65000000000003</v>
      </c>
      <c r="O60" s="181">
        <v>-4</v>
      </c>
      <c r="P60" s="181">
        <v>815.9499999999999</v>
      </c>
      <c r="Q60" s="181">
        <v>657.6400000000001</v>
      </c>
      <c r="R60" s="181">
        <v>158.31</v>
      </c>
      <c r="S60" s="181">
        <v>791.9</v>
      </c>
      <c r="T60" s="181">
        <v>640.9000000000001</v>
      </c>
      <c r="U60" s="181">
        <v>151</v>
      </c>
      <c r="V60" s="181">
        <v>24.04999999999998</v>
      </c>
      <c r="W60" s="181">
        <v>22.83999999999998</v>
      </c>
      <c r="X60" s="181">
        <v>1.2100000000000009</v>
      </c>
    </row>
    <row r="61" spans="1:24" ht="22.5">
      <c r="A61" s="477"/>
      <c r="B61" s="87" t="s">
        <v>206</v>
      </c>
      <c r="C61" s="83">
        <f t="shared" si="9"/>
        <v>2241</v>
      </c>
      <c r="D61" s="186">
        <f>SUM(D62:D64)</f>
        <v>2065</v>
      </c>
      <c r="E61" s="186">
        <f>SUM(E62:E64)</f>
        <v>176</v>
      </c>
      <c r="F61" s="186"/>
      <c r="G61" s="186"/>
      <c r="H61" s="365"/>
      <c r="I61" s="365"/>
      <c r="J61" s="365"/>
      <c r="K61" s="180">
        <v>448.2</v>
      </c>
      <c r="L61" s="180">
        <v>268.92</v>
      </c>
      <c r="M61" s="180">
        <v>6.17</v>
      </c>
      <c r="N61" s="180">
        <v>173.11</v>
      </c>
      <c r="O61" s="180">
        <v>-4</v>
      </c>
      <c r="P61" s="180">
        <v>279.09</v>
      </c>
      <c r="Q61" s="180">
        <v>272.92</v>
      </c>
      <c r="R61" s="180">
        <v>6.17</v>
      </c>
      <c r="S61" s="177">
        <v>253</v>
      </c>
      <c r="T61" s="180">
        <v>271.71</v>
      </c>
      <c r="U61" s="180">
        <v>7</v>
      </c>
      <c r="V61" s="180">
        <v>0.379999999999999</v>
      </c>
      <c r="W61" s="180">
        <v>-0.8300000000000018</v>
      </c>
      <c r="X61" s="180">
        <v>1.2100000000000009</v>
      </c>
    </row>
    <row r="62" spans="1:24" ht="14.25">
      <c r="A62" s="477"/>
      <c r="B62" s="86" t="s">
        <v>535</v>
      </c>
      <c r="C62" s="83">
        <f t="shared" si="9"/>
        <v>2048</v>
      </c>
      <c r="D62" s="184">
        <v>1872</v>
      </c>
      <c r="E62" s="184">
        <f>VLOOKUP(B62,'[1]中职助学金（人社）改'!$B$39:$E$90,4,0)</f>
        <v>176</v>
      </c>
      <c r="F62" s="364">
        <v>0.6</v>
      </c>
      <c r="G62" s="358">
        <f aca="true" t="shared" si="10" ref="G62:G70">1-F62</f>
        <v>0.4</v>
      </c>
      <c r="H62" s="359">
        <v>0</v>
      </c>
      <c r="I62" s="359">
        <v>1</v>
      </c>
      <c r="J62" s="359">
        <v>0</v>
      </c>
      <c r="K62" s="180">
        <v>409.6</v>
      </c>
      <c r="L62" s="180">
        <v>245.76</v>
      </c>
      <c r="M62" s="180">
        <v>0</v>
      </c>
      <c r="N62" s="180">
        <v>163.84</v>
      </c>
      <c r="O62" s="185">
        <v>0</v>
      </c>
      <c r="P62" s="177">
        <v>245.76</v>
      </c>
      <c r="Q62" s="177">
        <v>245.76</v>
      </c>
      <c r="R62" s="177">
        <v>0</v>
      </c>
      <c r="S62" s="177">
        <v>244.54999999999998</v>
      </c>
      <c r="T62" s="177">
        <v>244.54999999999998</v>
      </c>
      <c r="U62" s="177">
        <v>0</v>
      </c>
      <c r="V62" s="176">
        <v>1.2100000000000009</v>
      </c>
      <c r="W62" s="340">
        <v>0</v>
      </c>
      <c r="X62" s="340">
        <v>1.2100000000000009</v>
      </c>
    </row>
    <row r="63" spans="1:24" ht="14.25">
      <c r="A63" s="477"/>
      <c r="B63" s="86" t="s">
        <v>247</v>
      </c>
      <c r="C63" s="83">
        <f t="shared" si="9"/>
        <v>52</v>
      </c>
      <c r="D63" s="184">
        <v>52</v>
      </c>
      <c r="E63" s="184">
        <v>0</v>
      </c>
      <c r="F63" s="364">
        <v>0.6</v>
      </c>
      <c r="G63" s="358">
        <f t="shared" si="10"/>
        <v>0.4</v>
      </c>
      <c r="H63" s="359">
        <v>0.4</v>
      </c>
      <c r="I63" s="359">
        <v>0</v>
      </c>
      <c r="J63" s="359">
        <v>0.6</v>
      </c>
      <c r="K63" s="180">
        <v>10.4</v>
      </c>
      <c r="L63" s="180">
        <v>6.24</v>
      </c>
      <c r="M63" s="180">
        <v>1.66</v>
      </c>
      <c r="N63" s="180">
        <v>2.5</v>
      </c>
      <c r="O63" s="185">
        <v>0</v>
      </c>
      <c r="P63" s="177">
        <v>7.9</v>
      </c>
      <c r="Q63" s="177">
        <v>6.24</v>
      </c>
      <c r="R63" s="177">
        <v>1.66</v>
      </c>
      <c r="S63" s="177">
        <v>9.24</v>
      </c>
      <c r="T63" s="177">
        <v>6.24</v>
      </c>
      <c r="U63" s="177">
        <v>3</v>
      </c>
      <c r="V63" s="176">
        <v>-1.3399999999999999</v>
      </c>
      <c r="W63" s="340">
        <v>-1.3399999999999999</v>
      </c>
      <c r="X63" s="340">
        <v>0</v>
      </c>
    </row>
    <row r="64" spans="1:24" ht="14.25">
      <c r="A64" s="477"/>
      <c r="B64" s="88" t="s">
        <v>248</v>
      </c>
      <c r="C64" s="83">
        <f t="shared" si="9"/>
        <v>141</v>
      </c>
      <c r="D64" s="184">
        <v>141</v>
      </c>
      <c r="E64" s="184">
        <v>0</v>
      </c>
      <c r="F64" s="364">
        <v>0.6</v>
      </c>
      <c r="G64" s="358">
        <f t="shared" si="10"/>
        <v>0.4</v>
      </c>
      <c r="H64" s="359">
        <v>0.4</v>
      </c>
      <c r="I64" s="359">
        <v>0</v>
      </c>
      <c r="J64" s="359">
        <v>0.6</v>
      </c>
      <c r="K64" s="180">
        <v>28.2</v>
      </c>
      <c r="L64" s="180">
        <v>16.92</v>
      </c>
      <c r="M64" s="180">
        <v>4.51</v>
      </c>
      <c r="N64" s="180">
        <v>6.769999999999998</v>
      </c>
      <c r="O64" s="185">
        <v>-4</v>
      </c>
      <c r="P64" s="177">
        <v>25.43</v>
      </c>
      <c r="Q64" s="177">
        <v>20.92</v>
      </c>
      <c r="R64" s="177">
        <v>4.51</v>
      </c>
      <c r="S64" s="177">
        <v>24.92</v>
      </c>
      <c r="T64" s="177">
        <v>20.92</v>
      </c>
      <c r="U64" s="177">
        <v>4</v>
      </c>
      <c r="V64" s="176">
        <v>0.509999999999998</v>
      </c>
      <c r="W64" s="340">
        <v>0.509999999999998</v>
      </c>
      <c r="X64" s="340">
        <v>0</v>
      </c>
    </row>
    <row r="65" spans="1:24" ht="14.25">
      <c r="A65" s="477"/>
      <c r="B65" s="85" t="s">
        <v>249</v>
      </c>
      <c r="C65" s="83">
        <f t="shared" si="9"/>
        <v>766</v>
      </c>
      <c r="D65" s="184">
        <v>766</v>
      </c>
      <c r="E65" s="184">
        <v>0</v>
      </c>
      <c r="F65" s="364">
        <v>0.6</v>
      </c>
      <c r="G65" s="358">
        <f t="shared" si="10"/>
        <v>0.4</v>
      </c>
      <c r="H65" s="359">
        <v>0.7</v>
      </c>
      <c r="I65" s="359">
        <v>0</v>
      </c>
      <c r="J65" s="359">
        <v>0.3</v>
      </c>
      <c r="K65" s="180">
        <v>153.2</v>
      </c>
      <c r="L65" s="180">
        <v>91.92</v>
      </c>
      <c r="M65" s="180">
        <v>42.9</v>
      </c>
      <c r="N65" s="180">
        <v>18.37999999999999</v>
      </c>
      <c r="O65" s="185">
        <v>0</v>
      </c>
      <c r="P65" s="177">
        <v>134.82</v>
      </c>
      <c r="Q65" s="177">
        <v>91.92</v>
      </c>
      <c r="R65" s="177">
        <v>42.9</v>
      </c>
      <c r="S65" s="177">
        <v>137.07</v>
      </c>
      <c r="T65" s="177">
        <v>102.07000000000001</v>
      </c>
      <c r="U65" s="177">
        <v>35</v>
      </c>
      <c r="V65" s="176">
        <v>-2.25</v>
      </c>
      <c r="W65" s="340">
        <v>-2.25</v>
      </c>
      <c r="X65" s="340">
        <v>0</v>
      </c>
    </row>
    <row r="66" spans="1:24" ht="14.25">
      <c r="A66" s="477"/>
      <c r="B66" s="85" t="s">
        <v>250</v>
      </c>
      <c r="C66" s="83">
        <f t="shared" si="9"/>
        <v>642</v>
      </c>
      <c r="D66" s="184">
        <v>642</v>
      </c>
      <c r="E66" s="184">
        <v>0</v>
      </c>
      <c r="F66" s="364">
        <v>0.8</v>
      </c>
      <c r="G66" s="358">
        <f t="shared" si="10"/>
        <v>0.19999999999999996</v>
      </c>
      <c r="H66" s="359">
        <v>0.8</v>
      </c>
      <c r="I66" s="359">
        <v>0</v>
      </c>
      <c r="J66" s="359">
        <v>0.2</v>
      </c>
      <c r="K66" s="180">
        <v>128.4</v>
      </c>
      <c r="L66" s="180">
        <v>102.72</v>
      </c>
      <c r="M66" s="180">
        <v>20.54</v>
      </c>
      <c r="N66" s="180">
        <v>5.140000000000008</v>
      </c>
      <c r="O66" s="185">
        <v>0</v>
      </c>
      <c r="P66" s="177">
        <v>123.25999999999999</v>
      </c>
      <c r="Q66" s="177">
        <v>102.72</v>
      </c>
      <c r="R66" s="177">
        <v>20.54</v>
      </c>
      <c r="S66" s="177">
        <v>121.04</v>
      </c>
      <c r="T66" s="177">
        <v>77.04</v>
      </c>
      <c r="U66" s="177">
        <v>44</v>
      </c>
      <c r="V66" s="176">
        <v>2.2199999999999847</v>
      </c>
      <c r="W66" s="340">
        <v>2.2199999999999847</v>
      </c>
      <c r="X66" s="340">
        <v>0</v>
      </c>
    </row>
    <row r="67" spans="1:24" ht="14.25">
      <c r="A67" s="477"/>
      <c r="B67" s="85" t="s">
        <v>251</v>
      </c>
      <c r="C67" s="83">
        <f t="shared" si="9"/>
        <v>327</v>
      </c>
      <c r="D67" s="184">
        <v>327</v>
      </c>
      <c r="E67" s="184">
        <v>0</v>
      </c>
      <c r="F67" s="364">
        <v>0.6</v>
      </c>
      <c r="G67" s="358">
        <f t="shared" si="10"/>
        <v>0.4</v>
      </c>
      <c r="H67" s="359">
        <v>0.7</v>
      </c>
      <c r="I67" s="359">
        <v>0</v>
      </c>
      <c r="J67" s="359">
        <v>0.3</v>
      </c>
      <c r="K67" s="180">
        <v>65.4</v>
      </c>
      <c r="L67" s="180">
        <v>39.24</v>
      </c>
      <c r="M67" s="180">
        <v>18.31</v>
      </c>
      <c r="N67" s="180">
        <v>7.850000000000005</v>
      </c>
      <c r="O67" s="185">
        <v>0</v>
      </c>
      <c r="P67" s="177">
        <v>57.55</v>
      </c>
      <c r="Q67" s="177">
        <v>39.24</v>
      </c>
      <c r="R67" s="177">
        <v>18.31</v>
      </c>
      <c r="S67" s="177">
        <v>53.24</v>
      </c>
      <c r="T67" s="177">
        <v>39.24</v>
      </c>
      <c r="U67" s="177">
        <v>14</v>
      </c>
      <c r="V67" s="176">
        <v>4.309999999999995</v>
      </c>
      <c r="W67" s="340">
        <v>4.309999999999995</v>
      </c>
      <c r="X67" s="340">
        <v>0</v>
      </c>
    </row>
    <row r="68" spans="1:24" ht="14.25">
      <c r="A68" s="477"/>
      <c r="B68" s="85" t="s">
        <v>252</v>
      </c>
      <c r="C68" s="83">
        <f t="shared" si="9"/>
        <v>345</v>
      </c>
      <c r="D68" s="184">
        <v>345</v>
      </c>
      <c r="E68" s="184">
        <v>0</v>
      </c>
      <c r="F68" s="364">
        <v>0.6</v>
      </c>
      <c r="G68" s="358">
        <f t="shared" si="10"/>
        <v>0.4</v>
      </c>
      <c r="H68" s="359">
        <v>0.7</v>
      </c>
      <c r="I68" s="359">
        <v>0</v>
      </c>
      <c r="J68" s="359">
        <v>0.3</v>
      </c>
      <c r="K68" s="180">
        <v>69</v>
      </c>
      <c r="L68" s="180">
        <v>41.4</v>
      </c>
      <c r="M68" s="180">
        <v>19.32</v>
      </c>
      <c r="N68" s="180">
        <v>8.280000000000001</v>
      </c>
      <c r="O68" s="185">
        <v>0</v>
      </c>
      <c r="P68" s="177">
        <v>60.72</v>
      </c>
      <c r="Q68" s="177">
        <v>41.4</v>
      </c>
      <c r="R68" s="177">
        <v>19.32</v>
      </c>
      <c r="S68" s="177">
        <v>55.4</v>
      </c>
      <c r="T68" s="177">
        <v>41.4</v>
      </c>
      <c r="U68" s="177">
        <v>14</v>
      </c>
      <c r="V68" s="176">
        <v>5.32</v>
      </c>
      <c r="W68" s="340">
        <v>5.32</v>
      </c>
      <c r="X68" s="340">
        <v>0</v>
      </c>
    </row>
    <row r="69" spans="1:24" ht="14.25">
      <c r="A69" s="477"/>
      <c r="B69" s="85" t="s">
        <v>253</v>
      </c>
      <c r="C69" s="83">
        <f t="shared" si="9"/>
        <v>260</v>
      </c>
      <c r="D69" s="184">
        <v>260</v>
      </c>
      <c r="E69" s="184">
        <v>0</v>
      </c>
      <c r="F69" s="364">
        <v>0.6</v>
      </c>
      <c r="G69" s="358">
        <f t="shared" si="10"/>
        <v>0.4</v>
      </c>
      <c r="H69" s="359">
        <v>0.7</v>
      </c>
      <c r="I69" s="359">
        <v>0</v>
      </c>
      <c r="J69" s="359">
        <v>0.3</v>
      </c>
      <c r="K69" s="180">
        <v>52</v>
      </c>
      <c r="L69" s="180">
        <v>31.2</v>
      </c>
      <c r="M69" s="180">
        <v>14.56</v>
      </c>
      <c r="N69" s="180">
        <v>6.24</v>
      </c>
      <c r="O69" s="185">
        <v>0</v>
      </c>
      <c r="P69" s="177">
        <v>45.76</v>
      </c>
      <c r="Q69" s="177">
        <v>31.2</v>
      </c>
      <c r="R69" s="177">
        <v>14.56</v>
      </c>
      <c r="S69" s="177">
        <v>44.2</v>
      </c>
      <c r="T69" s="177">
        <v>31.2</v>
      </c>
      <c r="U69" s="177">
        <v>13</v>
      </c>
      <c r="V69" s="176">
        <v>1.5599999999999952</v>
      </c>
      <c r="W69" s="340">
        <v>1.5599999999999952</v>
      </c>
      <c r="X69" s="340">
        <v>0</v>
      </c>
    </row>
    <row r="70" spans="1:24" ht="14.25">
      <c r="A70" s="478"/>
      <c r="B70" s="90" t="s">
        <v>254</v>
      </c>
      <c r="C70" s="83">
        <f t="shared" si="9"/>
        <v>652</v>
      </c>
      <c r="D70" s="184">
        <v>652</v>
      </c>
      <c r="E70" s="184">
        <v>0</v>
      </c>
      <c r="F70" s="364">
        <v>0.6</v>
      </c>
      <c r="G70" s="358">
        <f t="shared" si="10"/>
        <v>0.4</v>
      </c>
      <c r="H70" s="359">
        <v>0.7</v>
      </c>
      <c r="I70" s="359">
        <v>0</v>
      </c>
      <c r="J70" s="359">
        <v>0.3</v>
      </c>
      <c r="K70" s="180">
        <v>130.4</v>
      </c>
      <c r="L70" s="180">
        <v>78.24</v>
      </c>
      <c r="M70" s="180">
        <v>36.51</v>
      </c>
      <c r="N70" s="180">
        <v>15.650000000000013</v>
      </c>
      <c r="O70" s="185">
        <v>0</v>
      </c>
      <c r="P70" s="177">
        <v>114.75</v>
      </c>
      <c r="Q70" s="177">
        <v>78.24</v>
      </c>
      <c r="R70" s="177">
        <v>36.51</v>
      </c>
      <c r="S70" s="177">
        <v>102.24</v>
      </c>
      <c r="T70" s="177">
        <v>78.24</v>
      </c>
      <c r="U70" s="177">
        <v>24</v>
      </c>
      <c r="V70" s="176">
        <v>12.510000000000005</v>
      </c>
      <c r="W70" s="340">
        <v>12.510000000000005</v>
      </c>
      <c r="X70" s="340">
        <v>0</v>
      </c>
    </row>
    <row r="71" spans="1:24" ht="14.25">
      <c r="A71" s="476" t="s">
        <v>191</v>
      </c>
      <c r="B71" s="87" t="s">
        <v>255</v>
      </c>
      <c r="C71" s="83">
        <f t="shared" si="9"/>
        <v>10375</v>
      </c>
      <c r="D71" s="186">
        <f>SUM(D72,D75:D81)</f>
        <v>9496</v>
      </c>
      <c r="E71" s="186">
        <f>SUM(E72,E75:E81)</f>
        <v>879</v>
      </c>
      <c r="F71" s="186"/>
      <c r="G71" s="186"/>
      <c r="H71" s="365"/>
      <c r="I71" s="365"/>
      <c r="J71" s="365"/>
      <c r="K71" s="183">
        <v>2075</v>
      </c>
      <c r="L71" s="183">
        <v>1285.56</v>
      </c>
      <c r="M71" s="183">
        <v>297.27</v>
      </c>
      <c r="N71" s="183">
        <v>492.16999999999996</v>
      </c>
      <c r="O71" s="183">
        <v>-0.5</v>
      </c>
      <c r="P71" s="183">
        <v>1583.33</v>
      </c>
      <c r="Q71" s="183">
        <v>1286.06</v>
      </c>
      <c r="R71" s="183">
        <v>297.27</v>
      </c>
      <c r="S71" s="183">
        <v>1561.72</v>
      </c>
      <c r="T71" s="183">
        <v>1305.72</v>
      </c>
      <c r="U71" s="183">
        <v>256</v>
      </c>
      <c r="V71" s="183">
        <v>21.620000000000076</v>
      </c>
      <c r="W71" s="183">
        <v>17.150000000000087</v>
      </c>
      <c r="X71" s="183">
        <v>4.469999999999995</v>
      </c>
    </row>
    <row r="72" spans="1:24" ht="22.5">
      <c r="A72" s="477"/>
      <c r="B72" s="87" t="s">
        <v>206</v>
      </c>
      <c r="C72" s="83">
        <f t="shared" si="9"/>
        <v>4955</v>
      </c>
      <c r="D72" s="186">
        <f>SUM(D73:D74)</f>
        <v>4306</v>
      </c>
      <c r="E72" s="186">
        <f>SUM(E73:E74)</f>
        <v>649</v>
      </c>
      <c r="F72" s="186"/>
      <c r="G72" s="186"/>
      <c r="H72" s="365"/>
      <c r="I72" s="365"/>
      <c r="J72" s="365"/>
      <c r="K72" s="183">
        <v>991</v>
      </c>
      <c r="L72" s="183">
        <v>594.6</v>
      </c>
      <c r="M72" s="183">
        <v>0</v>
      </c>
      <c r="N72" s="183">
        <v>396.4</v>
      </c>
      <c r="O72" s="183">
        <v>-0.5</v>
      </c>
      <c r="P72" s="183">
        <v>595.1</v>
      </c>
      <c r="Q72" s="183">
        <v>595.1</v>
      </c>
      <c r="R72" s="183">
        <v>0</v>
      </c>
      <c r="S72" s="183">
        <v>642.1700000000001</v>
      </c>
      <c r="T72" s="183">
        <v>642.1700000000001</v>
      </c>
      <c r="U72" s="183">
        <v>0</v>
      </c>
      <c r="V72" s="183">
        <v>-47.06999999999994</v>
      </c>
      <c r="W72" s="183">
        <v>-63.569999999999936</v>
      </c>
      <c r="X72" s="183">
        <v>16.499999999999993</v>
      </c>
    </row>
    <row r="73" spans="1:24" ht="14.25">
      <c r="A73" s="477"/>
      <c r="B73" s="86" t="s">
        <v>536</v>
      </c>
      <c r="C73" s="83">
        <f t="shared" si="9"/>
        <v>4955</v>
      </c>
      <c r="D73" s="184">
        <v>4306</v>
      </c>
      <c r="E73" s="184">
        <f>VLOOKUP(B73,'[1]中职助学金（人社）改'!$B$39:$E$90,4,0)</f>
        <v>649</v>
      </c>
      <c r="F73" s="364">
        <v>0.6</v>
      </c>
      <c r="G73" s="358">
        <f aca="true" t="shared" si="11" ref="G73:G81">1-F73</f>
        <v>0.4</v>
      </c>
      <c r="H73" s="359">
        <v>0</v>
      </c>
      <c r="I73" s="359">
        <v>1</v>
      </c>
      <c r="J73" s="359">
        <v>0</v>
      </c>
      <c r="K73" s="180">
        <v>991</v>
      </c>
      <c r="L73" s="180">
        <v>594.6</v>
      </c>
      <c r="M73" s="180">
        <v>0</v>
      </c>
      <c r="N73" s="180">
        <v>396.4</v>
      </c>
      <c r="O73" s="185">
        <v>-0.5</v>
      </c>
      <c r="P73" s="177">
        <v>595.1</v>
      </c>
      <c r="Q73" s="177">
        <v>595.1</v>
      </c>
      <c r="R73" s="177">
        <v>0</v>
      </c>
      <c r="S73" s="177">
        <v>642.1700000000001</v>
      </c>
      <c r="T73" s="177">
        <v>642.1700000000001</v>
      </c>
      <c r="U73" s="177">
        <v>0</v>
      </c>
      <c r="V73" s="176">
        <v>-47.06999999999994</v>
      </c>
      <c r="W73" s="340">
        <v>-63.569999999999936</v>
      </c>
      <c r="X73" s="340">
        <v>16.499999999999993</v>
      </c>
    </row>
    <row r="74" spans="1:24" ht="14.25">
      <c r="A74" s="477"/>
      <c r="B74" s="86" t="s">
        <v>256</v>
      </c>
      <c r="C74" s="83">
        <f t="shared" si="9"/>
        <v>0</v>
      </c>
      <c r="D74" s="184">
        <v>0</v>
      </c>
      <c r="E74" s="184">
        <v>0</v>
      </c>
      <c r="F74" s="364">
        <v>0.6</v>
      </c>
      <c r="G74" s="358">
        <f t="shared" si="11"/>
        <v>0.4</v>
      </c>
      <c r="H74" s="359">
        <v>0.5</v>
      </c>
      <c r="I74" s="359">
        <v>0</v>
      </c>
      <c r="J74" s="359">
        <v>0.5</v>
      </c>
      <c r="K74" s="180">
        <v>0</v>
      </c>
      <c r="L74" s="180">
        <v>0</v>
      </c>
      <c r="M74" s="180">
        <v>0</v>
      </c>
      <c r="N74" s="180">
        <v>0</v>
      </c>
      <c r="O74" s="185">
        <v>0</v>
      </c>
      <c r="P74" s="177">
        <v>0</v>
      </c>
      <c r="Q74" s="177">
        <v>0</v>
      </c>
      <c r="R74" s="177">
        <v>0</v>
      </c>
      <c r="S74" s="177">
        <v>0</v>
      </c>
      <c r="T74" s="177">
        <v>0</v>
      </c>
      <c r="U74" s="177">
        <v>0</v>
      </c>
      <c r="V74" s="176">
        <v>0</v>
      </c>
      <c r="W74" s="340">
        <v>0</v>
      </c>
      <c r="X74" s="340">
        <v>0</v>
      </c>
    </row>
    <row r="75" spans="1:24" ht="14.25">
      <c r="A75" s="477"/>
      <c r="B75" s="91" t="s">
        <v>257</v>
      </c>
      <c r="C75" s="83">
        <f t="shared" si="9"/>
        <v>81</v>
      </c>
      <c r="D75" s="184">
        <v>70</v>
      </c>
      <c r="E75" s="184">
        <f>VLOOKUP(B75,'[1]中职助学金（人社）改'!$B$39:$E$90,4,0)</f>
        <v>11</v>
      </c>
      <c r="F75" s="364">
        <v>0.8</v>
      </c>
      <c r="G75" s="358">
        <f t="shared" si="11"/>
        <v>0.19999999999999996</v>
      </c>
      <c r="H75" s="359">
        <v>0.7</v>
      </c>
      <c r="I75" s="359">
        <v>0</v>
      </c>
      <c r="J75" s="359">
        <v>0.3</v>
      </c>
      <c r="K75" s="180">
        <v>16.2</v>
      </c>
      <c r="L75" s="180">
        <v>12.96</v>
      </c>
      <c r="M75" s="180">
        <v>2.27</v>
      </c>
      <c r="N75" s="180">
        <v>0.9699999999999984</v>
      </c>
      <c r="O75" s="185">
        <v>0</v>
      </c>
      <c r="P75" s="177">
        <v>15.23</v>
      </c>
      <c r="Q75" s="177">
        <v>12.96</v>
      </c>
      <c r="R75" s="177">
        <v>2.27</v>
      </c>
      <c r="S75" s="177">
        <v>12.540000000000001</v>
      </c>
      <c r="T75" s="177">
        <v>9.540000000000001</v>
      </c>
      <c r="U75" s="177">
        <v>3</v>
      </c>
      <c r="V75" s="176">
        <v>2.6899999999999995</v>
      </c>
      <c r="W75" s="340">
        <v>1.7599999999999998</v>
      </c>
      <c r="X75" s="340">
        <v>0.9299999999999997</v>
      </c>
    </row>
    <row r="76" spans="1:24" ht="14.25">
      <c r="A76" s="477"/>
      <c r="B76" s="85" t="s">
        <v>258</v>
      </c>
      <c r="C76" s="83">
        <f t="shared" si="9"/>
        <v>279</v>
      </c>
      <c r="D76" s="184">
        <v>279</v>
      </c>
      <c r="E76" s="184">
        <v>0</v>
      </c>
      <c r="F76" s="364">
        <v>0.6</v>
      </c>
      <c r="G76" s="358">
        <f t="shared" si="11"/>
        <v>0.4</v>
      </c>
      <c r="H76" s="359">
        <v>0.7</v>
      </c>
      <c r="I76" s="359">
        <v>0</v>
      </c>
      <c r="J76" s="359">
        <v>0.3</v>
      </c>
      <c r="K76" s="180">
        <v>55.8</v>
      </c>
      <c r="L76" s="180">
        <v>33.48</v>
      </c>
      <c r="M76" s="180">
        <v>15.62</v>
      </c>
      <c r="N76" s="180">
        <v>6.700000000000001</v>
      </c>
      <c r="O76" s="185">
        <v>0</v>
      </c>
      <c r="P76" s="177">
        <v>49.099999999999994</v>
      </c>
      <c r="Q76" s="177">
        <v>33.48</v>
      </c>
      <c r="R76" s="177">
        <v>15.62</v>
      </c>
      <c r="S76" s="177">
        <v>51.83</v>
      </c>
      <c r="T76" s="177">
        <v>37.83</v>
      </c>
      <c r="U76" s="177">
        <v>14</v>
      </c>
      <c r="V76" s="176">
        <v>-2.730000000000004</v>
      </c>
      <c r="W76" s="340">
        <v>-2.730000000000004</v>
      </c>
      <c r="X76" s="340">
        <v>0</v>
      </c>
    </row>
    <row r="77" spans="1:24" ht="14.25">
      <c r="A77" s="477"/>
      <c r="B77" s="85" t="s">
        <v>259</v>
      </c>
      <c r="C77" s="83">
        <f t="shared" si="9"/>
        <v>442</v>
      </c>
      <c r="D77" s="184">
        <v>442</v>
      </c>
      <c r="E77" s="184">
        <v>0</v>
      </c>
      <c r="F77" s="364">
        <v>0.6</v>
      </c>
      <c r="G77" s="358">
        <f t="shared" si="11"/>
        <v>0.4</v>
      </c>
      <c r="H77" s="359">
        <v>0.7</v>
      </c>
      <c r="I77" s="359">
        <v>0</v>
      </c>
      <c r="J77" s="359">
        <v>0.3</v>
      </c>
      <c r="K77" s="180">
        <v>88.4</v>
      </c>
      <c r="L77" s="180">
        <v>53.04</v>
      </c>
      <c r="M77" s="180">
        <v>24.75</v>
      </c>
      <c r="N77" s="180">
        <v>10.610000000000007</v>
      </c>
      <c r="O77" s="185">
        <v>0</v>
      </c>
      <c r="P77" s="177">
        <v>77.78999999999999</v>
      </c>
      <c r="Q77" s="177">
        <v>53.04</v>
      </c>
      <c r="R77" s="177">
        <v>24.75</v>
      </c>
      <c r="S77" s="177">
        <v>71.03999999999999</v>
      </c>
      <c r="T77" s="177">
        <v>53.04</v>
      </c>
      <c r="U77" s="177">
        <v>18</v>
      </c>
      <c r="V77" s="176">
        <v>6.75</v>
      </c>
      <c r="W77" s="340">
        <v>6.75</v>
      </c>
      <c r="X77" s="340">
        <v>0</v>
      </c>
    </row>
    <row r="78" spans="1:24" ht="14.25">
      <c r="A78" s="477"/>
      <c r="B78" s="85" t="s">
        <v>537</v>
      </c>
      <c r="C78" s="83">
        <f t="shared" si="9"/>
        <v>933</v>
      </c>
      <c r="D78" s="184">
        <v>870</v>
      </c>
      <c r="E78" s="184">
        <f>VLOOKUP(B78,'[1]中职助学金（人社）改'!$B$39:$E$90,4,0)</f>
        <v>63</v>
      </c>
      <c r="F78" s="364">
        <v>0.8</v>
      </c>
      <c r="G78" s="358">
        <f t="shared" si="11"/>
        <v>0.19999999999999996</v>
      </c>
      <c r="H78" s="359">
        <v>0.7</v>
      </c>
      <c r="I78" s="359">
        <v>0</v>
      </c>
      <c r="J78" s="359">
        <v>0.3</v>
      </c>
      <c r="K78" s="180">
        <v>186.6</v>
      </c>
      <c r="L78" s="180">
        <v>149.28</v>
      </c>
      <c r="M78" s="180">
        <v>26.12</v>
      </c>
      <c r="N78" s="180">
        <v>11.199999999999992</v>
      </c>
      <c r="O78" s="185">
        <v>0</v>
      </c>
      <c r="P78" s="177">
        <v>175.4</v>
      </c>
      <c r="Q78" s="177">
        <v>149.28</v>
      </c>
      <c r="R78" s="177">
        <v>26.12</v>
      </c>
      <c r="S78" s="177">
        <v>164.92000000000002</v>
      </c>
      <c r="T78" s="177">
        <v>121.92</v>
      </c>
      <c r="U78" s="177">
        <v>43</v>
      </c>
      <c r="V78" s="176">
        <v>10.479999999999997</v>
      </c>
      <c r="W78" s="340">
        <v>26.159999999999997</v>
      </c>
      <c r="X78" s="340">
        <v>-15.68</v>
      </c>
    </row>
    <row r="79" spans="1:24" ht="14.25">
      <c r="A79" s="477"/>
      <c r="B79" s="85" t="s">
        <v>260</v>
      </c>
      <c r="C79" s="83">
        <f t="shared" si="9"/>
        <v>154</v>
      </c>
      <c r="D79" s="184">
        <v>154</v>
      </c>
      <c r="E79" s="184">
        <v>0</v>
      </c>
      <c r="F79" s="364">
        <v>0.6</v>
      </c>
      <c r="G79" s="358">
        <f t="shared" si="11"/>
        <v>0.4</v>
      </c>
      <c r="H79" s="359">
        <v>0.7</v>
      </c>
      <c r="I79" s="359">
        <v>0</v>
      </c>
      <c r="J79" s="359">
        <v>0.3</v>
      </c>
      <c r="K79" s="180">
        <v>30.8</v>
      </c>
      <c r="L79" s="180">
        <v>18.48</v>
      </c>
      <c r="M79" s="180">
        <v>8.62</v>
      </c>
      <c r="N79" s="180">
        <v>3.700000000000001</v>
      </c>
      <c r="O79" s="185">
        <v>0</v>
      </c>
      <c r="P79" s="177">
        <v>27.1</v>
      </c>
      <c r="Q79" s="177">
        <v>18.48</v>
      </c>
      <c r="R79" s="177">
        <v>8.62</v>
      </c>
      <c r="S79" s="177">
        <v>24.48</v>
      </c>
      <c r="T79" s="177">
        <v>18.48</v>
      </c>
      <c r="U79" s="177">
        <v>6</v>
      </c>
      <c r="V79" s="176">
        <v>2.620000000000001</v>
      </c>
      <c r="W79" s="340">
        <v>2.620000000000001</v>
      </c>
      <c r="X79" s="340">
        <v>0</v>
      </c>
    </row>
    <row r="80" spans="1:24" ht="14.25">
      <c r="A80" s="477"/>
      <c r="B80" s="85" t="s">
        <v>538</v>
      </c>
      <c r="C80" s="83">
        <f t="shared" si="9"/>
        <v>762</v>
      </c>
      <c r="D80" s="184">
        <v>606</v>
      </c>
      <c r="E80" s="184">
        <f>VLOOKUP(B80,'[1]中职助学金（人社）改'!$B$39:$E$90,4,0)</f>
        <v>156</v>
      </c>
      <c r="F80" s="364">
        <v>0.6</v>
      </c>
      <c r="G80" s="358">
        <f t="shared" si="11"/>
        <v>0.4</v>
      </c>
      <c r="H80" s="359">
        <v>0.7</v>
      </c>
      <c r="I80" s="359">
        <v>0</v>
      </c>
      <c r="J80" s="359">
        <v>0.3</v>
      </c>
      <c r="K80" s="180">
        <v>152.4</v>
      </c>
      <c r="L80" s="180">
        <v>91.44</v>
      </c>
      <c r="M80" s="180">
        <v>42.67</v>
      </c>
      <c r="N80" s="180">
        <v>18.290000000000006</v>
      </c>
      <c r="O80" s="185">
        <v>0</v>
      </c>
      <c r="P80" s="177">
        <v>134.11</v>
      </c>
      <c r="Q80" s="177">
        <v>91.44</v>
      </c>
      <c r="R80" s="177">
        <v>42.67</v>
      </c>
      <c r="S80" s="177">
        <v>130.45999999999998</v>
      </c>
      <c r="T80" s="177">
        <v>90.46</v>
      </c>
      <c r="U80" s="177">
        <v>40</v>
      </c>
      <c r="V80" s="176">
        <v>3.66</v>
      </c>
      <c r="W80" s="340">
        <v>0.9399999999999977</v>
      </c>
      <c r="X80" s="340">
        <v>2.7200000000000024</v>
      </c>
    </row>
    <row r="81" spans="1:24" ht="14.25">
      <c r="A81" s="478"/>
      <c r="B81" s="85" t="s">
        <v>261</v>
      </c>
      <c r="C81" s="83">
        <f t="shared" si="9"/>
        <v>2769</v>
      </c>
      <c r="D81" s="184">
        <v>2769</v>
      </c>
      <c r="E81" s="184">
        <v>0</v>
      </c>
      <c r="F81" s="364">
        <v>0.6</v>
      </c>
      <c r="G81" s="358">
        <f t="shared" si="11"/>
        <v>0.4</v>
      </c>
      <c r="H81" s="359">
        <v>0.8</v>
      </c>
      <c r="I81" s="359">
        <v>0</v>
      </c>
      <c r="J81" s="359">
        <v>0.2</v>
      </c>
      <c r="K81" s="180">
        <v>553.8</v>
      </c>
      <c r="L81" s="180">
        <v>332.28</v>
      </c>
      <c r="M81" s="180">
        <v>177.22</v>
      </c>
      <c r="N81" s="180">
        <v>44.29999999999998</v>
      </c>
      <c r="O81" s="185">
        <v>0</v>
      </c>
      <c r="P81" s="177">
        <v>509.5</v>
      </c>
      <c r="Q81" s="177">
        <v>332.28</v>
      </c>
      <c r="R81" s="177">
        <v>177.22</v>
      </c>
      <c r="S81" s="177">
        <v>464.28</v>
      </c>
      <c r="T81" s="177">
        <v>332.28</v>
      </c>
      <c r="U81" s="177">
        <v>132</v>
      </c>
      <c r="V81" s="176">
        <v>45.22000000000003</v>
      </c>
      <c r="W81" s="340">
        <v>45.22000000000003</v>
      </c>
      <c r="X81" s="340">
        <v>0</v>
      </c>
    </row>
    <row r="82" spans="1:24" ht="14.25">
      <c r="A82" s="476" t="s">
        <v>192</v>
      </c>
      <c r="B82" s="87" t="s">
        <v>262</v>
      </c>
      <c r="C82" s="83">
        <f t="shared" si="9"/>
        <v>8586</v>
      </c>
      <c r="D82" s="186">
        <f>SUM(D84:D88)</f>
        <v>6655</v>
      </c>
      <c r="E82" s="186">
        <f>SUM(E84:E88)</f>
        <v>1931</v>
      </c>
      <c r="F82" s="186"/>
      <c r="G82" s="186"/>
      <c r="H82" s="365"/>
      <c r="I82" s="365"/>
      <c r="J82" s="365"/>
      <c r="K82" s="181">
        <v>1717.1999999999998</v>
      </c>
      <c r="L82" s="181">
        <v>1203.1200000000001</v>
      </c>
      <c r="M82" s="181">
        <v>270.24</v>
      </c>
      <c r="N82" s="181">
        <v>243.84</v>
      </c>
      <c r="O82" s="181">
        <v>-16.05</v>
      </c>
      <c r="P82" s="181">
        <v>1489.4099999999999</v>
      </c>
      <c r="Q82" s="181">
        <v>1219.17</v>
      </c>
      <c r="R82" s="181">
        <v>270.24</v>
      </c>
      <c r="S82" s="181">
        <v>1525.2899999999997</v>
      </c>
      <c r="T82" s="181">
        <v>1105.29</v>
      </c>
      <c r="U82" s="181">
        <v>420</v>
      </c>
      <c r="V82" s="181">
        <v>-35.88000000000001</v>
      </c>
      <c r="W82" s="181">
        <v>-35.209999999999994</v>
      </c>
      <c r="X82" s="181">
        <v>-0.6700000000000159</v>
      </c>
    </row>
    <row r="83" spans="1:24" ht="22.5">
      <c r="A83" s="477"/>
      <c r="B83" s="87" t="s">
        <v>206</v>
      </c>
      <c r="C83" s="83">
        <f t="shared" si="9"/>
        <v>4266</v>
      </c>
      <c r="D83" s="186">
        <f>SUM(D84:D86)</f>
        <v>2335</v>
      </c>
      <c r="E83" s="186">
        <f>SUM(E84:E86)</f>
        <v>1931</v>
      </c>
      <c r="F83" s="186"/>
      <c r="G83" s="186"/>
      <c r="H83" s="365"/>
      <c r="I83" s="365"/>
      <c r="J83" s="365"/>
      <c r="K83" s="181">
        <v>853.1999999999999</v>
      </c>
      <c r="L83" s="181">
        <v>511.92</v>
      </c>
      <c r="M83" s="181">
        <v>132</v>
      </c>
      <c r="N83" s="181">
        <v>209.27999999999997</v>
      </c>
      <c r="O83" s="181">
        <v>-2.79</v>
      </c>
      <c r="P83" s="181">
        <v>646.71</v>
      </c>
      <c r="Q83" s="181">
        <v>514.71</v>
      </c>
      <c r="R83" s="181">
        <v>132</v>
      </c>
      <c r="S83" s="181">
        <v>679.3299999999999</v>
      </c>
      <c r="T83" s="181">
        <v>521.3299999999999</v>
      </c>
      <c r="U83" s="181">
        <v>158</v>
      </c>
      <c r="V83" s="181">
        <v>-32.62000000000002</v>
      </c>
      <c r="W83" s="181">
        <v>-31.950000000000003</v>
      </c>
      <c r="X83" s="181">
        <v>-0.6700000000000159</v>
      </c>
    </row>
    <row r="84" spans="1:24" ht="14.25">
      <c r="A84" s="477"/>
      <c r="B84" s="86" t="s">
        <v>539</v>
      </c>
      <c r="C84" s="83">
        <f t="shared" si="9"/>
        <v>1516</v>
      </c>
      <c r="D84" s="184">
        <v>0</v>
      </c>
      <c r="E84" s="184">
        <f>VLOOKUP(B84,'[1]中职助学金（人社）改'!$B$39:$E$90,4,0)</f>
        <v>1516</v>
      </c>
      <c r="F84" s="364">
        <v>0.6</v>
      </c>
      <c r="G84" s="358">
        <f>1-F84</f>
        <v>0.4</v>
      </c>
      <c r="H84" s="366">
        <v>0</v>
      </c>
      <c r="I84" s="364">
        <v>1</v>
      </c>
      <c r="J84" s="366">
        <v>0</v>
      </c>
      <c r="K84" s="180">
        <v>303.2</v>
      </c>
      <c r="L84" s="180">
        <v>181.92</v>
      </c>
      <c r="M84" s="180">
        <v>0</v>
      </c>
      <c r="N84" s="180">
        <v>121.28</v>
      </c>
      <c r="O84" s="185">
        <v>0</v>
      </c>
      <c r="P84" s="177">
        <v>181.92</v>
      </c>
      <c r="Q84" s="177">
        <v>181.92</v>
      </c>
      <c r="R84" s="177">
        <v>0</v>
      </c>
      <c r="S84" s="177">
        <v>181.97</v>
      </c>
      <c r="T84" s="177">
        <v>181.97</v>
      </c>
      <c r="U84" s="177">
        <v>0</v>
      </c>
      <c r="V84" s="176">
        <v>-0.05000000000001137</v>
      </c>
      <c r="W84" s="340">
        <v>0</v>
      </c>
      <c r="X84" s="340">
        <v>-0.05000000000001137</v>
      </c>
    </row>
    <row r="85" spans="1:24" ht="14.25">
      <c r="A85" s="477"/>
      <c r="B85" s="86" t="s">
        <v>540</v>
      </c>
      <c r="C85" s="83">
        <f t="shared" si="9"/>
        <v>2312</v>
      </c>
      <c r="D85" s="184">
        <v>1897</v>
      </c>
      <c r="E85" s="184">
        <f>VLOOKUP(B85,'[1]中职助学金（人社）改'!$B$39:$E$90,4,0)</f>
        <v>415</v>
      </c>
      <c r="F85" s="364">
        <v>0.6</v>
      </c>
      <c r="G85" s="358">
        <f>1-F85</f>
        <v>0.4</v>
      </c>
      <c r="H85" s="359">
        <v>0.6</v>
      </c>
      <c r="I85" s="359">
        <v>0</v>
      </c>
      <c r="J85" s="359">
        <v>0.4</v>
      </c>
      <c r="K85" s="180">
        <v>462.4</v>
      </c>
      <c r="L85" s="180">
        <v>277.44</v>
      </c>
      <c r="M85" s="180">
        <v>110.98</v>
      </c>
      <c r="N85" s="180">
        <v>73.97999999999998</v>
      </c>
      <c r="O85" s="185">
        <v>-2.04</v>
      </c>
      <c r="P85" s="177">
        <v>390.46000000000004</v>
      </c>
      <c r="Q85" s="177">
        <v>279.48</v>
      </c>
      <c r="R85" s="177">
        <v>110.98</v>
      </c>
      <c r="S85" s="177">
        <v>416.08</v>
      </c>
      <c r="T85" s="177">
        <v>283.08</v>
      </c>
      <c r="U85" s="192">
        <v>133</v>
      </c>
      <c r="V85" s="176">
        <v>-25.620000000000005</v>
      </c>
      <c r="W85" s="340">
        <v>-25</v>
      </c>
      <c r="X85" s="340">
        <v>-0.6200000000000045</v>
      </c>
    </row>
    <row r="86" spans="1:24" ht="14.25">
      <c r="A86" s="477"/>
      <c r="B86" s="86" t="s">
        <v>263</v>
      </c>
      <c r="C86" s="83">
        <f t="shared" si="9"/>
        <v>438</v>
      </c>
      <c r="D86" s="184">
        <v>438</v>
      </c>
      <c r="E86" s="184">
        <v>0</v>
      </c>
      <c r="F86" s="364">
        <v>0.6</v>
      </c>
      <c r="G86" s="358">
        <f>1-F86</f>
        <v>0.4</v>
      </c>
      <c r="H86" s="359">
        <v>0.6</v>
      </c>
      <c r="I86" s="359">
        <v>0</v>
      </c>
      <c r="J86" s="359">
        <v>0.4</v>
      </c>
      <c r="K86" s="180">
        <v>87.6</v>
      </c>
      <c r="L86" s="180">
        <v>52.56</v>
      </c>
      <c r="M86" s="180">
        <v>21.02</v>
      </c>
      <c r="N86" s="180">
        <v>14.019999999999992</v>
      </c>
      <c r="O86" s="185">
        <v>-0.75</v>
      </c>
      <c r="P86" s="177">
        <v>74.33</v>
      </c>
      <c r="Q86" s="177">
        <v>53.31</v>
      </c>
      <c r="R86" s="177">
        <v>21.02</v>
      </c>
      <c r="S86" s="177">
        <v>81.28</v>
      </c>
      <c r="T86" s="177">
        <v>56.28</v>
      </c>
      <c r="U86" s="177">
        <v>25</v>
      </c>
      <c r="V86" s="176">
        <v>-6.950000000000003</v>
      </c>
      <c r="W86" s="340">
        <v>-6.950000000000003</v>
      </c>
      <c r="X86" s="340">
        <v>0</v>
      </c>
    </row>
    <row r="87" spans="1:24" ht="14.25">
      <c r="A87" s="477"/>
      <c r="B87" s="85" t="s">
        <v>264</v>
      </c>
      <c r="C87" s="83">
        <f t="shared" si="9"/>
        <v>2772</v>
      </c>
      <c r="D87" s="184">
        <v>2772</v>
      </c>
      <c r="E87" s="184">
        <v>0</v>
      </c>
      <c r="F87" s="364">
        <v>0.8</v>
      </c>
      <c r="G87" s="358">
        <f>1-F87</f>
        <v>0.19999999999999996</v>
      </c>
      <c r="H87" s="359">
        <v>0.8</v>
      </c>
      <c r="I87" s="359">
        <v>0</v>
      </c>
      <c r="J87" s="359">
        <v>0.2</v>
      </c>
      <c r="K87" s="180">
        <v>554.4</v>
      </c>
      <c r="L87" s="180">
        <v>443.52</v>
      </c>
      <c r="M87" s="180">
        <v>88.7</v>
      </c>
      <c r="N87" s="180">
        <v>22.179999999999993</v>
      </c>
      <c r="O87" s="185">
        <v>-9.96</v>
      </c>
      <c r="P87" s="177">
        <v>542.18</v>
      </c>
      <c r="Q87" s="177">
        <v>453.47999999999996</v>
      </c>
      <c r="R87" s="177">
        <v>88.7</v>
      </c>
      <c r="S87" s="177">
        <v>558.87</v>
      </c>
      <c r="T87" s="177">
        <v>381.87</v>
      </c>
      <c r="U87" s="177">
        <v>177</v>
      </c>
      <c r="V87" s="176">
        <v>-16.690000000000055</v>
      </c>
      <c r="W87" s="340">
        <v>-16.690000000000055</v>
      </c>
      <c r="X87" s="340">
        <v>0</v>
      </c>
    </row>
    <row r="88" spans="1:24" ht="14.25">
      <c r="A88" s="478"/>
      <c r="B88" s="85" t="s">
        <v>265</v>
      </c>
      <c r="C88" s="83">
        <f t="shared" si="9"/>
        <v>1548</v>
      </c>
      <c r="D88" s="184">
        <v>1548</v>
      </c>
      <c r="E88" s="184">
        <v>0</v>
      </c>
      <c r="F88" s="364">
        <v>0.8</v>
      </c>
      <c r="G88" s="358">
        <f>1-F88</f>
        <v>0.19999999999999996</v>
      </c>
      <c r="H88" s="359">
        <v>0.8</v>
      </c>
      <c r="I88" s="359">
        <v>0</v>
      </c>
      <c r="J88" s="359">
        <v>0.2</v>
      </c>
      <c r="K88" s="180">
        <v>309.6</v>
      </c>
      <c r="L88" s="180">
        <v>247.68</v>
      </c>
      <c r="M88" s="180">
        <v>49.54</v>
      </c>
      <c r="N88" s="180">
        <v>12.380000000000017</v>
      </c>
      <c r="O88" s="185">
        <v>-3.3</v>
      </c>
      <c r="P88" s="177">
        <v>300.52000000000004</v>
      </c>
      <c r="Q88" s="177">
        <v>250.98000000000002</v>
      </c>
      <c r="R88" s="177">
        <v>49.54</v>
      </c>
      <c r="S88" s="177">
        <v>287.09</v>
      </c>
      <c r="T88" s="177">
        <v>202.08999999999997</v>
      </c>
      <c r="U88" s="177">
        <v>85</v>
      </c>
      <c r="V88" s="176">
        <v>13.430000000000064</v>
      </c>
      <c r="W88" s="340">
        <v>13.430000000000064</v>
      </c>
      <c r="X88" s="340">
        <v>0</v>
      </c>
    </row>
    <row r="89" spans="1:24" ht="14.25">
      <c r="A89" s="476" t="s">
        <v>193</v>
      </c>
      <c r="B89" s="87" t="s">
        <v>266</v>
      </c>
      <c r="C89" s="83">
        <f t="shared" si="9"/>
        <v>9589</v>
      </c>
      <c r="D89" s="186">
        <f>SUM(D90,D94:D97)</f>
        <v>8319</v>
      </c>
      <c r="E89" s="186">
        <f>SUM(E90,E94:E97)</f>
        <v>1270</v>
      </c>
      <c r="F89" s="186"/>
      <c r="G89" s="186"/>
      <c r="H89" s="365"/>
      <c r="I89" s="365"/>
      <c r="J89" s="365"/>
      <c r="K89" s="183">
        <v>1917.8</v>
      </c>
      <c r="L89" s="183">
        <v>1319.4</v>
      </c>
      <c r="M89" s="183">
        <v>261.52</v>
      </c>
      <c r="N89" s="183">
        <v>336.88</v>
      </c>
      <c r="O89" s="183">
        <v>0</v>
      </c>
      <c r="P89" s="183">
        <v>1580.92</v>
      </c>
      <c r="Q89" s="183">
        <v>1319.4</v>
      </c>
      <c r="R89" s="183">
        <v>261.52</v>
      </c>
      <c r="S89" s="183">
        <v>1507</v>
      </c>
      <c r="T89" s="183">
        <v>1154</v>
      </c>
      <c r="U89" s="183">
        <v>353</v>
      </c>
      <c r="V89" s="183">
        <v>73.91000000000003</v>
      </c>
      <c r="W89" s="183">
        <v>64.11000000000004</v>
      </c>
      <c r="X89" s="183">
        <v>9.799999999999986</v>
      </c>
    </row>
    <row r="90" spans="1:24" ht="22.5">
      <c r="A90" s="477"/>
      <c r="B90" s="87" t="s">
        <v>206</v>
      </c>
      <c r="C90" s="83">
        <f t="shared" si="9"/>
        <v>4695</v>
      </c>
      <c r="D90" s="186">
        <f>SUM(D91:D93)</f>
        <v>3793</v>
      </c>
      <c r="E90" s="186">
        <f>SUM(E91:E93)</f>
        <v>902</v>
      </c>
      <c r="F90" s="186"/>
      <c r="G90" s="186"/>
      <c r="H90" s="365"/>
      <c r="I90" s="365"/>
      <c r="J90" s="365"/>
      <c r="K90" s="183">
        <v>939</v>
      </c>
      <c r="L90" s="183">
        <v>563.4000000000001</v>
      </c>
      <c r="M90" s="183">
        <v>93.56</v>
      </c>
      <c r="N90" s="183">
        <v>282.04</v>
      </c>
      <c r="O90" s="183">
        <v>0</v>
      </c>
      <c r="P90" s="183">
        <v>656.96</v>
      </c>
      <c r="Q90" s="183">
        <v>563.4000000000001</v>
      </c>
      <c r="R90" s="183">
        <v>93.56</v>
      </c>
      <c r="S90" s="183">
        <v>654.79</v>
      </c>
      <c r="T90" s="183">
        <v>558.79</v>
      </c>
      <c r="U90" s="183">
        <v>96</v>
      </c>
      <c r="V90" s="183">
        <v>2.170000000000016</v>
      </c>
      <c r="W90" s="183">
        <v>-8.819999999999979</v>
      </c>
      <c r="X90" s="183">
        <v>10.989999999999995</v>
      </c>
    </row>
    <row r="91" spans="1:24" ht="14.25">
      <c r="A91" s="477"/>
      <c r="B91" s="86" t="s">
        <v>541</v>
      </c>
      <c r="C91" s="83">
        <f t="shared" si="9"/>
        <v>2356</v>
      </c>
      <c r="D91" s="184">
        <v>1454</v>
      </c>
      <c r="E91" s="184">
        <f>VLOOKUP(B91,'[1]中职助学金（人社）改'!$B$39:$E$90,4,0)</f>
        <v>902</v>
      </c>
      <c r="F91" s="364">
        <v>0.6</v>
      </c>
      <c r="G91" s="358">
        <f aca="true" t="shared" si="12" ref="G91:G97">1-F91</f>
        <v>0.4</v>
      </c>
      <c r="H91" s="359">
        <v>0</v>
      </c>
      <c r="I91" s="359">
        <v>1</v>
      </c>
      <c r="J91" s="359">
        <v>0</v>
      </c>
      <c r="K91" s="180">
        <v>471.2</v>
      </c>
      <c r="L91" s="180">
        <v>282.72</v>
      </c>
      <c r="M91" s="180">
        <v>0</v>
      </c>
      <c r="N91" s="180">
        <v>188.48</v>
      </c>
      <c r="O91" s="185">
        <v>0</v>
      </c>
      <c r="P91" s="177">
        <v>282.72</v>
      </c>
      <c r="Q91" s="177">
        <v>282.72</v>
      </c>
      <c r="R91" s="177">
        <v>0</v>
      </c>
      <c r="S91" s="177">
        <v>271.73</v>
      </c>
      <c r="T91" s="177">
        <v>271.73</v>
      </c>
      <c r="U91" s="177">
        <v>0</v>
      </c>
      <c r="V91" s="176">
        <v>10.989999999999995</v>
      </c>
      <c r="W91" s="340">
        <v>0</v>
      </c>
      <c r="X91" s="340">
        <v>10.989999999999995</v>
      </c>
    </row>
    <row r="92" spans="1:24" ht="14.25">
      <c r="A92" s="477"/>
      <c r="B92" s="86" t="s">
        <v>267</v>
      </c>
      <c r="C92" s="83">
        <f t="shared" si="9"/>
        <v>316</v>
      </c>
      <c r="D92" s="184">
        <v>316</v>
      </c>
      <c r="E92" s="184">
        <v>0</v>
      </c>
      <c r="F92" s="364">
        <v>0.6</v>
      </c>
      <c r="G92" s="358">
        <f t="shared" si="12"/>
        <v>0.4</v>
      </c>
      <c r="H92" s="359">
        <v>0.5</v>
      </c>
      <c r="I92" s="359">
        <v>0</v>
      </c>
      <c r="J92" s="359">
        <v>0.5</v>
      </c>
      <c r="K92" s="180">
        <v>63.2</v>
      </c>
      <c r="L92" s="180">
        <v>37.92</v>
      </c>
      <c r="M92" s="180">
        <v>12.64</v>
      </c>
      <c r="N92" s="180">
        <v>12.64</v>
      </c>
      <c r="O92" s="185">
        <v>0</v>
      </c>
      <c r="P92" s="177">
        <v>50.56</v>
      </c>
      <c r="Q92" s="177">
        <v>37.92</v>
      </c>
      <c r="R92" s="177">
        <v>12.64</v>
      </c>
      <c r="S92" s="177">
        <v>50.92</v>
      </c>
      <c r="T92" s="177">
        <v>37.92</v>
      </c>
      <c r="U92" s="177">
        <v>13</v>
      </c>
      <c r="V92" s="176">
        <v>-0.35999999999999943</v>
      </c>
      <c r="W92" s="340">
        <v>-0.35999999999999943</v>
      </c>
      <c r="X92" s="340">
        <v>0</v>
      </c>
    </row>
    <row r="93" spans="1:24" ht="14.25">
      <c r="A93" s="477"/>
      <c r="B93" s="86" t="s">
        <v>268</v>
      </c>
      <c r="C93" s="83">
        <f t="shared" si="9"/>
        <v>2023</v>
      </c>
      <c r="D93" s="184">
        <v>2023</v>
      </c>
      <c r="E93" s="184">
        <v>0</v>
      </c>
      <c r="F93" s="364">
        <v>0.6</v>
      </c>
      <c r="G93" s="358">
        <f t="shared" si="12"/>
        <v>0.4</v>
      </c>
      <c r="H93" s="359">
        <v>0.5</v>
      </c>
      <c r="I93" s="359">
        <v>0</v>
      </c>
      <c r="J93" s="359">
        <v>0.5</v>
      </c>
      <c r="K93" s="180">
        <v>404.6</v>
      </c>
      <c r="L93" s="180">
        <v>242.76</v>
      </c>
      <c r="M93" s="180">
        <v>80.92</v>
      </c>
      <c r="N93" s="180">
        <v>80.92000000000003</v>
      </c>
      <c r="O93" s="185">
        <v>0</v>
      </c>
      <c r="P93" s="177">
        <v>323.68</v>
      </c>
      <c r="Q93" s="177">
        <v>242.76</v>
      </c>
      <c r="R93" s="177">
        <v>80.92</v>
      </c>
      <c r="S93" s="177">
        <v>332.14</v>
      </c>
      <c r="T93" s="177">
        <v>249.14</v>
      </c>
      <c r="U93" s="177">
        <v>83</v>
      </c>
      <c r="V93" s="176">
        <v>-8.45999999999998</v>
      </c>
      <c r="W93" s="340">
        <v>-8.45999999999998</v>
      </c>
      <c r="X93" s="340">
        <v>0</v>
      </c>
    </row>
    <row r="94" spans="1:24" ht="14.25">
      <c r="A94" s="477"/>
      <c r="B94" s="85" t="s">
        <v>597</v>
      </c>
      <c r="C94" s="83">
        <f t="shared" si="9"/>
        <v>981</v>
      </c>
      <c r="D94" s="184">
        <v>753</v>
      </c>
      <c r="E94" s="184">
        <f>VLOOKUP(B94,'[1]中职助学金（人社）改'!$B$39:$E$90,4,0)</f>
        <v>228</v>
      </c>
      <c r="F94" s="364">
        <v>0.8</v>
      </c>
      <c r="G94" s="358">
        <f t="shared" si="12"/>
        <v>0.19999999999999996</v>
      </c>
      <c r="H94" s="359">
        <v>0.7</v>
      </c>
      <c r="I94" s="359">
        <v>0</v>
      </c>
      <c r="J94" s="359">
        <v>0.3</v>
      </c>
      <c r="K94" s="180">
        <v>196.2</v>
      </c>
      <c r="L94" s="180">
        <v>156.96</v>
      </c>
      <c r="M94" s="180">
        <v>27.47</v>
      </c>
      <c r="N94" s="180">
        <v>11.769999999999982</v>
      </c>
      <c r="O94" s="185">
        <v>0</v>
      </c>
      <c r="P94" s="177">
        <v>184.43</v>
      </c>
      <c r="Q94" s="177">
        <v>156.96</v>
      </c>
      <c r="R94" s="177">
        <v>27.47</v>
      </c>
      <c r="S94" s="177">
        <v>166.25</v>
      </c>
      <c r="T94" s="177">
        <v>123.25</v>
      </c>
      <c r="U94" s="177">
        <v>43</v>
      </c>
      <c r="V94" s="176">
        <v>18.17</v>
      </c>
      <c r="W94" s="340">
        <v>14.040000000000006</v>
      </c>
      <c r="X94" s="340">
        <v>4.1299999999999955</v>
      </c>
    </row>
    <row r="95" spans="1:24" ht="14.25">
      <c r="A95" s="477"/>
      <c r="B95" s="85" t="s">
        <v>269</v>
      </c>
      <c r="C95" s="83">
        <f t="shared" si="9"/>
        <v>238</v>
      </c>
      <c r="D95" s="184">
        <v>238</v>
      </c>
      <c r="E95" s="184">
        <v>0</v>
      </c>
      <c r="F95" s="364">
        <v>0.8</v>
      </c>
      <c r="G95" s="358">
        <f t="shared" si="12"/>
        <v>0.19999999999999996</v>
      </c>
      <c r="H95" s="359">
        <v>0.7</v>
      </c>
      <c r="I95" s="359">
        <v>0</v>
      </c>
      <c r="J95" s="359">
        <v>0.3</v>
      </c>
      <c r="K95" s="180">
        <v>47.6</v>
      </c>
      <c r="L95" s="180">
        <v>38.08</v>
      </c>
      <c r="M95" s="180">
        <v>6.66</v>
      </c>
      <c r="N95" s="180">
        <v>2.860000000000003</v>
      </c>
      <c r="O95" s="185">
        <v>0</v>
      </c>
      <c r="P95" s="177">
        <v>44.739999999999995</v>
      </c>
      <c r="Q95" s="177">
        <v>38.08</v>
      </c>
      <c r="R95" s="177">
        <v>6.66</v>
      </c>
      <c r="S95" s="177">
        <v>38.56</v>
      </c>
      <c r="T95" s="177">
        <v>28.56</v>
      </c>
      <c r="U95" s="177">
        <v>10</v>
      </c>
      <c r="V95" s="176">
        <v>6.179999999999993</v>
      </c>
      <c r="W95" s="340">
        <v>6.179999999999993</v>
      </c>
      <c r="X95" s="340">
        <v>0</v>
      </c>
    </row>
    <row r="96" spans="1:24" ht="14.25">
      <c r="A96" s="477"/>
      <c r="B96" s="85" t="s">
        <v>270</v>
      </c>
      <c r="C96" s="83">
        <f t="shared" si="9"/>
        <v>676</v>
      </c>
      <c r="D96" s="184">
        <v>676</v>
      </c>
      <c r="E96" s="184">
        <v>0</v>
      </c>
      <c r="F96" s="364">
        <v>0.6</v>
      </c>
      <c r="G96" s="358">
        <f t="shared" si="12"/>
        <v>0.4</v>
      </c>
      <c r="H96" s="359">
        <v>0.7</v>
      </c>
      <c r="I96" s="359">
        <v>0</v>
      </c>
      <c r="J96" s="359">
        <v>0.3</v>
      </c>
      <c r="K96" s="180">
        <v>135.2</v>
      </c>
      <c r="L96" s="180">
        <v>81.12</v>
      </c>
      <c r="M96" s="180">
        <v>37.86</v>
      </c>
      <c r="N96" s="180">
        <v>16.219999999999985</v>
      </c>
      <c r="O96" s="185">
        <v>0</v>
      </c>
      <c r="P96" s="177">
        <v>118.98</v>
      </c>
      <c r="Q96" s="177">
        <v>81.12</v>
      </c>
      <c r="R96" s="177">
        <v>37.86</v>
      </c>
      <c r="S96" s="177">
        <v>101.12</v>
      </c>
      <c r="T96" s="177">
        <v>81.12</v>
      </c>
      <c r="U96" s="177">
        <v>20</v>
      </c>
      <c r="V96" s="176">
        <v>17.86</v>
      </c>
      <c r="W96" s="340">
        <v>17.86</v>
      </c>
      <c r="X96" s="340">
        <v>0</v>
      </c>
    </row>
    <row r="97" spans="1:24" ht="14.25">
      <c r="A97" s="478"/>
      <c r="B97" s="85" t="s">
        <v>542</v>
      </c>
      <c r="C97" s="83">
        <f t="shared" si="9"/>
        <v>2999</v>
      </c>
      <c r="D97" s="184">
        <v>2859</v>
      </c>
      <c r="E97" s="184">
        <f>VLOOKUP(B97,'[1]中职助学金（人社）改'!$B$39:$E$90,4,0)</f>
        <v>140</v>
      </c>
      <c r="F97" s="364">
        <v>0.8</v>
      </c>
      <c r="G97" s="358">
        <f t="shared" si="12"/>
        <v>0.19999999999999996</v>
      </c>
      <c r="H97" s="359">
        <v>0.8</v>
      </c>
      <c r="I97" s="359">
        <v>0</v>
      </c>
      <c r="J97" s="359">
        <v>0.2</v>
      </c>
      <c r="K97" s="180">
        <v>599.8</v>
      </c>
      <c r="L97" s="180">
        <v>479.84</v>
      </c>
      <c r="M97" s="180">
        <v>95.97</v>
      </c>
      <c r="N97" s="180">
        <v>23.98999999999998</v>
      </c>
      <c r="O97" s="185">
        <v>0</v>
      </c>
      <c r="P97" s="177">
        <v>575.81</v>
      </c>
      <c r="Q97" s="177">
        <v>479.84</v>
      </c>
      <c r="R97" s="177">
        <v>95.97</v>
      </c>
      <c r="S97" s="177">
        <v>546.28</v>
      </c>
      <c r="T97" s="177">
        <v>362.28</v>
      </c>
      <c r="U97" s="177">
        <v>184</v>
      </c>
      <c r="V97" s="176">
        <v>29.53000000000002</v>
      </c>
      <c r="W97" s="340">
        <v>34.85000000000002</v>
      </c>
      <c r="X97" s="340">
        <v>-5.320000000000004</v>
      </c>
    </row>
    <row r="98" spans="1:24" ht="14.25">
      <c r="A98" s="476" t="s">
        <v>194</v>
      </c>
      <c r="B98" s="87" t="s">
        <v>271</v>
      </c>
      <c r="C98" s="83">
        <f t="shared" si="9"/>
        <v>10713</v>
      </c>
      <c r="D98" s="186">
        <f>SUM(D99,D103:D111)</f>
        <v>10157</v>
      </c>
      <c r="E98" s="186">
        <f>SUM(E99,E103:E111)</f>
        <v>556</v>
      </c>
      <c r="F98" s="186"/>
      <c r="G98" s="186"/>
      <c r="H98" s="365"/>
      <c r="I98" s="365"/>
      <c r="J98" s="365"/>
      <c r="K98" s="183">
        <v>2142.6000000000004</v>
      </c>
      <c r="L98" s="183">
        <v>1458.92</v>
      </c>
      <c r="M98" s="183">
        <v>339.89</v>
      </c>
      <c r="N98" s="183">
        <v>343.79</v>
      </c>
      <c r="O98" s="183">
        <v>-25.3</v>
      </c>
      <c r="P98" s="183">
        <v>1824.11</v>
      </c>
      <c r="Q98" s="183">
        <v>1484.22</v>
      </c>
      <c r="R98" s="183">
        <v>339.89</v>
      </c>
      <c r="S98" s="183">
        <v>1750.34</v>
      </c>
      <c r="T98" s="183">
        <v>1393.34</v>
      </c>
      <c r="U98" s="183">
        <v>357</v>
      </c>
      <c r="V98" s="183">
        <v>73.76999999999997</v>
      </c>
      <c r="W98" s="183">
        <v>55.76999999999996</v>
      </c>
      <c r="X98" s="183">
        <v>18.000000000000004</v>
      </c>
    </row>
    <row r="99" spans="1:24" ht="22.5">
      <c r="A99" s="477"/>
      <c r="B99" s="87" t="s">
        <v>206</v>
      </c>
      <c r="C99" s="83">
        <f t="shared" si="9"/>
        <v>4624</v>
      </c>
      <c r="D99" s="186">
        <f>SUM(D100:D102)</f>
        <v>4237</v>
      </c>
      <c r="E99" s="186">
        <f>SUM(E100:E102)</f>
        <v>387</v>
      </c>
      <c r="F99" s="186"/>
      <c r="G99" s="186"/>
      <c r="H99" s="365"/>
      <c r="I99" s="365"/>
      <c r="J99" s="365"/>
      <c r="K99" s="183">
        <v>924.8</v>
      </c>
      <c r="L99" s="183">
        <v>554.88</v>
      </c>
      <c r="M99" s="183">
        <v>105.6</v>
      </c>
      <c r="N99" s="183">
        <v>264.32</v>
      </c>
      <c r="O99" s="183">
        <v>-7</v>
      </c>
      <c r="P99" s="183">
        <v>667.48</v>
      </c>
      <c r="Q99" s="183">
        <v>561.88</v>
      </c>
      <c r="R99" s="183">
        <v>105.6</v>
      </c>
      <c r="S99" s="183">
        <v>648.49</v>
      </c>
      <c r="T99" s="183">
        <v>571.49</v>
      </c>
      <c r="U99" s="183">
        <v>77</v>
      </c>
      <c r="V99" s="183">
        <v>18.989999999999966</v>
      </c>
      <c r="W99" s="183">
        <v>13.599999999999966</v>
      </c>
      <c r="X99" s="183">
        <v>5.390000000000001</v>
      </c>
    </row>
    <row r="100" spans="1:24" ht="14.25">
      <c r="A100" s="477"/>
      <c r="B100" s="86" t="s">
        <v>543</v>
      </c>
      <c r="C100" s="83">
        <f t="shared" si="9"/>
        <v>1834</v>
      </c>
      <c r="D100" s="184">
        <v>1447</v>
      </c>
      <c r="E100" s="184">
        <f>VLOOKUP(B100,'[1]中职助学金（人社）改'!$B$39:$E$90,4,0)</f>
        <v>387</v>
      </c>
      <c r="F100" s="364">
        <v>0.6</v>
      </c>
      <c r="G100" s="358">
        <f aca="true" t="shared" si="13" ref="G100:G111">1-F100</f>
        <v>0.4</v>
      </c>
      <c r="H100" s="359">
        <v>0</v>
      </c>
      <c r="I100" s="359">
        <v>1</v>
      </c>
      <c r="J100" s="359">
        <v>0</v>
      </c>
      <c r="K100" s="180">
        <v>366.8</v>
      </c>
      <c r="L100" s="180">
        <v>220.08</v>
      </c>
      <c r="M100" s="180">
        <v>0</v>
      </c>
      <c r="N100" s="180">
        <v>146.72</v>
      </c>
      <c r="O100" s="185">
        <v>0</v>
      </c>
      <c r="P100" s="177">
        <v>220.08</v>
      </c>
      <c r="Q100" s="177">
        <v>220.08</v>
      </c>
      <c r="R100" s="177">
        <v>0</v>
      </c>
      <c r="S100" s="177">
        <v>214.69</v>
      </c>
      <c r="T100" s="177">
        <v>214.69</v>
      </c>
      <c r="U100" s="177">
        <v>0</v>
      </c>
      <c r="V100" s="176">
        <v>5.390000000000001</v>
      </c>
      <c r="W100" s="340">
        <v>0</v>
      </c>
      <c r="X100" s="340">
        <v>5.390000000000001</v>
      </c>
    </row>
    <row r="101" spans="1:24" ht="14.25">
      <c r="A101" s="477"/>
      <c r="B101" s="86" t="s">
        <v>272</v>
      </c>
      <c r="C101" s="83">
        <f t="shared" si="9"/>
        <v>2040</v>
      </c>
      <c r="D101" s="184">
        <v>2040</v>
      </c>
      <c r="E101" s="184">
        <v>0</v>
      </c>
      <c r="F101" s="364">
        <v>0.6</v>
      </c>
      <c r="G101" s="358">
        <f t="shared" si="13"/>
        <v>0.4</v>
      </c>
      <c r="H101" s="359">
        <v>0.5</v>
      </c>
      <c r="I101" s="359">
        <v>0</v>
      </c>
      <c r="J101" s="359">
        <v>0.5</v>
      </c>
      <c r="K101" s="180">
        <v>408</v>
      </c>
      <c r="L101" s="180">
        <v>244.8</v>
      </c>
      <c r="M101" s="180">
        <v>81.6</v>
      </c>
      <c r="N101" s="180">
        <v>81.6</v>
      </c>
      <c r="O101" s="185">
        <v>-7</v>
      </c>
      <c r="P101" s="177">
        <v>333.4</v>
      </c>
      <c r="Q101" s="177">
        <v>251.8</v>
      </c>
      <c r="R101" s="177">
        <v>81.6</v>
      </c>
      <c r="S101" s="177">
        <v>317.8</v>
      </c>
      <c r="T101" s="177">
        <v>266.8</v>
      </c>
      <c r="U101" s="177">
        <v>51</v>
      </c>
      <c r="V101" s="176">
        <v>15.599999999999966</v>
      </c>
      <c r="W101" s="340">
        <v>15.599999999999966</v>
      </c>
      <c r="X101" s="340">
        <v>0</v>
      </c>
    </row>
    <row r="102" spans="1:24" ht="14.25">
      <c r="A102" s="477"/>
      <c r="B102" s="86" t="s">
        <v>273</v>
      </c>
      <c r="C102" s="83">
        <f t="shared" si="9"/>
        <v>750</v>
      </c>
      <c r="D102" s="184">
        <v>750</v>
      </c>
      <c r="E102" s="184">
        <v>0</v>
      </c>
      <c r="F102" s="364">
        <v>0.6</v>
      </c>
      <c r="G102" s="358">
        <f t="shared" si="13"/>
        <v>0.4</v>
      </c>
      <c r="H102" s="359">
        <v>0.4</v>
      </c>
      <c r="I102" s="359">
        <v>0</v>
      </c>
      <c r="J102" s="359">
        <v>0.6</v>
      </c>
      <c r="K102" s="180">
        <v>150</v>
      </c>
      <c r="L102" s="180">
        <v>90</v>
      </c>
      <c r="M102" s="180">
        <v>24</v>
      </c>
      <c r="N102" s="180">
        <v>36</v>
      </c>
      <c r="O102" s="185">
        <v>0</v>
      </c>
      <c r="P102" s="177">
        <v>114</v>
      </c>
      <c r="Q102" s="177">
        <v>90</v>
      </c>
      <c r="R102" s="177">
        <v>24</v>
      </c>
      <c r="S102" s="177">
        <v>116</v>
      </c>
      <c r="T102" s="177">
        <v>90</v>
      </c>
      <c r="U102" s="177">
        <v>26</v>
      </c>
      <c r="V102" s="176">
        <v>-2</v>
      </c>
      <c r="W102" s="340">
        <v>-2</v>
      </c>
      <c r="X102" s="340">
        <v>0</v>
      </c>
    </row>
    <row r="103" spans="1:24" ht="14.25">
      <c r="A103" s="477"/>
      <c r="B103" s="85" t="s">
        <v>274</v>
      </c>
      <c r="C103" s="83">
        <f t="shared" si="9"/>
        <v>343</v>
      </c>
      <c r="D103" s="184">
        <v>343</v>
      </c>
      <c r="E103" s="184">
        <v>0</v>
      </c>
      <c r="F103" s="364">
        <v>0.6</v>
      </c>
      <c r="G103" s="358">
        <f t="shared" si="13"/>
        <v>0.4</v>
      </c>
      <c r="H103" s="359">
        <v>0.7</v>
      </c>
      <c r="I103" s="359">
        <v>0</v>
      </c>
      <c r="J103" s="359">
        <v>0.3</v>
      </c>
      <c r="K103" s="180">
        <v>68.6</v>
      </c>
      <c r="L103" s="180">
        <v>41.16</v>
      </c>
      <c r="M103" s="180">
        <v>19.21</v>
      </c>
      <c r="N103" s="180">
        <v>8.229999999999997</v>
      </c>
      <c r="O103" s="185">
        <v>0</v>
      </c>
      <c r="P103" s="177">
        <v>60.37</v>
      </c>
      <c r="Q103" s="177">
        <v>41.16</v>
      </c>
      <c r="R103" s="177">
        <v>19.21</v>
      </c>
      <c r="S103" s="177">
        <v>53.16</v>
      </c>
      <c r="T103" s="177">
        <v>41.16</v>
      </c>
      <c r="U103" s="177">
        <v>12</v>
      </c>
      <c r="V103" s="176">
        <v>7.210000000000001</v>
      </c>
      <c r="W103" s="340">
        <v>7.210000000000001</v>
      </c>
      <c r="X103" s="340">
        <v>0</v>
      </c>
    </row>
    <row r="104" spans="1:24" ht="14.25">
      <c r="A104" s="477"/>
      <c r="B104" s="85" t="s">
        <v>275</v>
      </c>
      <c r="C104" s="83">
        <f t="shared" si="9"/>
        <v>900</v>
      </c>
      <c r="D104" s="184">
        <v>900</v>
      </c>
      <c r="E104" s="184">
        <v>0</v>
      </c>
      <c r="F104" s="364">
        <v>0.6</v>
      </c>
      <c r="G104" s="358">
        <f t="shared" si="13"/>
        <v>0.4</v>
      </c>
      <c r="H104" s="359">
        <v>0.7</v>
      </c>
      <c r="I104" s="359">
        <v>0</v>
      </c>
      <c r="J104" s="359">
        <v>0.3</v>
      </c>
      <c r="K104" s="180">
        <v>180</v>
      </c>
      <c r="L104" s="180">
        <v>108</v>
      </c>
      <c r="M104" s="180">
        <v>50.4</v>
      </c>
      <c r="N104" s="180">
        <v>21.6</v>
      </c>
      <c r="O104" s="185">
        <v>0</v>
      </c>
      <c r="P104" s="177">
        <v>158.4</v>
      </c>
      <c r="Q104" s="177">
        <v>108</v>
      </c>
      <c r="R104" s="177">
        <v>50.4</v>
      </c>
      <c r="S104" s="177">
        <v>152.11</v>
      </c>
      <c r="T104" s="177">
        <v>115.11</v>
      </c>
      <c r="U104" s="177">
        <v>37</v>
      </c>
      <c r="V104" s="176">
        <v>6.289999999999992</v>
      </c>
      <c r="W104" s="340">
        <v>6.289999999999992</v>
      </c>
      <c r="X104" s="340">
        <v>0</v>
      </c>
    </row>
    <row r="105" spans="1:24" ht="14.25">
      <c r="A105" s="477"/>
      <c r="B105" s="85" t="s">
        <v>276</v>
      </c>
      <c r="C105" s="83">
        <f t="shared" si="9"/>
        <v>767</v>
      </c>
      <c r="D105" s="184">
        <v>767</v>
      </c>
      <c r="E105" s="184">
        <v>0</v>
      </c>
      <c r="F105" s="364">
        <v>0.8</v>
      </c>
      <c r="G105" s="358">
        <f t="shared" si="13"/>
        <v>0.19999999999999996</v>
      </c>
      <c r="H105" s="359">
        <v>0.8</v>
      </c>
      <c r="I105" s="359">
        <v>0</v>
      </c>
      <c r="J105" s="359">
        <v>0.2</v>
      </c>
      <c r="K105" s="180">
        <v>153.4</v>
      </c>
      <c r="L105" s="180">
        <v>122.72</v>
      </c>
      <c r="M105" s="180">
        <v>24.54</v>
      </c>
      <c r="N105" s="180">
        <v>6.140000000000008</v>
      </c>
      <c r="O105" s="185">
        <v>-7.15</v>
      </c>
      <c r="P105" s="177">
        <v>154.41</v>
      </c>
      <c r="Q105" s="177">
        <v>129.87</v>
      </c>
      <c r="R105" s="177">
        <v>24.54</v>
      </c>
      <c r="S105" s="177">
        <v>165.41</v>
      </c>
      <c r="T105" s="177">
        <v>127.41</v>
      </c>
      <c r="U105" s="177">
        <v>38</v>
      </c>
      <c r="V105" s="176">
        <v>-11</v>
      </c>
      <c r="W105" s="340">
        <v>-11</v>
      </c>
      <c r="X105" s="340">
        <v>0</v>
      </c>
    </row>
    <row r="106" spans="1:24" ht="14.25">
      <c r="A106" s="477"/>
      <c r="B106" s="85" t="s">
        <v>277</v>
      </c>
      <c r="C106" s="83">
        <f t="shared" si="9"/>
        <v>463</v>
      </c>
      <c r="D106" s="184">
        <v>463</v>
      </c>
      <c r="E106" s="184">
        <v>0</v>
      </c>
      <c r="F106" s="364">
        <v>0.8</v>
      </c>
      <c r="G106" s="358">
        <f t="shared" si="13"/>
        <v>0.19999999999999996</v>
      </c>
      <c r="H106" s="359">
        <v>0.8</v>
      </c>
      <c r="I106" s="359">
        <v>0</v>
      </c>
      <c r="J106" s="359">
        <v>0.2</v>
      </c>
      <c r="K106" s="180">
        <v>92.6</v>
      </c>
      <c r="L106" s="180">
        <v>74.08</v>
      </c>
      <c r="M106" s="180">
        <v>14.82</v>
      </c>
      <c r="N106" s="180">
        <v>3.6999999999999957</v>
      </c>
      <c r="O106" s="185">
        <v>-3.4</v>
      </c>
      <c r="P106" s="177">
        <v>92.30000000000001</v>
      </c>
      <c r="Q106" s="177">
        <v>77.48</v>
      </c>
      <c r="R106" s="177">
        <v>14.82</v>
      </c>
      <c r="S106" s="177">
        <v>96.38</v>
      </c>
      <c r="T106" s="177">
        <v>72.38</v>
      </c>
      <c r="U106" s="177">
        <v>24</v>
      </c>
      <c r="V106" s="176">
        <v>-4.079999999999984</v>
      </c>
      <c r="W106" s="340">
        <v>-4.079999999999984</v>
      </c>
      <c r="X106" s="340">
        <v>0</v>
      </c>
    </row>
    <row r="107" spans="1:24" ht="14.25">
      <c r="A107" s="477"/>
      <c r="B107" s="85" t="s">
        <v>278</v>
      </c>
      <c r="C107" s="83">
        <f t="shared" si="9"/>
        <v>900</v>
      </c>
      <c r="D107" s="184">
        <v>900</v>
      </c>
      <c r="E107" s="184">
        <v>0</v>
      </c>
      <c r="F107" s="364">
        <v>0.8</v>
      </c>
      <c r="G107" s="358">
        <f t="shared" si="13"/>
        <v>0.19999999999999996</v>
      </c>
      <c r="H107" s="359">
        <v>0.8</v>
      </c>
      <c r="I107" s="359">
        <v>0</v>
      </c>
      <c r="J107" s="359">
        <v>0.2</v>
      </c>
      <c r="K107" s="180">
        <v>180</v>
      </c>
      <c r="L107" s="180">
        <v>144</v>
      </c>
      <c r="M107" s="180">
        <v>28.8</v>
      </c>
      <c r="N107" s="180">
        <v>7.199999999999999</v>
      </c>
      <c r="O107" s="185">
        <v>-2.03</v>
      </c>
      <c r="P107" s="177">
        <v>174.83</v>
      </c>
      <c r="Q107" s="177">
        <v>146.03</v>
      </c>
      <c r="R107" s="177">
        <v>28.8</v>
      </c>
      <c r="S107" s="177">
        <v>168.05</v>
      </c>
      <c r="T107" s="177">
        <v>118.05</v>
      </c>
      <c r="U107" s="177">
        <v>50</v>
      </c>
      <c r="V107" s="176">
        <v>6.780000000000001</v>
      </c>
      <c r="W107" s="340">
        <v>6.780000000000001</v>
      </c>
      <c r="X107" s="340">
        <v>0</v>
      </c>
    </row>
    <row r="108" spans="1:24" ht="14.25">
      <c r="A108" s="477"/>
      <c r="B108" s="85" t="s">
        <v>279</v>
      </c>
      <c r="C108" s="83">
        <f t="shared" si="9"/>
        <v>571</v>
      </c>
      <c r="D108" s="184">
        <v>571</v>
      </c>
      <c r="E108" s="184">
        <v>0</v>
      </c>
      <c r="F108" s="364">
        <v>0.8</v>
      </c>
      <c r="G108" s="358">
        <f t="shared" si="13"/>
        <v>0.19999999999999996</v>
      </c>
      <c r="H108" s="359">
        <v>0.7</v>
      </c>
      <c r="I108" s="359">
        <v>0</v>
      </c>
      <c r="J108" s="359">
        <v>0.3</v>
      </c>
      <c r="K108" s="180">
        <v>114.2</v>
      </c>
      <c r="L108" s="180">
        <v>91.36</v>
      </c>
      <c r="M108" s="180">
        <v>15.99</v>
      </c>
      <c r="N108" s="180">
        <v>6.850000000000003</v>
      </c>
      <c r="O108" s="185">
        <v>0</v>
      </c>
      <c r="P108" s="177">
        <v>107.35</v>
      </c>
      <c r="Q108" s="177">
        <v>91.36</v>
      </c>
      <c r="R108" s="177">
        <v>15.99</v>
      </c>
      <c r="S108" s="177">
        <v>90.52</v>
      </c>
      <c r="T108" s="177">
        <v>68.52</v>
      </c>
      <c r="U108" s="177">
        <v>22</v>
      </c>
      <c r="V108" s="176">
        <v>16.83</v>
      </c>
      <c r="W108" s="340">
        <v>16.83</v>
      </c>
      <c r="X108" s="340">
        <v>0</v>
      </c>
    </row>
    <row r="109" spans="1:24" ht="14.25">
      <c r="A109" s="477"/>
      <c r="B109" s="91" t="s">
        <v>280</v>
      </c>
      <c r="C109" s="83">
        <f t="shared" si="9"/>
        <v>508</v>
      </c>
      <c r="D109" s="184">
        <v>339</v>
      </c>
      <c r="E109" s="184">
        <f>VLOOKUP(B109,'[1]中职助学金（人社）改'!$B$39:$E$90,4,0)</f>
        <v>169</v>
      </c>
      <c r="F109" s="364">
        <v>0.8</v>
      </c>
      <c r="G109" s="358">
        <f t="shared" si="13"/>
        <v>0.19999999999999996</v>
      </c>
      <c r="H109" s="359">
        <v>0.8</v>
      </c>
      <c r="I109" s="359">
        <v>0</v>
      </c>
      <c r="J109" s="359">
        <v>0.2</v>
      </c>
      <c r="K109" s="180">
        <v>101.6</v>
      </c>
      <c r="L109" s="180">
        <v>81.28</v>
      </c>
      <c r="M109" s="180">
        <v>16.26</v>
      </c>
      <c r="N109" s="180">
        <v>4.059999999999992</v>
      </c>
      <c r="O109" s="185">
        <v>-0.86</v>
      </c>
      <c r="P109" s="177">
        <v>98.4</v>
      </c>
      <c r="Q109" s="177">
        <v>82.14</v>
      </c>
      <c r="R109" s="177">
        <v>16.26</v>
      </c>
      <c r="S109" s="177">
        <v>87.77</v>
      </c>
      <c r="T109" s="177">
        <v>58.769999999999996</v>
      </c>
      <c r="U109" s="192">
        <v>29</v>
      </c>
      <c r="V109" s="176">
        <v>10.629999999999999</v>
      </c>
      <c r="W109" s="340">
        <v>-1.980000000000004</v>
      </c>
      <c r="X109" s="340">
        <v>12.610000000000003</v>
      </c>
    </row>
    <row r="110" spans="1:24" ht="14.25">
      <c r="A110" s="477"/>
      <c r="B110" s="85" t="s">
        <v>281</v>
      </c>
      <c r="C110" s="83">
        <f t="shared" si="9"/>
        <v>512</v>
      </c>
      <c r="D110" s="184">
        <v>512</v>
      </c>
      <c r="E110" s="184">
        <v>0</v>
      </c>
      <c r="F110" s="364">
        <v>0.6</v>
      </c>
      <c r="G110" s="358">
        <f t="shared" si="13"/>
        <v>0.4</v>
      </c>
      <c r="H110" s="359">
        <v>0.8</v>
      </c>
      <c r="I110" s="359">
        <v>0</v>
      </c>
      <c r="J110" s="359">
        <v>0.2</v>
      </c>
      <c r="K110" s="180">
        <v>102.4</v>
      </c>
      <c r="L110" s="180">
        <v>61.44</v>
      </c>
      <c r="M110" s="180">
        <v>32.77</v>
      </c>
      <c r="N110" s="180">
        <v>8.190000000000005</v>
      </c>
      <c r="O110" s="185">
        <v>-4.86</v>
      </c>
      <c r="P110" s="177">
        <v>99.07</v>
      </c>
      <c r="Q110" s="177">
        <v>66.3</v>
      </c>
      <c r="R110" s="177">
        <v>32.77</v>
      </c>
      <c r="S110" s="177">
        <v>112.45</v>
      </c>
      <c r="T110" s="177">
        <v>85.45</v>
      </c>
      <c r="U110" s="177">
        <v>27</v>
      </c>
      <c r="V110" s="176">
        <v>-13.38000000000001</v>
      </c>
      <c r="W110" s="340">
        <v>-13.38000000000001</v>
      </c>
      <c r="X110" s="340">
        <v>0</v>
      </c>
    </row>
    <row r="111" spans="1:24" ht="14.25">
      <c r="A111" s="478"/>
      <c r="B111" s="85" t="s">
        <v>282</v>
      </c>
      <c r="C111" s="83">
        <f t="shared" si="9"/>
        <v>1125</v>
      </c>
      <c r="D111" s="184">
        <v>1125</v>
      </c>
      <c r="E111" s="184">
        <v>0</v>
      </c>
      <c r="F111" s="364">
        <v>0.8</v>
      </c>
      <c r="G111" s="358">
        <f t="shared" si="13"/>
        <v>0.19999999999999996</v>
      </c>
      <c r="H111" s="359">
        <v>0.7</v>
      </c>
      <c r="I111" s="359">
        <v>0</v>
      </c>
      <c r="J111" s="359">
        <v>0.3</v>
      </c>
      <c r="K111" s="180">
        <v>225</v>
      </c>
      <c r="L111" s="180">
        <v>180</v>
      </c>
      <c r="M111" s="180">
        <v>31.5</v>
      </c>
      <c r="N111" s="180">
        <v>13.5</v>
      </c>
      <c r="O111" s="185">
        <v>0</v>
      </c>
      <c r="P111" s="177">
        <v>211.5</v>
      </c>
      <c r="Q111" s="177">
        <v>180</v>
      </c>
      <c r="R111" s="177">
        <v>31.5</v>
      </c>
      <c r="S111" s="177">
        <v>176</v>
      </c>
      <c r="T111" s="177">
        <v>135</v>
      </c>
      <c r="U111" s="177">
        <v>41</v>
      </c>
      <c r="V111" s="176">
        <v>35.5</v>
      </c>
      <c r="W111" s="340">
        <v>35.5</v>
      </c>
      <c r="X111" s="340">
        <v>0</v>
      </c>
    </row>
    <row r="112" spans="1:24" ht="14.25">
      <c r="A112" s="476" t="s">
        <v>195</v>
      </c>
      <c r="B112" s="87" t="s">
        <v>283</v>
      </c>
      <c r="C112" s="83">
        <f t="shared" si="9"/>
        <v>12554</v>
      </c>
      <c r="D112" s="186">
        <f>SUM(D113,D117:D125)</f>
        <v>11454</v>
      </c>
      <c r="E112" s="186">
        <f>SUM(E113,E117:E125)</f>
        <v>1100</v>
      </c>
      <c r="F112" s="186"/>
      <c r="G112" s="186"/>
      <c r="H112" s="365"/>
      <c r="I112" s="365"/>
      <c r="J112" s="365"/>
      <c r="K112" s="183">
        <v>2510.8</v>
      </c>
      <c r="L112" s="183">
        <v>1688.2</v>
      </c>
      <c r="M112" s="183">
        <v>364.59</v>
      </c>
      <c r="N112" s="183">
        <v>458.01000000000016</v>
      </c>
      <c r="O112" s="183">
        <v>-29.68</v>
      </c>
      <c r="P112" s="183">
        <v>2082.47</v>
      </c>
      <c r="Q112" s="183">
        <v>1717.8799999999999</v>
      </c>
      <c r="R112" s="183">
        <v>364.59</v>
      </c>
      <c r="S112" s="183">
        <v>2122.02</v>
      </c>
      <c r="T112" s="183">
        <v>1685.0200000000002</v>
      </c>
      <c r="U112" s="183">
        <v>437</v>
      </c>
      <c r="V112" s="183">
        <v>-39.55000000000003</v>
      </c>
      <c r="W112" s="183">
        <v>-56.69000000000003</v>
      </c>
      <c r="X112" s="183">
        <v>17.14</v>
      </c>
    </row>
    <row r="113" spans="1:24" ht="22.5">
      <c r="A113" s="477"/>
      <c r="B113" s="87" t="s">
        <v>206</v>
      </c>
      <c r="C113" s="83">
        <f t="shared" si="9"/>
        <v>4973</v>
      </c>
      <c r="D113" s="186">
        <f>SUM(D114:D116)</f>
        <v>3873</v>
      </c>
      <c r="E113" s="186">
        <f>SUM(E114:E116)</f>
        <v>1100</v>
      </c>
      <c r="F113" s="186"/>
      <c r="G113" s="186"/>
      <c r="H113" s="365"/>
      <c r="I113" s="365"/>
      <c r="J113" s="365"/>
      <c r="K113" s="183">
        <v>994.6</v>
      </c>
      <c r="L113" s="183">
        <v>596.76</v>
      </c>
      <c r="M113" s="183">
        <v>34.59</v>
      </c>
      <c r="N113" s="183">
        <v>363.25000000000006</v>
      </c>
      <c r="O113" s="183">
        <v>0</v>
      </c>
      <c r="P113" s="183">
        <v>631.35</v>
      </c>
      <c r="Q113" s="183">
        <v>596.76</v>
      </c>
      <c r="R113" s="183">
        <v>34.59</v>
      </c>
      <c r="S113" s="183">
        <v>629.84</v>
      </c>
      <c r="T113" s="183">
        <v>588.84</v>
      </c>
      <c r="U113" s="183">
        <v>41</v>
      </c>
      <c r="V113" s="183">
        <v>1.5100000000000051</v>
      </c>
      <c r="W113" s="183">
        <v>-15.629999999999995</v>
      </c>
      <c r="X113" s="183">
        <v>17.14</v>
      </c>
    </row>
    <row r="114" spans="1:24" ht="14.25">
      <c r="A114" s="477"/>
      <c r="B114" s="86" t="s">
        <v>544</v>
      </c>
      <c r="C114" s="83">
        <f t="shared" si="9"/>
        <v>3892</v>
      </c>
      <c r="D114" s="184">
        <v>2792</v>
      </c>
      <c r="E114" s="184">
        <f>VLOOKUP(B114,'[1]中职助学金（人社）改'!$B$39:$E$90,4,0)</f>
        <v>1100</v>
      </c>
      <c r="F114" s="364">
        <v>0.6</v>
      </c>
      <c r="G114" s="358">
        <f aca="true" t="shared" si="14" ref="G114:G125">1-F114</f>
        <v>0.4</v>
      </c>
      <c r="H114" s="359">
        <v>0</v>
      </c>
      <c r="I114" s="359">
        <v>1</v>
      </c>
      <c r="J114" s="359">
        <v>0</v>
      </c>
      <c r="K114" s="180">
        <v>778.4</v>
      </c>
      <c r="L114" s="180">
        <v>467.04</v>
      </c>
      <c r="M114" s="180">
        <v>0</v>
      </c>
      <c r="N114" s="180">
        <v>311.36</v>
      </c>
      <c r="O114" s="185">
        <v>0</v>
      </c>
      <c r="P114" s="177">
        <v>467.04</v>
      </c>
      <c r="Q114" s="177">
        <v>467.04</v>
      </c>
      <c r="R114" s="177">
        <v>0</v>
      </c>
      <c r="S114" s="177">
        <v>449.90000000000003</v>
      </c>
      <c r="T114" s="177">
        <v>449.90000000000003</v>
      </c>
      <c r="U114" s="177">
        <v>0</v>
      </c>
      <c r="V114" s="176">
        <v>17.14</v>
      </c>
      <c r="W114" s="340">
        <v>0</v>
      </c>
      <c r="X114" s="340">
        <v>17.14</v>
      </c>
    </row>
    <row r="115" spans="1:24" ht="14.25">
      <c r="A115" s="477"/>
      <c r="B115" s="86" t="s">
        <v>284</v>
      </c>
      <c r="C115" s="83">
        <f t="shared" si="9"/>
        <v>684</v>
      </c>
      <c r="D115" s="184">
        <v>684</v>
      </c>
      <c r="E115" s="184">
        <v>0</v>
      </c>
      <c r="F115" s="364">
        <v>0.6</v>
      </c>
      <c r="G115" s="358">
        <f t="shared" si="14"/>
        <v>0.4</v>
      </c>
      <c r="H115" s="359">
        <v>0.4</v>
      </c>
      <c r="I115" s="359">
        <v>0</v>
      </c>
      <c r="J115" s="359">
        <f aca="true" t="shared" si="15" ref="J115:J125">1-H115</f>
        <v>0.6</v>
      </c>
      <c r="K115" s="180">
        <v>136.8</v>
      </c>
      <c r="L115" s="180">
        <v>82.08</v>
      </c>
      <c r="M115" s="180">
        <v>21.89</v>
      </c>
      <c r="N115" s="180">
        <v>32.83000000000001</v>
      </c>
      <c r="O115" s="185">
        <v>0</v>
      </c>
      <c r="P115" s="177">
        <v>103.97</v>
      </c>
      <c r="Q115" s="177">
        <v>82.08</v>
      </c>
      <c r="R115" s="177">
        <v>21.89</v>
      </c>
      <c r="S115" s="177">
        <v>113.3</v>
      </c>
      <c r="T115" s="177">
        <v>85.3</v>
      </c>
      <c r="U115" s="177">
        <v>28</v>
      </c>
      <c r="V115" s="176">
        <v>-9.329999999999998</v>
      </c>
      <c r="W115" s="340">
        <v>-9.329999999999998</v>
      </c>
      <c r="X115" s="340">
        <v>0</v>
      </c>
    </row>
    <row r="116" spans="1:24" ht="14.25">
      <c r="A116" s="477"/>
      <c r="B116" s="86" t="s">
        <v>285</v>
      </c>
      <c r="C116" s="83">
        <f t="shared" si="9"/>
        <v>397</v>
      </c>
      <c r="D116" s="184">
        <v>397</v>
      </c>
      <c r="E116" s="184">
        <v>0</v>
      </c>
      <c r="F116" s="364">
        <v>0.6</v>
      </c>
      <c r="G116" s="358">
        <f t="shared" si="14"/>
        <v>0.4</v>
      </c>
      <c r="H116" s="359">
        <v>0.4</v>
      </c>
      <c r="I116" s="359">
        <v>0</v>
      </c>
      <c r="J116" s="359">
        <f t="shared" si="15"/>
        <v>0.6</v>
      </c>
      <c r="K116" s="180">
        <v>79.4</v>
      </c>
      <c r="L116" s="180">
        <v>47.64</v>
      </c>
      <c r="M116" s="180">
        <v>12.7</v>
      </c>
      <c r="N116" s="180">
        <v>19.060000000000006</v>
      </c>
      <c r="O116" s="185">
        <v>0</v>
      </c>
      <c r="P116" s="177">
        <v>60.34</v>
      </c>
      <c r="Q116" s="177">
        <v>47.64</v>
      </c>
      <c r="R116" s="177">
        <v>12.7</v>
      </c>
      <c r="S116" s="177">
        <v>66.64</v>
      </c>
      <c r="T116" s="177">
        <v>53.64</v>
      </c>
      <c r="U116" s="177">
        <v>13</v>
      </c>
      <c r="V116" s="176">
        <v>-6.299999999999997</v>
      </c>
      <c r="W116" s="340">
        <v>-6.299999999999997</v>
      </c>
      <c r="X116" s="340">
        <v>0</v>
      </c>
    </row>
    <row r="117" spans="1:24" ht="14.25">
      <c r="A117" s="477"/>
      <c r="B117" s="85" t="s">
        <v>286</v>
      </c>
      <c r="C117" s="83">
        <f t="shared" si="9"/>
        <v>352</v>
      </c>
      <c r="D117" s="184">
        <v>352</v>
      </c>
      <c r="E117" s="184">
        <v>0</v>
      </c>
      <c r="F117" s="364">
        <v>0.6</v>
      </c>
      <c r="G117" s="358">
        <f t="shared" si="14"/>
        <v>0.4</v>
      </c>
      <c r="H117" s="359">
        <v>0.7</v>
      </c>
      <c r="I117" s="359">
        <v>0</v>
      </c>
      <c r="J117" s="359">
        <f t="shared" si="15"/>
        <v>0.30000000000000004</v>
      </c>
      <c r="K117" s="180">
        <v>70.4</v>
      </c>
      <c r="L117" s="180">
        <v>42.24</v>
      </c>
      <c r="M117" s="180">
        <v>19.71</v>
      </c>
      <c r="N117" s="180">
        <v>8.450000000000003</v>
      </c>
      <c r="O117" s="185">
        <v>0</v>
      </c>
      <c r="P117" s="177">
        <v>61.95</v>
      </c>
      <c r="Q117" s="177">
        <v>42.24</v>
      </c>
      <c r="R117" s="177">
        <v>19.71</v>
      </c>
      <c r="S117" s="177">
        <v>63.620000000000005</v>
      </c>
      <c r="T117" s="177">
        <v>51.620000000000005</v>
      </c>
      <c r="U117" s="177">
        <v>12</v>
      </c>
      <c r="V117" s="176">
        <v>-1.6700000000000017</v>
      </c>
      <c r="W117" s="340">
        <v>-1.6700000000000017</v>
      </c>
      <c r="X117" s="340">
        <v>0</v>
      </c>
    </row>
    <row r="118" spans="1:24" ht="14.25">
      <c r="A118" s="477"/>
      <c r="B118" s="85" t="s">
        <v>287</v>
      </c>
      <c r="C118" s="83">
        <f t="shared" si="9"/>
        <v>375</v>
      </c>
      <c r="D118" s="184">
        <v>375</v>
      </c>
      <c r="E118" s="184">
        <v>0</v>
      </c>
      <c r="F118" s="364">
        <v>0.6</v>
      </c>
      <c r="G118" s="358">
        <f t="shared" si="14"/>
        <v>0.4</v>
      </c>
      <c r="H118" s="359">
        <v>0.7</v>
      </c>
      <c r="I118" s="359">
        <v>0</v>
      </c>
      <c r="J118" s="359">
        <f t="shared" si="15"/>
        <v>0.30000000000000004</v>
      </c>
      <c r="K118" s="180">
        <v>75</v>
      </c>
      <c r="L118" s="180">
        <v>45</v>
      </c>
      <c r="M118" s="180">
        <v>21</v>
      </c>
      <c r="N118" s="180">
        <v>9</v>
      </c>
      <c r="O118" s="185">
        <v>0</v>
      </c>
      <c r="P118" s="177">
        <v>66</v>
      </c>
      <c r="Q118" s="177">
        <v>45</v>
      </c>
      <c r="R118" s="177">
        <v>21</v>
      </c>
      <c r="S118" s="177">
        <v>69.07</v>
      </c>
      <c r="T118" s="177">
        <v>56.07</v>
      </c>
      <c r="U118" s="177">
        <v>13</v>
      </c>
      <c r="V118" s="176">
        <v>-3.069999999999993</v>
      </c>
      <c r="W118" s="340">
        <v>-3.069999999999993</v>
      </c>
      <c r="X118" s="340">
        <v>0</v>
      </c>
    </row>
    <row r="119" spans="1:24" ht="14.25">
      <c r="A119" s="477"/>
      <c r="B119" s="85" t="s">
        <v>288</v>
      </c>
      <c r="C119" s="83">
        <f aca="true" t="shared" si="16" ref="C119:C158">D119+E119</f>
        <v>290</v>
      </c>
      <c r="D119" s="184">
        <v>290</v>
      </c>
      <c r="E119" s="184">
        <v>0</v>
      </c>
      <c r="F119" s="364">
        <v>0.8</v>
      </c>
      <c r="G119" s="358">
        <f t="shared" si="14"/>
        <v>0.19999999999999996</v>
      </c>
      <c r="H119" s="359">
        <v>0.7</v>
      </c>
      <c r="I119" s="359">
        <v>0</v>
      </c>
      <c r="J119" s="359">
        <f t="shared" si="15"/>
        <v>0.30000000000000004</v>
      </c>
      <c r="K119" s="180">
        <v>58</v>
      </c>
      <c r="L119" s="180">
        <v>46.4</v>
      </c>
      <c r="M119" s="180">
        <v>8.12</v>
      </c>
      <c r="N119" s="180">
        <v>3.480000000000002</v>
      </c>
      <c r="O119" s="185">
        <v>0</v>
      </c>
      <c r="P119" s="177">
        <v>54.519999999999996</v>
      </c>
      <c r="Q119" s="177">
        <v>46.4</v>
      </c>
      <c r="R119" s="177">
        <v>8.12</v>
      </c>
      <c r="S119" s="177">
        <v>53.709999999999994</v>
      </c>
      <c r="T119" s="177">
        <v>42.709999999999994</v>
      </c>
      <c r="U119" s="177">
        <v>11</v>
      </c>
      <c r="V119" s="176">
        <v>0.8100000000000023</v>
      </c>
      <c r="W119" s="340">
        <v>0.8100000000000023</v>
      </c>
      <c r="X119" s="340">
        <v>0</v>
      </c>
    </row>
    <row r="120" spans="1:24" ht="14.25">
      <c r="A120" s="477"/>
      <c r="B120" s="85" t="s">
        <v>289</v>
      </c>
      <c r="C120" s="83">
        <f t="shared" si="16"/>
        <v>1958</v>
      </c>
      <c r="D120" s="184">
        <v>1958</v>
      </c>
      <c r="E120" s="184">
        <v>0</v>
      </c>
      <c r="F120" s="364">
        <v>0.6</v>
      </c>
      <c r="G120" s="358">
        <f t="shared" si="14"/>
        <v>0.4</v>
      </c>
      <c r="H120" s="359">
        <v>0.8</v>
      </c>
      <c r="I120" s="359">
        <v>0</v>
      </c>
      <c r="J120" s="359">
        <f t="shared" si="15"/>
        <v>0.19999999999999996</v>
      </c>
      <c r="K120" s="180">
        <v>391.6</v>
      </c>
      <c r="L120" s="180">
        <v>234.96</v>
      </c>
      <c r="M120" s="180">
        <v>125.31</v>
      </c>
      <c r="N120" s="180">
        <v>31.330000000000013</v>
      </c>
      <c r="O120" s="185">
        <v>-9.24</v>
      </c>
      <c r="P120" s="177">
        <v>369.51</v>
      </c>
      <c r="Q120" s="177">
        <v>244.20000000000002</v>
      </c>
      <c r="R120" s="177">
        <v>125.31</v>
      </c>
      <c r="S120" s="177">
        <v>374.67</v>
      </c>
      <c r="T120" s="177">
        <v>280.67</v>
      </c>
      <c r="U120" s="177">
        <v>94</v>
      </c>
      <c r="V120" s="176">
        <v>-5.160000000000025</v>
      </c>
      <c r="W120" s="340">
        <v>-5.160000000000025</v>
      </c>
      <c r="X120" s="340">
        <v>0</v>
      </c>
    </row>
    <row r="121" spans="1:24" ht="14.25">
      <c r="A121" s="477"/>
      <c r="B121" s="85" t="s">
        <v>290</v>
      </c>
      <c r="C121" s="83">
        <f t="shared" si="16"/>
        <v>172</v>
      </c>
      <c r="D121" s="184">
        <v>172</v>
      </c>
      <c r="E121" s="184">
        <v>0</v>
      </c>
      <c r="F121" s="364">
        <v>0.6</v>
      </c>
      <c r="G121" s="358">
        <f t="shared" si="14"/>
        <v>0.4</v>
      </c>
      <c r="H121" s="359">
        <v>0.7</v>
      </c>
      <c r="I121" s="359">
        <v>0</v>
      </c>
      <c r="J121" s="359">
        <f t="shared" si="15"/>
        <v>0.30000000000000004</v>
      </c>
      <c r="K121" s="180">
        <v>34.4</v>
      </c>
      <c r="L121" s="180">
        <v>20.64</v>
      </c>
      <c r="M121" s="180">
        <v>9.63</v>
      </c>
      <c r="N121" s="180">
        <v>4.129999999999997</v>
      </c>
      <c r="O121" s="185">
        <v>0</v>
      </c>
      <c r="P121" s="177">
        <v>30.270000000000003</v>
      </c>
      <c r="Q121" s="177">
        <v>20.64</v>
      </c>
      <c r="R121" s="177">
        <v>9.63</v>
      </c>
      <c r="S121" s="177">
        <v>35.17</v>
      </c>
      <c r="T121" s="177">
        <v>28.17</v>
      </c>
      <c r="U121" s="177">
        <v>7</v>
      </c>
      <c r="V121" s="176">
        <v>-4.899999999999999</v>
      </c>
      <c r="W121" s="340">
        <v>-4.899999999999999</v>
      </c>
      <c r="X121" s="340">
        <v>0</v>
      </c>
    </row>
    <row r="122" spans="1:24" ht="14.25">
      <c r="A122" s="477"/>
      <c r="B122" s="85" t="s">
        <v>291</v>
      </c>
      <c r="C122" s="83">
        <f t="shared" si="16"/>
        <v>181</v>
      </c>
      <c r="D122" s="184">
        <v>181</v>
      </c>
      <c r="E122" s="184">
        <v>0</v>
      </c>
      <c r="F122" s="364">
        <v>0.6</v>
      </c>
      <c r="G122" s="358">
        <f t="shared" si="14"/>
        <v>0.4</v>
      </c>
      <c r="H122" s="359">
        <v>0.7</v>
      </c>
      <c r="I122" s="359">
        <v>0</v>
      </c>
      <c r="J122" s="359">
        <f t="shared" si="15"/>
        <v>0.30000000000000004</v>
      </c>
      <c r="K122" s="180">
        <v>36.2</v>
      </c>
      <c r="L122" s="180">
        <v>21.72</v>
      </c>
      <c r="M122" s="180">
        <v>10.14</v>
      </c>
      <c r="N122" s="180">
        <v>4.340000000000003</v>
      </c>
      <c r="O122" s="185">
        <v>0</v>
      </c>
      <c r="P122" s="177">
        <v>31.86</v>
      </c>
      <c r="Q122" s="177">
        <v>21.72</v>
      </c>
      <c r="R122" s="177">
        <v>10.14</v>
      </c>
      <c r="S122" s="177">
        <v>32.519999999999996</v>
      </c>
      <c r="T122" s="177">
        <v>25.52</v>
      </c>
      <c r="U122" s="177">
        <v>7</v>
      </c>
      <c r="V122" s="176">
        <v>-0.6599999999999966</v>
      </c>
      <c r="W122" s="340">
        <v>-0.6599999999999966</v>
      </c>
      <c r="X122" s="340">
        <v>0</v>
      </c>
    </row>
    <row r="123" spans="1:24" ht="14.25">
      <c r="A123" s="477"/>
      <c r="B123" s="85" t="s">
        <v>292</v>
      </c>
      <c r="C123" s="83">
        <f t="shared" si="16"/>
        <v>1822</v>
      </c>
      <c r="D123" s="184">
        <v>1822</v>
      </c>
      <c r="E123" s="184">
        <v>0</v>
      </c>
      <c r="F123" s="364">
        <v>0.8</v>
      </c>
      <c r="G123" s="358">
        <f t="shared" si="14"/>
        <v>0.19999999999999996</v>
      </c>
      <c r="H123" s="359">
        <v>0.8</v>
      </c>
      <c r="I123" s="359">
        <v>0</v>
      </c>
      <c r="J123" s="359">
        <f t="shared" si="15"/>
        <v>0.19999999999999996</v>
      </c>
      <c r="K123" s="180">
        <v>364.4</v>
      </c>
      <c r="L123" s="180">
        <v>291.52</v>
      </c>
      <c r="M123" s="180">
        <v>58.3</v>
      </c>
      <c r="N123" s="180">
        <v>14.579999999999998</v>
      </c>
      <c r="O123" s="185">
        <v>-7.34</v>
      </c>
      <c r="P123" s="177">
        <v>357.15999999999997</v>
      </c>
      <c r="Q123" s="177">
        <v>298.85999999999996</v>
      </c>
      <c r="R123" s="177">
        <v>58.3</v>
      </c>
      <c r="S123" s="177">
        <v>348.91999999999996</v>
      </c>
      <c r="T123" s="177">
        <v>254.92</v>
      </c>
      <c r="U123" s="177">
        <v>94</v>
      </c>
      <c r="V123" s="176">
        <v>8.240000000000009</v>
      </c>
      <c r="W123" s="340">
        <v>8.240000000000009</v>
      </c>
      <c r="X123" s="340">
        <v>0</v>
      </c>
    </row>
    <row r="124" spans="1:24" ht="14.25">
      <c r="A124" s="477"/>
      <c r="B124" s="85" t="s">
        <v>293</v>
      </c>
      <c r="C124" s="83">
        <f t="shared" si="16"/>
        <v>684</v>
      </c>
      <c r="D124" s="184">
        <v>684</v>
      </c>
      <c r="E124" s="184">
        <v>0</v>
      </c>
      <c r="F124" s="364">
        <v>0.8</v>
      </c>
      <c r="G124" s="358">
        <f t="shared" si="14"/>
        <v>0.19999999999999996</v>
      </c>
      <c r="H124" s="359">
        <v>0.8</v>
      </c>
      <c r="I124" s="359">
        <v>0</v>
      </c>
      <c r="J124" s="359">
        <f t="shared" si="15"/>
        <v>0.19999999999999996</v>
      </c>
      <c r="K124" s="180">
        <v>136.8</v>
      </c>
      <c r="L124" s="180">
        <v>109.44</v>
      </c>
      <c r="M124" s="180">
        <v>21.89</v>
      </c>
      <c r="N124" s="180">
        <v>5.470000000000013</v>
      </c>
      <c r="O124" s="185">
        <v>-3.63</v>
      </c>
      <c r="P124" s="177">
        <v>134.95999999999998</v>
      </c>
      <c r="Q124" s="177">
        <v>113.07</v>
      </c>
      <c r="R124" s="177">
        <v>21.89</v>
      </c>
      <c r="S124" s="177">
        <v>146.05</v>
      </c>
      <c r="T124" s="177">
        <v>100.05</v>
      </c>
      <c r="U124" s="177">
        <v>46</v>
      </c>
      <c r="V124" s="176">
        <v>-11.090000000000032</v>
      </c>
      <c r="W124" s="340">
        <v>-11.090000000000032</v>
      </c>
      <c r="X124" s="340">
        <v>0</v>
      </c>
    </row>
    <row r="125" spans="1:24" ht="14.25">
      <c r="A125" s="478"/>
      <c r="B125" s="85" t="s">
        <v>294</v>
      </c>
      <c r="C125" s="83">
        <f t="shared" si="16"/>
        <v>1747</v>
      </c>
      <c r="D125" s="184">
        <v>1747</v>
      </c>
      <c r="E125" s="184">
        <v>0</v>
      </c>
      <c r="F125" s="364">
        <v>0.8</v>
      </c>
      <c r="G125" s="358">
        <f t="shared" si="14"/>
        <v>0.19999999999999996</v>
      </c>
      <c r="H125" s="359">
        <v>0.8</v>
      </c>
      <c r="I125" s="359">
        <v>0</v>
      </c>
      <c r="J125" s="359">
        <f t="shared" si="15"/>
        <v>0.19999999999999996</v>
      </c>
      <c r="K125" s="180">
        <v>349.4</v>
      </c>
      <c r="L125" s="180">
        <v>279.52</v>
      </c>
      <c r="M125" s="180">
        <v>55.9</v>
      </c>
      <c r="N125" s="180">
        <v>13.979999999999997</v>
      </c>
      <c r="O125" s="185">
        <v>-9.47</v>
      </c>
      <c r="P125" s="177">
        <v>344.89</v>
      </c>
      <c r="Q125" s="177">
        <v>288.99</v>
      </c>
      <c r="R125" s="177">
        <v>55.9</v>
      </c>
      <c r="S125" s="177">
        <v>368.45</v>
      </c>
      <c r="T125" s="177">
        <v>256.45</v>
      </c>
      <c r="U125" s="177">
        <v>112</v>
      </c>
      <c r="V125" s="176">
        <v>-23.560000000000002</v>
      </c>
      <c r="W125" s="340">
        <v>-23.560000000000002</v>
      </c>
      <c r="X125" s="340">
        <v>0</v>
      </c>
    </row>
    <row r="126" spans="1:24" ht="14.25">
      <c r="A126" s="476" t="s">
        <v>196</v>
      </c>
      <c r="B126" s="87" t="s">
        <v>295</v>
      </c>
      <c r="C126" s="83">
        <f t="shared" si="16"/>
        <v>18328</v>
      </c>
      <c r="D126" s="186">
        <f>SUM(D127,D129:D132)</f>
        <v>15154</v>
      </c>
      <c r="E126" s="186">
        <f>SUM(E127,E129:E132)</f>
        <v>3174</v>
      </c>
      <c r="F126" s="186"/>
      <c r="G126" s="186"/>
      <c r="H126" s="365"/>
      <c r="I126" s="365"/>
      <c r="J126" s="365"/>
      <c r="K126" s="183">
        <v>3665.6000000000004</v>
      </c>
      <c r="L126" s="183">
        <v>2476.92</v>
      </c>
      <c r="M126" s="183">
        <v>398.03</v>
      </c>
      <c r="N126" s="183">
        <v>790.6500000000001</v>
      </c>
      <c r="O126" s="183">
        <v>-89.53999999999999</v>
      </c>
      <c r="P126" s="183">
        <v>2964.4900000000002</v>
      </c>
      <c r="Q126" s="183">
        <v>2566.46</v>
      </c>
      <c r="R126" s="183">
        <v>398.03</v>
      </c>
      <c r="S126" s="183">
        <v>2969.71</v>
      </c>
      <c r="T126" s="183">
        <v>2416.71</v>
      </c>
      <c r="U126" s="183">
        <v>553</v>
      </c>
      <c r="V126" s="183">
        <v>-5.2199999999997715</v>
      </c>
      <c r="W126" s="183">
        <v>-53.11999999999978</v>
      </c>
      <c r="X126" s="183">
        <v>47.900000000000006</v>
      </c>
    </row>
    <row r="127" spans="1:24" ht="22.5">
      <c r="A127" s="477"/>
      <c r="B127" s="87" t="s">
        <v>206</v>
      </c>
      <c r="C127" s="83">
        <f t="shared" si="16"/>
        <v>8433</v>
      </c>
      <c r="D127" s="186">
        <f>SUM(D128)</f>
        <v>6994</v>
      </c>
      <c r="E127" s="186">
        <f>SUM(E128)</f>
        <v>1439</v>
      </c>
      <c r="F127" s="186"/>
      <c r="G127" s="186"/>
      <c r="H127" s="365"/>
      <c r="I127" s="365"/>
      <c r="J127" s="365"/>
      <c r="K127" s="183">
        <v>1686.6</v>
      </c>
      <c r="L127" s="183">
        <v>1011.96</v>
      </c>
      <c r="M127" s="183">
        <v>0</v>
      </c>
      <c r="N127" s="183">
        <v>674.64</v>
      </c>
      <c r="O127" s="183">
        <v>-56</v>
      </c>
      <c r="P127" s="183">
        <v>1067.96</v>
      </c>
      <c r="Q127" s="183">
        <v>1067.96</v>
      </c>
      <c r="R127" s="183">
        <v>0</v>
      </c>
      <c r="S127" s="183">
        <v>1070.45</v>
      </c>
      <c r="T127" s="183">
        <v>1070.45</v>
      </c>
      <c r="U127" s="183">
        <v>0</v>
      </c>
      <c r="V127" s="183">
        <v>-2.4900000000000375</v>
      </c>
      <c r="W127" s="183">
        <v>-12.590000000000032</v>
      </c>
      <c r="X127" s="183">
        <v>10.099999999999994</v>
      </c>
    </row>
    <row r="128" spans="1:24" ht="14.25">
      <c r="A128" s="477"/>
      <c r="B128" s="86" t="s">
        <v>545</v>
      </c>
      <c r="C128" s="83">
        <f t="shared" si="16"/>
        <v>8433</v>
      </c>
      <c r="D128" s="184">
        <v>6994</v>
      </c>
      <c r="E128" s="184">
        <f>VLOOKUP(B128,'[1]中职助学金（人社）改'!$B$39:$E$90,4,0)</f>
        <v>1439</v>
      </c>
      <c r="F128" s="364">
        <v>0.6</v>
      </c>
      <c r="G128" s="358">
        <f>1-F128</f>
        <v>0.4</v>
      </c>
      <c r="H128" s="359">
        <v>0</v>
      </c>
      <c r="I128" s="359">
        <v>1</v>
      </c>
      <c r="J128" s="359">
        <v>0</v>
      </c>
      <c r="K128" s="180">
        <v>1686.6</v>
      </c>
      <c r="L128" s="180">
        <v>1011.96</v>
      </c>
      <c r="M128" s="180">
        <v>0</v>
      </c>
      <c r="N128" s="180">
        <v>674.64</v>
      </c>
      <c r="O128" s="185">
        <v>-56</v>
      </c>
      <c r="P128" s="177">
        <v>1067.96</v>
      </c>
      <c r="Q128" s="177">
        <v>1067.96</v>
      </c>
      <c r="R128" s="177">
        <v>0</v>
      </c>
      <c r="S128" s="177">
        <v>1070.45</v>
      </c>
      <c r="T128" s="177">
        <v>1070.45</v>
      </c>
      <c r="U128" s="177">
        <v>0</v>
      </c>
      <c r="V128" s="176">
        <v>-2.4900000000000375</v>
      </c>
      <c r="W128" s="340">
        <v>-12.590000000000032</v>
      </c>
      <c r="X128" s="340">
        <v>10.099999999999994</v>
      </c>
    </row>
    <row r="129" spans="1:24" ht="14.25">
      <c r="A129" s="477"/>
      <c r="B129" s="85" t="s">
        <v>296</v>
      </c>
      <c r="C129" s="83">
        <f t="shared" si="16"/>
        <v>2956</v>
      </c>
      <c r="D129" s="184">
        <v>2956</v>
      </c>
      <c r="E129" s="184">
        <v>0</v>
      </c>
      <c r="F129" s="364">
        <v>0.6</v>
      </c>
      <c r="G129" s="358">
        <f>1-F129</f>
        <v>0.4</v>
      </c>
      <c r="H129" s="359">
        <v>0.8</v>
      </c>
      <c r="I129" s="359">
        <v>0</v>
      </c>
      <c r="J129" s="359">
        <f>1-H129</f>
        <v>0.19999999999999996</v>
      </c>
      <c r="K129" s="180">
        <v>591.2</v>
      </c>
      <c r="L129" s="180">
        <v>354.72</v>
      </c>
      <c r="M129" s="180">
        <v>189.18</v>
      </c>
      <c r="N129" s="180">
        <v>47.30000000000001</v>
      </c>
      <c r="O129" s="185">
        <v>-6.22</v>
      </c>
      <c r="P129" s="177">
        <v>550.1200000000001</v>
      </c>
      <c r="Q129" s="177">
        <v>360.94000000000005</v>
      </c>
      <c r="R129" s="177">
        <v>189.18</v>
      </c>
      <c r="S129" s="177">
        <v>548.5</v>
      </c>
      <c r="T129" s="177">
        <v>385.5</v>
      </c>
      <c r="U129" s="177">
        <v>163</v>
      </c>
      <c r="V129" s="176">
        <v>1.6200000000001182</v>
      </c>
      <c r="W129" s="340">
        <v>1.6200000000001182</v>
      </c>
      <c r="X129" s="340">
        <v>0</v>
      </c>
    </row>
    <row r="130" spans="1:24" ht="14.25">
      <c r="A130" s="477"/>
      <c r="B130" s="85" t="s">
        <v>546</v>
      </c>
      <c r="C130" s="83">
        <f t="shared" si="16"/>
        <v>3298</v>
      </c>
      <c r="D130" s="184">
        <v>1563</v>
      </c>
      <c r="E130" s="184">
        <f>VLOOKUP(B130,'[1]中职助学金（人社）改'!$B$39:$E$90,4,0)</f>
        <v>1735</v>
      </c>
      <c r="F130" s="364">
        <v>0.8</v>
      </c>
      <c r="G130" s="358">
        <f>1-F130</f>
        <v>0.19999999999999996</v>
      </c>
      <c r="H130" s="359">
        <v>0.7</v>
      </c>
      <c r="I130" s="359">
        <v>0</v>
      </c>
      <c r="J130" s="359">
        <f>1-H130</f>
        <v>0.30000000000000004</v>
      </c>
      <c r="K130" s="180">
        <v>659.6</v>
      </c>
      <c r="L130" s="180">
        <v>527.68</v>
      </c>
      <c r="M130" s="180">
        <v>92.34</v>
      </c>
      <c r="N130" s="180">
        <v>39.58000000000007</v>
      </c>
      <c r="O130" s="185">
        <v>0</v>
      </c>
      <c r="P130" s="177">
        <v>620.02</v>
      </c>
      <c r="Q130" s="177">
        <v>527.68</v>
      </c>
      <c r="R130" s="177">
        <v>92.34</v>
      </c>
      <c r="S130" s="177">
        <v>588.73</v>
      </c>
      <c r="T130" s="177">
        <v>388.73</v>
      </c>
      <c r="U130" s="177">
        <v>200</v>
      </c>
      <c r="V130" s="176">
        <v>31.29000000000002</v>
      </c>
      <c r="W130" s="340">
        <v>-6.509999999999991</v>
      </c>
      <c r="X130" s="340">
        <v>37.80000000000001</v>
      </c>
    </row>
    <row r="131" spans="1:24" ht="14.25">
      <c r="A131" s="477"/>
      <c r="B131" s="85" t="s">
        <v>297</v>
      </c>
      <c r="C131" s="83">
        <f t="shared" si="16"/>
        <v>729</v>
      </c>
      <c r="D131" s="184">
        <v>729</v>
      </c>
      <c r="E131" s="184">
        <v>0</v>
      </c>
      <c r="F131" s="364">
        <v>0.8</v>
      </c>
      <c r="G131" s="358">
        <f>1-F131</f>
        <v>0.19999999999999996</v>
      </c>
      <c r="H131" s="359">
        <v>0.8</v>
      </c>
      <c r="I131" s="359">
        <v>0</v>
      </c>
      <c r="J131" s="359">
        <f>1-H131</f>
        <v>0.19999999999999996</v>
      </c>
      <c r="K131" s="180">
        <v>145.8</v>
      </c>
      <c r="L131" s="180">
        <v>116.64</v>
      </c>
      <c r="M131" s="180">
        <v>23.33</v>
      </c>
      <c r="N131" s="180">
        <v>5.8300000000000125</v>
      </c>
      <c r="O131" s="185">
        <v>-4.5</v>
      </c>
      <c r="P131" s="177">
        <v>144.47</v>
      </c>
      <c r="Q131" s="177">
        <v>121.14</v>
      </c>
      <c r="R131" s="177">
        <v>23.33</v>
      </c>
      <c r="S131" s="177">
        <v>132.72</v>
      </c>
      <c r="T131" s="177">
        <v>109.72</v>
      </c>
      <c r="U131" s="177">
        <v>23</v>
      </c>
      <c r="V131" s="176">
        <v>11.75</v>
      </c>
      <c r="W131" s="340">
        <v>11.75</v>
      </c>
      <c r="X131" s="340">
        <v>0</v>
      </c>
    </row>
    <row r="132" spans="1:24" ht="14.25">
      <c r="A132" s="478"/>
      <c r="B132" s="85" t="s">
        <v>298</v>
      </c>
      <c r="C132" s="83">
        <f t="shared" si="16"/>
        <v>2912</v>
      </c>
      <c r="D132" s="184">
        <v>2912</v>
      </c>
      <c r="E132" s="184">
        <v>0</v>
      </c>
      <c r="F132" s="364">
        <v>0.8</v>
      </c>
      <c r="G132" s="358">
        <f>1-F132</f>
        <v>0.19999999999999996</v>
      </c>
      <c r="H132" s="359">
        <v>0.8</v>
      </c>
      <c r="I132" s="359">
        <v>0</v>
      </c>
      <c r="J132" s="359">
        <f>1-H132</f>
        <v>0.19999999999999996</v>
      </c>
      <c r="K132" s="180">
        <v>582.4</v>
      </c>
      <c r="L132" s="180">
        <v>465.92</v>
      </c>
      <c r="M132" s="180">
        <v>93.18</v>
      </c>
      <c r="N132" s="180">
        <v>23.299999999999955</v>
      </c>
      <c r="O132" s="185">
        <v>-22.82</v>
      </c>
      <c r="P132" s="177">
        <v>581.9200000000001</v>
      </c>
      <c r="Q132" s="177">
        <v>488.74</v>
      </c>
      <c r="R132" s="177">
        <v>93.18</v>
      </c>
      <c r="S132" s="177">
        <v>629.31</v>
      </c>
      <c r="T132" s="177">
        <v>462.31</v>
      </c>
      <c r="U132" s="177">
        <v>167</v>
      </c>
      <c r="V132" s="176">
        <v>-47.38999999999987</v>
      </c>
      <c r="W132" s="340">
        <v>-47.38999999999987</v>
      </c>
      <c r="X132" s="340">
        <v>0</v>
      </c>
    </row>
    <row r="133" spans="1:24" ht="14.25">
      <c r="A133" s="476" t="s">
        <v>197</v>
      </c>
      <c r="B133" s="87" t="s">
        <v>299</v>
      </c>
      <c r="C133" s="83">
        <f t="shared" si="16"/>
        <v>23913</v>
      </c>
      <c r="D133" s="186">
        <f>SUM(D134,D137:D148)</f>
        <v>21615</v>
      </c>
      <c r="E133" s="186">
        <f>SUM(E134,E137:E148)</f>
        <v>2298</v>
      </c>
      <c r="F133" s="186"/>
      <c r="G133" s="186"/>
      <c r="H133" s="365"/>
      <c r="I133" s="365"/>
      <c r="J133" s="365"/>
      <c r="K133" s="181">
        <v>4782.599999999999</v>
      </c>
      <c r="L133" s="181">
        <v>3309.2799999999997</v>
      </c>
      <c r="M133" s="181">
        <v>698.75</v>
      </c>
      <c r="N133" s="181">
        <v>774.5699999999999</v>
      </c>
      <c r="O133" s="181">
        <v>-64.8</v>
      </c>
      <c r="P133" s="181">
        <v>4072.83</v>
      </c>
      <c r="Q133" s="181">
        <v>3374.08</v>
      </c>
      <c r="R133" s="181">
        <v>698.75</v>
      </c>
      <c r="S133" s="181">
        <v>4289.7</v>
      </c>
      <c r="T133" s="181">
        <v>3202.7</v>
      </c>
      <c r="U133" s="181">
        <v>1087</v>
      </c>
      <c r="V133" s="181">
        <v>-216.86999999999986</v>
      </c>
      <c r="W133" s="181">
        <v>-204.15999999999983</v>
      </c>
      <c r="X133" s="181">
        <v>-12.710000000000036</v>
      </c>
    </row>
    <row r="134" spans="1:24" ht="22.5">
      <c r="A134" s="477"/>
      <c r="B134" s="87" t="s">
        <v>206</v>
      </c>
      <c r="C134" s="83">
        <f t="shared" si="16"/>
        <v>8414</v>
      </c>
      <c r="D134" s="186">
        <f>SUM(D135:D136)</f>
        <v>6116</v>
      </c>
      <c r="E134" s="186">
        <f>SUM(E135:E136)</f>
        <v>2298</v>
      </c>
      <c r="F134" s="186"/>
      <c r="G134" s="186"/>
      <c r="H134" s="365"/>
      <c r="I134" s="365"/>
      <c r="J134" s="365"/>
      <c r="K134" s="183">
        <v>1682.8</v>
      </c>
      <c r="L134" s="183">
        <v>1009.68</v>
      </c>
      <c r="M134" s="183">
        <v>58.61</v>
      </c>
      <c r="N134" s="183">
        <v>614.51</v>
      </c>
      <c r="O134" s="183">
        <v>0</v>
      </c>
      <c r="P134" s="183">
        <v>1068.29</v>
      </c>
      <c r="Q134" s="183">
        <v>1009.68</v>
      </c>
      <c r="R134" s="183">
        <v>58.61</v>
      </c>
      <c r="S134" s="183">
        <v>1108.39</v>
      </c>
      <c r="T134" s="183">
        <v>1022.39</v>
      </c>
      <c r="U134" s="183">
        <v>86</v>
      </c>
      <c r="V134" s="183">
        <v>-40.10000000000005</v>
      </c>
      <c r="W134" s="183">
        <v>-27.390000000000015</v>
      </c>
      <c r="X134" s="183">
        <v>-12.710000000000036</v>
      </c>
    </row>
    <row r="135" spans="1:24" ht="14.25">
      <c r="A135" s="477"/>
      <c r="B135" s="86" t="s">
        <v>547</v>
      </c>
      <c r="C135" s="83">
        <f t="shared" si="16"/>
        <v>7193</v>
      </c>
      <c r="D135" s="184">
        <v>4895</v>
      </c>
      <c r="E135" s="184">
        <f>VLOOKUP(B135,'[1]中职助学金（人社）改'!$B$39:$E$90,4,0)</f>
        <v>2298</v>
      </c>
      <c r="F135" s="364">
        <v>0.6</v>
      </c>
      <c r="G135" s="358">
        <f aca="true" t="shared" si="17" ref="G135:G148">1-F135</f>
        <v>0.4</v>
      </c>
      <c r="H135" s="359">
        <v>0</v>
      </c>
      <c r="I135" s="359">
        <v>1</v>
      </c>
      <c r="J135" s="359">
        <v>0</v>
      </c>
      <c r="K135" s="180">
        <v>1438.6</v>
      </c>
      <c r="L135" s="180">
        <v>863.16</v>
      </c>
      <c r="M135" s="180">
        <v>0</v>
      </c>
      <c r="N135" s="180">
        <v>575.44</v>
      </c>
      <c r="O135" s="185">
        <v>0</v>
      </c>
      <c r="P135" s="177">
        <v>863.16</v>
      </c>
      <c r="Q135" s="177">
        <v>863.16</v>
      </c>
      <c r="R135" s="177">
        <v>0</v>
      </c>
      <c r="S135" s="177">
        <v>875.87</v>
      </c>
      <c r="T135" s="177">
        <v>875.87</v>
      </c>
      <c r="U135" s="177">
        <v>0</v>
      </c>
      <c r="V135" s="176">
        <v>-12.710000000000036</v>
      </c>
      <c r="W135" s="340">
        <v>0</v>
      </c>
      <c r="X135" s="340">
        <v>-12.710000000000036</v>
      </c>
    </row>
    <row r="136" spans="1:24" ht="14.25">
      <c r="A136" s="477"/>
      <c r="B136" s="86" t="s">
        <v>300</v>
      </c>
      <c r="C136" s="83">
        <f t="shared" si="16"/>
        <v>1221</v>
      </c>
      <c r="D136" s="184">
        <v>1221</v>
      </c>
      <c r="E136" s="184">
        <v>0</v>
      </c>
      <c r="F136" s="364">
        <v>0.6</v>
      </c>
      <c r="G136" s="358">
        <f t="shared" si="17"/>
        <v>0.4</v>
      </c>
      <c r="H136" s="358">
        <v>0.6</v>
      </c>
      <c r="I136" s="366">
        <v>0</v>
      </c>
      <c r="J136" s="358">
        <f aca="true" t="shared" si="18" ref="J136:J148">1-H136</f>
        <v>0.4</v>
      </c>
      <c r="K136" s="180">
        <v>244.2</v>
      </c>
      <c r="L136" s="180">
        <v>146.52</v>
      </c>
      <c r="M136" s="180">
        <v>58.61</v>
      </c>
      <c r="N136" s="180">
        <v>39.06999999999998</v>
      </c>
      <c r="O136" s="185">
        <v>0</v>
      </c>
      <c r="P136" s="177">
        <v>205.13</v>
      </c>
      <c r="Q136" s="177">
        <v>146.52</v>
      </c>
      <c r="R136" s="177">
        <v>58.61</v>
      </c>
      <c r="S136" s="177">
        <v>232.52</v>
      </c>
      <c r="T136" s="177">
        <v>146.52</v>
      </c>
      <c r="U136" s="177">
        <v>86</v>
      </c>
      <c r="V136" s="176">
        <v>-27.390000000000015</v>
      </c>
      <c r="W136" s="340">
        <v>-27.390000000000015</v>
      </c>
      <c r="X136" s="340">
        <v>0</v>
      </c>
    </row>
    <row r="137" spans="1:24" ht="14.25">
      <c r="A137" s="477"/>
      <c r="B137" s="85" t="s">
        <v>301</v>
      </c>
      <c r="C137" s="83">
        <f t="shared" si="16"/>
        <v>2052</v>
      </c>
      <c r="D137" s="184">
        <v>2052</v>
      </c>
      <c r="E137" s="184">
        <v>0</v>
      </c>
      <c r="F137" s="364">
        <v>0.8</v>
      </c>
      <c r="G137" s="358">
        <f t="shared" si="17"/>
        <v>0.19999999999999996</v>
      </c>
      <c r="H137" s="358">
        <v>0.8</v>
      </c>
      <c r="I137" s="366">
        <v>0</v>
      </c>
      <c r="J137" s="358">
        <f t="shared" si="18"/>
        <v>0.19999999999999996</v>
      </c>
      <c r="K137" s="180">
        <v>410.4</v>
      </c>
      <c r="L137" s="180">
        <v>328.32</v>
      </c>
      <c r="M137" s="180">
        <v>65.66</v>
      </c>
      <c r="N137" s="180">
        <v>16.419999999999987</v>
      </c>
      <c r="O137" s="185">
        <v>-14.32</v>
      </c>
      <c r="P137" s="177">
        <v>408.29999999999995</v>
      </c>
      <c r="Q137" s="177">
        <v>342.64</v>
      </c>
      <c r="R137" s="177">
        <v>65.66</v>
      </c>
      <c r="S137" s="177">
        <v>432.07</v>
      </c>
      <c r="T137" s="177">
        <v>317.07</v>
      </c>
      <c r="U137" s="177">
        <v>115</v>
      </c>
      <c r="V137" s="176">
        <v>-23.77000000000004</v>
      </c>
      <c r="W137" s="340">
        <v>-23.77000000000004</v>
      </c>
      <c r="X137" s="340">
        <v>0</v>
      </c>
    </row>
    <row r="138" spans="1:24" ht="14.25">
      <c r="A138" s="477"/>
      <c r="B138" s="85" t="s">
        <v>302</v>
      </c>
      <c r="C138" s="83">
        <f t="shared" si="16"/>
        <v>423</v>
      </c>
      <c r="D138" s="184">
        <v>423</v>
      </c>
      <c r="E138" s="184">
        <v>0</v>
      </c>
      <c r="F138" s="364">
        <v>0.6</v>
      </c>
      <c r="G138" s="358">
        <f t="shared" si="17"/>
        <v>0.4</v>
      </c>
      <c r="H138" s="358">
        <v>0.8</v>
      </c>
      <c r="I138" s="366">
        <v>0</v>
      </c>
      <c r="J138" s="358">
        <f t="shared" si="18"/>
        <v>0.19999999999999996</v>
      </c>
      <c r="K138" s="180">
        <v>84.6</v>
      </c>
      <c r="L138" s="180">
        <v>50.76</v>
      </c>
      <c r="M138" s="180">
        <v>27.07</v>
      </c>
      <c r="N138" s="180">
        <v>6.769999999999996</v>
      </c>
      <c r="O138" s="185">
        <v>-4.72</v>
      </c>
      <c r="P138" s="177">
        <v>82.55</v>
      </c>
      <c r="Q138" s="177">
        <v>55.48</v>
      </c>
      <c r="R138" s="177">
        <v>27.07</v>
      </c>
      <c r="S138" s="177">
        <v>104.1</v>
      </c>
      <c r="T138" s="177">
        <v>74.1</v>
      </c>
      <c r="U138" s="177">
        <v>30</v>
      </c>
      <c r="V138" s="176">
        <v>-21.549999999999997</v>
      </c>
      <c r="W138" s="340">
        <v>-21.549999999999997</v>
      </c>
      <c r="X138" s="340">
        <v>0</v>
      </c>
    </row>
    <row r="139" spans="1:24" ht="14.25">
      <c r="A139" s="477"/>
      <c r="B139" s="85" t="s">
        <v>303</v>
      </c>
      <c r="C139" s="83">
        <f t="shared" si="16"/>
        <v>2572</v>
      </c>
      <c r="D139" s="184">
        <v>2572</v>
      </c>
      <c r="E139" s="184">
        <v>0</v>
      </c>
      <c r="F139" s="364">
        <v>0.6</v>
      </c>
      <c r="G139" s="358">
        <f t="shared" si="17"/>
        <v>0.4</v>
      </c>
      <c r="H139" s="358">
        <v>0.8</v>
      </c>
      <c r="I139" s="366">
        <v>0</v>
      </c>
      <c r="J139" s="358">
        <f t="shared" si="18"/>
        <v>0.19999999999999996</v>
      </c>
      <c r="K139" s="180">
        <v>514.4</v>
      </c>
      <c r="L139" s="180">
        <v>308.64</v>
      </c>
      <c r="M139" s="180">
        <v>164.61</v>
      </c>
      <c r="N139" s="180">
        <v>41.14999999999998</v>
      </c>
      <c r="O139" s="185">
        <v>-11.62</v>
      </c>
      <c r="P139" s="177">
        <v>484.87</v>
      </c>
      <c r="Q139" s="177">
        <v>320.26</v>
      </c>
      <c r="R139" s="177">
        <v>164.61</v>
      </c>
      <c r="S139" s="177">
        <v>520.0899999999999</v>
      </c>
      <c r="T139" s="177">
        <v>366.09</v>
      </c>
      <c r="U139" s="177">
        <v>154</v>
      </c>
      <c r="V139" s="176">
        <v>-35.219999999999914</v>
      </c>
      <c r="W139" s="340">
        <v>-35.219999999999914</v>
      </c>
      <c r="X139" s="340">
        <v>0</v>
      </c>
    </row>
    <row r="140" spans="1:24" ht="14.25">
      <c r="A140" s="477"/>
      <c r="B140" s="85" t="s">
        <v>304</v>
      </c>
      <c r="C140" s="83">
        <f t="shared" si="16"/>
        <v>1042</v>
      </c>
      <c r="D140" s="184">
        <v>1042</v>
      </c>
      <c r="E140" s="184">
        <v>0</v>
      </c>
      <c r="F140" s="364">
        <v>0.8</v>
      </c>
      <c r="G140" s="358">
        <f t="shared" si="17"/>
        <v>0.19999999999999996</v>
      </c>
      <c r="H140" s="358">
        <v>0.8</v>
      </c>
      <c r="I140" s="366">
        <v>0</v>
      </c>
      <c r="J140" s="358">
        <f t="shared" si="18"/>
        <v>0.19999999999999996</v>
      </c>
      <c r="K140" s="180">
        <v>208.4</v>
      </c>
      <c r="L140" s="180">
        <v>166.72</v>
      </c>
      <c r="M140" s="180">
        <v>33.34</v>
      </c>
      <c r="N140" s="180">
        <v>8.340000000000003</v>
      </c>
      <c r="O140" s="185">
        <v>-7.97</v>
      </c>
      <c r="P140" s="177">
        <v>208.03</v>
      </c>
      <c r="Q140" s="177">
        <v>174.69</v>
      </c>
      <c r="R140" s="177">
        <v>33.34</v>
      </c>
      <c r="S140" s="177">
        <v>250.46</v>
      </c>
      <c r="T140" s="177">
        <v>164.46</v>
      </c>
      <c r="U140" s="177">
        <v>86</v>
      </c>
      <c r="V140" s="176">
        <v>-42.43000000000001</v>
      </c>
      <c r="W140" s="340">
        <v>-42.43000000000001</v>
      </c>
      <c r="X140" s="340">
        <v>0</v>
      </c>
    </row>
    <row r="141" spans="1:24" ht="14.25">
      <c r="A141" s="477"/>
      <c r="B141" s="85" t="s">
        <v>305</v>
      </c>
      <c r="C141" s="83">
        <f t="shared" si="16"/>
        <v>569</v>
      </c>
      <c r="D141" s="184">
        <v>569</v>
      </c>
      <c r="E141" s="184">
        <v>0</v>
      </c>
      <c r="F141" s="364">
        <v>0.8</v>
      </c>
      <c r="G141" s="358">
        <f t="shared" si="17"/>
        <v>0.19999999999999996</v>
      </c>
      <c r="H141" s="358">
        <v>0.8</v>
      </c>
      <c r="I141" s="366">
        <v>0</v>
      </c>
      <c r="J141" s="358">
        <f t="shared" si="18"/>
        <v>0.19999999999999996</v>
      </c>
      <c r="K141" s="180">
        <v>113.8</v>
      </c>
      <c r="L141" s="180">
        <v>91.04</v>
      </c>
      <c r="M141" s="180">
        <v>18.21</v>
      </c>
      <c r="N141" s="180">
        <v>4.54999999999999</v>
      </c>
      <c r="O141" s="185">
        <v>-3.73</v>
      </c>
      <c r="P141" s="177">
        <v>112.98000000000002</v>
      </c>
      <c r="Q141" s="177">
        <v>94.77000000000001</v>
      </c>
      <c r="R141" s="177">
        <v>18.21</v>
      </c>
      <c r="S141" s="177">
        <v>126.73</v>
      </c>
      <c r="T141" s="177">
        <v>86.73</v>
      </c>
      <c r="U141" s="177">
        <v>40</v>
      </c>
      <c r="V141" s="176">
        <v>-13.749999999999986</v>
      </c>
      <c r="W141" s="340">
        <v>-13.749999999999986</v>
      </c>
      <c r="X141" s="340">
        <v>0</v>
      </c>
    </row>
    <row r="142" spans="1:24" ht="14.25">
      <c r="A142" s="477"/>
      <c r="B142" s="85" t="s">
        <v>306</v>
      </c>
      <c r="C142" s="83">
        <f t="shared" si="16"/>
        <v>3367</v>
      </c>
      <c r="D142" s="184">
        <v>3367</v>
      </c>
      <c r="E142" s="184">
        <v>0</v>
      </c>
      <c r="F142" s="364">
        <v>0.8</v>
      </c>
      <c r="G142" s="358">
        <f t="shared" si="17"/>
        <v>0.19999999999999996</v>
      </c>
      <c r="H142" s="358">
        <v>0.8</v>
      </c>
      <c r="I142" s="366">
        <v>0</v>
      </c>
      <c r="J142" s="358">
        <f t="shared" si="18"/>
        <v>0.19999999999999996</v>
      </c>
      <c r="K142" s="180">
        <v>673.4</v>
      </c>
      <c r="L142" s="180">
        <v>538.72</v>
      </c>
      <c r="M142" s="180">
        <v>107.74</v>
      </c>
      <c r="N142" s="180">
        <v>26.939999999999955</v>
      </c>
      <c r="O142" s="185">
        <v>-4.45</v>
      </c>
      <c r="P142" s="177">
        <v>650.9100000000001</v>
      </c>
      <c r="Q142" s="177">
        <v>543.1700000000001</v>
      </c>
      <c r="R142" s="177">
        <v>107.74</v>
      </c>
      <c r="S142" s="177">
        <v>590.03</v>
      </c>
      <c r="T142" s="177">
        <v>426.03000000000003</v>
      </c>
      <c r="U142" s="177">
        <v>164</v>
      </c>
      <c r="V142" s="176">
        <v>60.88000000000011</v>
      </c>
      <c r="W142" s="340">
        <v>60.88000000000011</v>
      </c>
      <c r="X142" s="340">
        <v>0</v>
      </c>
    </row>
    <row r="143" spans="1:24" ht="14.25">
      <c r="A143" s="477"/>
      <c r="B143" s="85" t="s">
        <v>307</v>
      </c>
      <c r="C143" s="83">
        <f t="shared" si="16"/>
        <v>668</v>
      </c>
      <c r="D143" s="184">
        <v>668</v>
      </c>
      <c r="E143" s="184">
        <v>0</v>
      </c>
      <c r="F143" s="364">
        <v>0.6</v>
      </c>
      <c r="G143" s="358">
        <f t="shared" si="17"/>
        <v>0.4</v>
      </c>
      <c r="H143" s="358">
        <v>0.8</v>
      </c>
      <c r="I143" s="366">
        <v>0</v>
      </c>
      <c r="J143" s="358">
        <f t="shared" si="18"/>
        <v>0.19999999999999996</v>
      </c>
      <c r="K143" s="180">
        <v>133.6</v>
      </c>
      <c r="L143" s="180">
        <v>80.16</v>
      </c>
      <c r="M143" s="180">
        <v>42.75</v>
      </c>
      <c r="N143" s="180">
        <v>10.689999999999998</v>
      </c>
      <c r="O143" s="185">
        <v>-3.28</v>
      </c>
      <c r="P143" s="177">
        <v>126.19</v>
      </c>
      <c r="Q143" s="177">
        <v>83.44</v>
      </c>
      <c r="R143" s="177">
        <v>42.75</v>
      </c>
      <c r="S143" s="177">
        <v>146.39999999999998</v>
      </c>
      <c r="T143" s="177">
        <v>96.39999999999999</v>
      </c>
      <c r="U143" s="177">
        <v>50</v>
      </c>
      <c r="V143" s="176">
        <v>-20.20999999999998</v>
      </c>
      <c r="W143" s="340">
        <v>-20.20999999999998</v>
      </c>
      <c r="X143" s="340">
        <v>0</v>
      </c>
    </row>
    <row r="144" spans="1:24" ht="14.25">
      <c r="A144" s="477"/>
      <c r="B144" s="85" t="s">
        <v>308</v>
      </c>
      <c r="C144" s="83">
        <f t="shared" si="16"/>
        <v>775</v>
      </c>
      <c r="D144" s="184">
        <v>775</v>
      </c>
      <c r="E144" s="184">
        <v>0</v>
      </c>
      <c r="F144" s="364">
        <v>0.6</v>
      </c>
      <c r="G144" s="358">
        <f t="shared" si="17"/>
        <v>0.4</v>
      </c>
      <c r="H144" s="358">
        <v>0.8</v>
      </c>
      <c r="I144" s="366">
        <v>0</v>
      </c>
      <c r="J144" s="358">
        <f t="shared" si="18"/>
        <v>0.19999999999999996</v>
      </c>
      <c r="K144" s="180">
        <v>155</v>
      </c>
      <c r="L144" s="180">
        <v>93</v>
      </c>
      <c r="M144" s="180">
        <v>49.6</v>
      </c>
      <c r="N144" s="180">
        <v>12.399999999999999</v>
      </c>
      <c r="O144" s="185">
        <v>0</v>
      </c>
      <c r="P144" s="177">
        <v>142.6</v>
      </c>
      <c r="Q144" s="177">
        <v>93</v>
      </c>
      <c r="R144" s="177">
        <v>49.6</v>
      </c>
      <c r="S144" s="177">
        <v>187</v>
      </c>
      <c r="T144" s="177">
        <v>93</v>
      </c>
      <c r="U144" s="177">
        <v>94</v>
      </c>
      <c r="V144" s="176">
        <v>-44.400000000000006</v>
      </c>
      <c r="W144" s="340">
        <v>-44.400000000000006</v>
      </c>
      <c r="X144" s="340">
        <v>0</v>
      </c>
    </row>
    <row r="145" spans="1:24" ht="14.25">
      <c r="A145" s="477"/>
      <c r="B145" s="85" t="s">
        <v>309</v>
      </c>
      <c r="C145" s="83">
        <f t="shared" si="16"/>
        <v>68</v>
      </c>
      <c r="D145" s="184">
        <v>68</v>
      </c>
      <c r="E145" s="184">
        <v>0</v>
      </c>
      <c r="F145" s="364">
        <v>0.6</v>
      </c>
      <c r="G145" s="358">
        <f t="shared" si="17"/>
        <v>0.4</v>
      </c>
      <c r="H145" s="358">
        <v>0.8</v>
      </c>
      <c r="I145" s="366">
        <v>0</v>
      </c>
      <c r="J145" s="358">
        <f t="shared" si="18"/>
        <v>0.19999999999999996</v>
      </c>
      <c r="K145" s="180">
        <v>13.6</v>
      </c>
      <c r="L145" s="180">
        <v>8.16</v>
      </c>
      <c r="M145" s="180">
        <v>4.35</v>
      </c>
      <c r="N145" s="180">
        <v>1.0899999999999999</v>
      </c>
      <c r="O145" s="185">
        <v>0</v>
      </c>
      <c r="P145" s="177">
        <v>12.51</v>
      </c>
      <c r="Q145" s="177">
        <v>8.16</v>
      </c>
      <c r="R145" s="177">
        <v>4.35</v>
      </c>
      <c r="S145" s="177">
        <v>14.16</v>
      </c>
      <c r="T145" s="177">
        <v>8.16</v>
      </c>
      <c r="U145" s="177">
        <v>6</v>
      </c>
      <c r="V145" s="176">
        <v>-1.6500000000000004</v>
      </c>
      <c r="W145" s="340">
        <v>-1.6500000000000004</v>
      </c>
      <c r="X145" s="340">
        <v>0</v>
      </c>
    </row>
    <row r="146" spans="1:24" ht="14.25">
      <c r="A146" s="477"/>
      <c r="B146" s="85" t="s">
        <v>310</v>
      </c>
      <c r="C146" s="83">
        <f t="shared" si="16"/>
        <v>1367</v>
      </c>
      <c r="D146" s="184">
        <v>1367</v>
      </c>
      <c r="E146" s="184">
        <v>0</v>
      </c>
      <c r="F146" s="364">
        <v>0.8</v>
      </c>
      <c r="G146" s="358">
        <f t="shared" si="17"/>
        <v>0.19999999999999996</v>
      </c>
      <c r="H146" s="358">
        <v>0.8</v>
      </c>
      <c r="I146" s="366">
        <v>0</v>
      </c>
      <c r="J146" s="358">
        <f t="shared" si="18"/>
        <v>0.19999999999999996</v>
      </c>
      <c r="K146" s="180">
        <v>273.4</v>
      </c>
      <c r="L146" s="180">
        <v>218.72</v>
      </c>
      <c r="M146" s="180">
        <v>43.74</v>
      </c>
      <c r="N146" s="180">
        <v>10.939999999999976</v>
      </c>
      <c r="O146" s="185">
        <v>-1.03</v>
      </c>
      <c r="P146" s="177">
        <v>263.49</v>
      </c>
      <c r="Q146" s="177">
        <v>219.75</v>
      </c>
      <c r="R146" s="177">
        <v>43.74</v>
      </c>
      <c r="S146" s="177">
        <v>249.10999999999999</v>
      </c>
      <c r="T146" s="177">
        <v>169.10999999999999</v>
      </c>
      <c r="U146" s="177">
        <v>80</v>
      </c>
      <c r="V146" s="176">
        <v>14.380000000000024</v>
      </c>
      <c r="W146" s="340">
        <v>14.380000000000024</v>
      </c>
      <c r="X146" s="340">
        <v>0</v>
      </c>
    </row>
    <row r="147" spans="1:24" ht="14.25">
      <c r="A147" s="477"/>
      <c r="B147" s="85" t="s">
        <v>311</v>
      </c>
      <c r="C147" s="83">
        <f t="shared" si="16"/>
        <v>1740</v>
      </c>
      <c r="D147" s="184">
        <v>1740</v>
      </c>
      <c r="E147" s="184">
        <v>0</v>
      </c>
      <c r="F147" s="364">
        <v>0.8</v>
      </c>
      <c r="G147" s="358">
        <f t="shared" si="17"/>
        <v>0.19999999999999996</v>
      </c>
      <c r="H147" s="358">
        <v>0.8</v>
      </c>
      <c r="I147" s="366">
        <v>0</v>
      </c>
      <c r="J147" s="358">
        <f t="shared" si="18"/>
        <v>0.19999999999999996</v>
      </c>
      <c r="K147" s="180">
        <v>348</v>
      </c>
      <c r="L147" s="180">
        <v>278.4</v>
      </c>
      <c r="M147" s="180">
        <v>55.68</v>
      </c>
      <c r="N147" s="180">
        <v>13.920000000000023</v>
      </c>
      <c r="O147" s="185">
        <v>-9.45</v>
      </c>
      <c r="P147" s="177">
        <v>343.53</v>
      </c>
      <c r="Q147" s="177">
        <v>287.84999999999997</v>
      </c>
      <c r="R147" s="177">
        <v>55.68</v>
      </c>
      <c r="S147" s="177">
        <v>364.52</v>
      </c>
      <c r="T147" s="177">
        <v>255.52</v>
      </c>
      <c r="U147" s="177">
        <v>109</v>
      </c>
      <c r="V147" s="176">
        <v>-20.99000000000001</v>
      </c>
      <c r="W147" s="340">
        <v>-20.99000000000001</v>
      </c>
      <c r="X147" s="340">
        <v>0</v>
      </c>
    </row>
    <row r="148" spans="1:24" ht="14.25">
      <c r="A148" s="478"/>
      <c r="B148" s="85" t="s">
        <v>312</v>
      </c>
      <c r="C148" s="83">
        <f t="shared" si="16"/>
        <v>856</v>
      </c>
      <c r="D148" s="184">
        <v>856</v>
      </c>
      <c r="E148" s="184">
        <v>0</v>
      </c>
      <c r="F148" s="364">
        <v>0.8</v>
      </c>
      <c r="G148" s="358">
        <f t="shared" si="17"/>
        <v>0.19999999999999996</v>
      </c>
      <c r="H148" s="358">
        <v>0.8</v>
      </c>
      <c r="I148" s="366">
        <v>0</v>
      </c>
      <c r="J148" s="358">
        <f t="shared" si="18"/>
        <v>0.19999999999999996</v>
      </c>
      <c r="K148" s="180">
        <v>171.2</v>
      </c>
      <c r="L148" s="180">
        <v>136.96</v>
      </c>
      <c r="M148" s="180">
        <v>27.39</v>
      </c>
      <c r="N148" s="180">
        <v>6.84999999999998</v>
      </c>
      <c r="O148" s="185">
        <v>-4.23</v>
      </c>
      <c r="P148" s="177">
        <v>168.57999999999998</v>
      </c>
      <c r="Q148" s="177">
        <v>141.19</v>
      </c>
      <c r="R148" s="177">
        <v>27.39</v>
      </c>
      <c r="S148" s="177">
        <v>196.64</v>
      </c>
      <c r="T148" s="177">
        <v>123.64</v>
      </c>
      <c r="U148" s="177">
        <v>73</v>
      </c>
      <c r="V148" s="176">
        <v>-28.060000000000002</v>
      </c>
      <c r="W148" s="340">
        <v>-28.060000000000002</v>
      </c>
      <c r="X148" s="340">
        <v>0</v>
      </c>
    </row>
    <row r="149" spans="1:24" ht="22.5">
      <c r="A149" s="499" t="s">
        <v>198</v>
      </c>
      <c r="B149" s="92" t="s">
        <v>313</v>
      </c>
      <c r="C149" s="83">
        <f t="shared" si="16"/>
        <v>16899</v>
      </c>
      <c r="D149" s="186">
        <f>SUM(D150:D158)</f>
        <v>15921</v>
      </c>
      <c r="E149" s="186">
        <f>SUM(E150:E158)</f>
        <v>978</v>
      </c>
      <c r="F149" s="186"/>
      <c r="G149" s="186"/>
      <c r="H149" s="365"/>
      <c r="I149" s="366">
        <v>0</v>
      </c>
      <c r="J149" s="365"/>
      <c r="K149" s="181">
        <v>3379.8</v>
      </c>
      <c r="L149" s="181">
        <v>2703.84</v>
      </c>
      <c r="M149" s="181">
        <v>319.85</v>
      </c>
      <c r="N149" s="181">
        <v>356.1100000000001</v>
      </c>
      <c r="O149" s="181">
        <v>-45.809999999999995</v>
      </c>
      <c r="P149" s="181">
        <v>3069.5000000000005</v>
      </c>
      <c r="Q149" s="181">
        <v>2749.6500000000005</v>
      </c>
      <c r="R149" s="181">
        <v>319.85</v>
      </c>
      <c r="S149" s="181">
        <v>3306.54</v>
      </c>
      <c r="T149" s="181">
        <v>3003.54</v>
      </c>
      <c r="U149" s="181">
        <v>303</v>
      </c>
      <c r="V149" s="181">
        <v>-237.0300000000001</v>
      </c>
      <c r="W149" s="181">
        <v>-221.60000000000008</v>
      </c>
      <c r="X149" s="181">
        <v>-15.430000000000007</v>
      </c>
    </row>
    <row r="150" spans="1:24" ht="14.25">
      <c r="A150" s="500"/>
      <c r="B150" s="85" t="s">
        <v>548</v>
      </c>
      <c r="C150" s="83">
        <f t="shared" si="16"/>
        <v>6904</v>
      </c>
      <c r="D150" s="184">
        <v>6475</v>
      </c>
      <c r="E150" s="184">
        <f>VLOOKUP(B150,'[1]中职助学金（人社）改'!$B$39:$E$90,4,0)</f>
        <v>429</v>
      </c>
      <c r="F150" s="364">
        <v>0.8</v>
      </c>
      <c r="G150" s="358">
        <f aca="true" t="shared" si="19" ref="G150:G158">1-F150</f>
        <v>0.19999999999999996</v>
      </c>
      <c r="H150" s="359">
        <v>0</v>
      </c>
      <c r="I150" s="358">
        <v>1</v>
      </c>
      <c r="J150" s="359">
        <v>0</v>
      </c>
      <c r="K150" s="180">
        <v>1380.8</v>
      </c>
      <c r="L150" s="180">
        <v>1104.64</v>
      </c>
      <c r="M150" s="180">
        <v>0</v>
      </c>
      <c r="N150" s="180">
        <v>276.16</v>
      </c>
      <c r="O150" s="185">
        <v>0</v>
      </c>
      <c r="P150" s="177">
        <v>1104.64</v>
      </c>
      <c r="Q150" s="177">
        <v>1104.64</v>
      </c>
      <c r="R150" s="177">
        <v>0</v>
      </c>
      <c r="S150" s="177">
        <v>1196.56</v>
      </c>
      <c r="T150" s="177">
        <v>1196.56</v>
      </c>
      <c r="U150" s="177">
        <v>0</v>
      </c>
      <c r="V150" s="176">
        <v>-91.92000000000009</v>
      </c>
      <c r="W150" s="340">
        <v>-31.160000000000082</v>
      </c>
      <c r="X150" s="340">
        <v>-60.760000000000005</v>
      </c>
    </row>
    <row r="151" spans="1:24" ht="14.25">
      <c r="A151" s="500"/>
      <c r="B151" s="85" t="s">
        <v>314</v>
      </c>
      <c r="C151" s="83">
        <f t="shared" si="16"/>
        <v>1840</v>
      </c>
      <c r="D151" s="184">
        <v>1840</v>
      </c>
      <c r="E151" s="184">
        <v>0</v>
      </c>
      <c r="F151" s="364">
        <v>0.8</v>
      </c>
      <c r="G151" s="358">
        <f t="shared" si="19"/>
        <v>0.19999999999999996</v>
      </c>
      <c r="H151" s="359">
        <v>0.8</v>
      </c>
      <c r="I151" s="359">
        <v>0</v>
      </c>
      <c r="J151" s="359">
        <f aca="true" t="shared" si="20" ref="J151:J158">1-H151</f>
        <v>0.19999999999999996</v>
      </c>
      <c r="K151" s="180">
        <v>368</v>
      </c>
      <c r="L151" s="180">
        <v>294.4</v>
      </c>
      <c r="M151" s="180">
        <v>58.88</v>
      </c>
      <c r="N151" s="180">
        <v>14.72000000000002</v>
      </c>
      <c r="O151" s="185">
        <v>-4.42</v>
      </c>
      <c r="P151" s="177">
        <v>357.7</v>
      </c>
      <c r="Q151" s="177">
        <v>298.82</v>
      </c>
      <c r="R151" s="177">
        <v>58.88</v>
      </c>
      <c r="S151" s="177">
        <v>380.29999999999995</v>
      </c>
      <c r="T151" s="177">
        <v>316.29999999999995</v>
      </c>
      <c r="U151" s="177">
        <v>64</v>
      </c>
      <c r="V151" s="176">
        <v>-22.589999999999975</v>
      </c>
      <c r="W151" s="340">
        <v>-22.589999999999975</v>
      </c>
      <c r="X151" s="340">
        <v>0</v>
      </c>
    </row>
    <row r="152" spans="1:24" ht="14.25">
      <c r="A152" s="500"/>
      <c r="B152" s="85" t="s">
        <v>315</v>
      </c>
      <c r="C152" s="83">
        <f t="shared" si="16"/>
        <v>1308</v>
      </c>
      <c r="D152" s="184">
        <v>1308</v>
      </c>
      <c r="E152" s="184">
        <v>0</v>
      </c>
      <c r="F152" s="364">
        <v>0.8</v>
      </c>
      <c r="G152" s="358">
        <f t="shared" si="19"/>
        <v>0.19999999999999996</v>
      </c>
      <c r="H152" s="359">
        <v>0.8</v>
      </c>
      <c r="I152" s="359">
        <v>0</v>
      </c>
      <c r="J152" s="359">
        <f t="shared" si="20"/>
        <v>0.19999999999999996</v>
      </c>
      <c r="K152" s="180">
        <v>261.6</v>
      </c>
      <c r="L152" s="180">
        <v>209.28</v>
      </c>
      <c r="M152" s="180">
        <v>41.86</v>
      </c>
      <c r="N152" s="180">
        <v>10.460000000000022</v>
      </c>
      <c r="O152" s="185">
        <v>-6.33</v>
      </c>
      <c r="P152" s="177">
        <v>257.47</v>
      </c>
      <c r="Q152" s="177">
        <v>215.61</v>
      </c>
      <c r="R152" s="177">
        <v>41.86</v>
      </c>
      <c r="S152" s="177">
        <v>273.6</v>
      </c>
      <c r="T152" s="177">
        <v>240.6</v>
      </c>
      <c r="U152" s="177">
        <v>33</v>
      </c>
      <c r="V152" s="176">
        <v>-16.129999999999995</v>
      </c>
      <c r="W152" s="340">
        <v>-16.129999999999995</v>
      </c>
      <c r="X152" s="340">
        <v>0</v>
      </c>
    </row>
    <row r="153" spans="1:24" ht="14.25">
      <c r="A153" s="500"/>
      <c r="B153" s="85" t="s">
        <v>316</v>
      </c>
      <c r="C153" s="83">
        <f t="shared" si="16"/>
        <v>1278</v>
      </c>
      <c r="D153" s="184">
        <v>1278</v>
      </c>
      <c r="E153" s="184">
        <v>0</v>
      </c>
      <c r="F153" s="364">
        <v>0.8</v>
      </c>
      <c r="G153" s="358">
        <f t="shared" si="19"/>
        <v>0.19999999999999996</v>
      </c>
      <c r="H153" s="359">
        <v>0.8</v>
      </c>
      <c r="I153" s="359">
        <v>0</v>
      </c>
      <c r="J153" s="359">
        <f t="shared" si="20"/>
        <v>0.19999999999999996</v>
      </c>
      <c r="K153" s="180">
        <v>255.6</v>
      </c>
      <c r="L153" s="180">
        <v>204.48</v>
      </c>
      <c r="M153" s="180">
        <v>40.9</v>
      </c>
      <c r="N153" s="180">
        <v>10.220000000000006</v>
      </c>
      <c r="O153" s="185">
        <v>-8.49</v>
      </c>
      <c r="P153" s="177">
        <v>253.87</v>
      </c>
      <c r="Q153" s="177">
        <v>212.97</v>
      </c>
      <c r="R153" s="177">
        <v>40.9</v>
      </c>
      <c r="S153" s="177">
        <v>283.45</v>
      </c>
      <c r="T153" s="177">
        <v>246.45</v>
      </c>
      <c r="U153" s="177">
        <v>37</v>
      </c>
      <c r="V153" s="176">
        <v>-29.579999999999984</v>
      </c>
      <c r="W153" s="340">
        <v>-29.579999999999984</v>
      </c>
      <c r="X153" s="340">
        <v>0</v>
      </c>
    </row>
    <row r="154" spans="1:24" ht="14.25">
      <c r="A154" s="500"/>
      <c r="B154" s="85" t="s">
        <v>317</v>
      </c>
      <c r="C154" s="83">
        <f t="shared" si="16"/>
        <v>985</v>
      </c>
      <c r="D154" s="184">
        <v>985</v>
      </c>
      <c r="E154" s="184">
        <v>0</v>
      </c>
      <c r="F154" s="364">
        <v>0.8</v>
      </c>
      <c r="G154" s="358">
        <f t="shared" si="19"/>
        <v>0.19999999999999996</v>
      </c>
      <c r="H154" s="359">
        <v>0.8</v>
      </c>
      <c r="I154" s="359">
        <v>0</v>
      </c>
      <c r="J154" s="359">
        <f t="shared" si="20"/>
        <v>0.19999999999999996</v>
      </c>
      <c r="K154" s="180">
        <v>197</v>
      </c>
      <c r="L154" s="180">
        <v>157.6</v>
      </c>
      <c r="M154" s="180">
        <v>31.52</v>
      </c>
      <c r="N154" s="180">
        <v>7.880000000000006</v>
      </c>
      <c r="O154" s="185">
        <v>-4.64</v>
      </c>
      <c r="P154" s="177">
        <v>193.76</v>
      </c>
      <c r="Q154" s="177">
        <v>162.23999999999998</v>
      </c>
      <c r="R154" s="177">
        <v>31.52</v>
      </c>
      <c r="S154" s="177">
        <v>208.54</v>
      </c>
      <c r="T154" s="177">
        <v>180.54</v>
      </c>
      <c r="U154" s="177">
        <v>28</v>
      </c>
      <c r="V154" s="176">
        <v>-14.780000000000001</v>
      </c>
      <c r="W154" s="340">
        <v>-14.780000000000001</v>
      </c>
      <c r="X154" s="340">
        <v>0</v>
      </c>
    </row>
    <row r="155" spans="1:24" ht="14.25">
      <c r="A155" s="500"/>
      <c r="B155" s="85" t="s">
        <v>318</v>
      </c>
      <c r="C155" s="83">
        <f t="shared" si="16"/>
        <v>909</v>
      </c>
      <c r="D155" s="184">
        <v>909</v>
      </c>
      <c r="E155" s="184">
        <v>0</v>
      </c>
      <c r="F155" s="364">
        <v>0.8</v>
      </c>
      <c r="G155" s="358">
        <f t="shared" si="19"/>
        <v>0.19999999999999996</v>
      </c>
      <c r="H155" s="359">
        <v>0.8</v>
      </c>
      <c r="I155" s="359">
        <v>0</v>
      </c>
      <c r="J155" s="359">
        <f t="shared" si="20"/>
        <v>0.19999999999999996</v>
      </c>
      <c r="K155" s="180">
        <v>181.8</v>
      </c>
      <c r="L155" s="180">
        <v>145.44</v>
      </c>
      <c r="M155" s="180">
        <v>29.09</v>
      </c>
      <c r="N155" s="180">
        <v>7.270000000000014</v>
      </c>
      <c r="O155" s="185">
        <v>-4.79</v>
      </c>
      <c r="P155" s="177">
        <v>179.32</v>
      </c>
      <c r="Q155" s="177">
        <v>150.23</v>
      </c>
      <c r="R155" s="177">
        <v>29.09</v>
      </c>
      <c r="S155" s="177">
        <v>196.12</v>
      </c>
      <c r="T155" s="177">
        <v>169.12</v>
      </c>
      <c r="U155" s="177">
        <v>27</v>
      </c>
      <c r="V155" s="176">
        <v>-16.80000000000001</v>
      </c>
      <c r="W155" s="340">
        <v>-16.80000000000001</v>
      </c>
      <c r="X155" s="340">
        <v>0</v>
      </c>
    </row>
    <row r="156" spans="1:24" ht="14.25">
      <c r="A156" s="500"/>
      <c r="B156" s="85" t="s">
        <v>319</v>
      </c>
      <c r="C156" s="83">
        <f t="shared" si="16"/>
        <v>1139</v>
      </c>
      <c r="D156" s="184">
        <v>1139</v>
      </c>
      <c r="E156" s="184">
        <v>0</v>
      </c>
      <c r="F156" s="364">
        <v>0.8</v>
      </c>
      <c r="G156" s="358">
        <f t="shared" si="19"/>
        <v>0.19999999999999996</v>
      </c>
      <c r="H156" s="359">
        <v>0.8</v>
      </c>
      <c r="I156" s="359">
        <v>0</v>
      </c>
      <c r="J156" s="359">
        <f t="shared" si="20"/>
        <v>0.19999999999999996</v>
      </c>
      <c r="K156" s="180">
        <v>227.8</v>
      </c>
      <c r="L156" s="180">
        <v>182.24</v>
      </c>
      <c r="M156" s="180">
        <v>36.45</v>
      </c>
      <c r="N156" s="180">
        <v>9.11</v>
      </c>
      <c r="O156" s="185">
        <v>-5.27</v>
      </c>
      <c r="P156" s="177">
        <v>223.96000000000004</v>
      </c>
      <c r="Q156" s="177">
        <v>187.51000000000002</v>
      </c>
      <c r="R156" s="177">
        <v>36.45</v>
      </c>
      <c r="S156" s="177">
        <v>247.28</v>
      </c>
      <c r="T156" s="177">
        <v>208.28</v>
      </c>
      <c r="U156" s="177">
        <v>39</v>
      </c>
      <c r="V156" s="176">
        <v>-23.319999999999965</v>
      </c>
      <c r="W156" s="340">
        <v>-23.319999999999965</v>
      </c>
      <c r="X156" s="340">
        <v>0</v>
      </c>
    </row>
    <row r="157" spans="1:24" ht="14.25">
      <c r="A157" s="500"/>
      <c r="B157" s="85" t="s">
        <v>320</v>
      </c>
      <c r="C157" s="83">
        <f t="shared" si="16"/>
        <v>240</v>
      </c>
      <c r="D157" s="184">
        <v>240</v>
      </c>
      <c r="E157" s="184">
        <v>0</v>
      </c>
      <c r="F157" s="364">
        <v>0.8</v>
      </c>
      <c r="G157" s="358">
        <f t="shared" si="19"/>
        <v>0.19999999999999996</v>
      </c>
      <c r="H157" s="359">
        <v>0.8</v>
      </c>
      <c r="I157" s="359">
        <v>0</v>
      </c>
      <c r="J157" s="359">
        <f t="shared" si="20"/>
        <v>0.19999999999999996</v>
      </c>
      <c r="K157" s="180">
        <v>48</v>
      </c>
      <c r="L157" s="180">
        <v>38.4</v>
      </c>
      <c r="M157" s="180">
        <v>7.68</v>
      </c>
      <c r="N157" s="180">
        <v>1.9200000000000017</v>
      </c>
      <c r="O157" s="185">
        <v>-2.62</v>
      </c>
      <c r="P157" s="177">
        <v>48.699999999999996</v>
      </c>
      <c r="Q157" s="177">
        <v>41.019999999999996</v>
      </c>
      <c r="R157" s="177">
        <v>7.68</v>
      </c>
      <c r="S157" s="177">
        <v>59.37</v>
      </c>
      <c r="T157" s="177">
        <v>51.37</v>
      </c>
      <c r="U157" s="177">
        <v>8</v>
      </c>
      <c r="V157" s="176">
        <v>-10.670000000000002</v>
      </c>
      <c r="W157" s="340">
        <v>-10.670000000000002</v>
      </c>
      <c r="X157" s="340">
        <v>0</v>
      </c>
    </row>
    <row r="158" spans="1:24" ht="14.25">
      <c r="A158" s="501"/>
      <c r="B158" s="85" t="s">
        <v>549</v>
      </c>
      <c r="C158" s="83">
        <f t="shared" si="16"/>
        <v>2296</v>
      </c>
      <c r="D158" s="184">
        <v>1747</v>
      </c>
      <c r="E158" s="184">
        <f>VLOOKUP(B158,'[1]中职助学金（人社）改'!$B$39:$E$90,4,0)</f>
        <v>549</v>
      </c>
      <c r="F158" s="364">
        <v>0.8</v>
      </c>
      <c r="G158" s="358">
        <f t="shared" si="19"/>
        <v>0.19999999999999996</v>
      </c>
      <c r="H158" s="359">
        <v>0.8</v>
      </c>
      <c r="I158" s="359">
        <v>0</v>
      </c>
      <c r="J158" s="359">
        <f t="shared" si="20"/>
        <v>0.19999999999999996</v>
      </c>
      <c r="K158" s="180">
        <v>459.2</v>
      </c>
      <c r="L158" s="180">
        <v>367.36</v>
      </c>
      <c r="M158" s="180">
        <v>73.47</v>
      </c>
      <c r="N158" s="180">
        <v>18.369999999999976</v>
      </c>
      <c r="O158" s="185">
        <v>-9.25</v>
      </c>
      <c r="P158" s="177">
        <v>450.08000000000004</v>
      </c>
      <c r="Q158" s="177">
        <v>376.61</v>
      </c>
      <c r="R158" s="177">
        <v>73.47</v>
      </c>
      <c r="S158" s="177">
        <v>461.32</v>
      </c>
      <c r="T158" s="177">
        <v>394.32</v>
      </c>
      <c r="U158" s="192">
        <v>67</v>
      </c>
      <c r="V158" s="176">
        <v>-11.240000000000052</v>
      </c>
      <c r="W158" s="340">
        <v>-56.57000000000005</v>
      </c>
      <c r="X158" s="340">
        <v>45.33</v>
      </c>
    </row>
  </sheetData>
  <sheetProtection/>
  <mergeCells count="23">
    <mergeCell ref="A98:A111"/>
    <mergeCell ref="A112:A125"/>
    <mergeCell ref="A126:A132"/>
    <mergeCell ref="A133:A148"/>
    <mergeCell ref="A149:A158"/>
    <mergeCell ref="A25:A32"/>
    <mergeCell ref="A33:A47"/>
    <mergeCell ref="A60:A70"/>
    <mergeCell ref="A71:A81"/>
    <mergeCell ref="A82:A88"/>
    <mergeCell ref="S4:U4"/>
    <mergeCell ref="V4:X4"/>
    <mergeCell ref="A1:B1"/>
    <mergeCell ref="A4:B5"/>
    <mergeCell ref="A2:X2"/>
    <mergeCell ref="F4:J4"/>
    <mergeCell ref="K4:N4"/>
    <mergeCell ref="O4:O5"/>
    <mergeCell ref="P4:R4"/>
    <mergeCell ref="C4:E4"/>
    <mergeCell ref="A89:A97"/>
    <mergeCell ref="A7:A16"/>
    <mergeCell ref="A17:A2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9"/>
  <sheetViews>
    <sheetView zoomScalePageLayoutView="0" workbookViewId="0" topLeftCell="A1">
      <selection activeCell="I9" sqref="I9"/>
    </sheetView>
  </sheetViews>
  <sheetFormatPr defaultColWidth="9.00390625" defaultRowHeight="14.25" outlineLevelCol="1"/>
  <cols>
    <col min="2" max="2" width="11.75390625" style="0" customWidth="1"/>
    <col min="3" max="5" width="9.00390625" style="203" customWidth="1"/>
    <col min="6" max="6" width="7.375" style="367" customWidth="1" outlineLevel="1"/>
    <col min="7" max="7" width="8.00390625" style="367" customWidth="1" outlineLevel="1"/>
    <col min="8" max="8" width="7.625" style="367" customWidth="1" outlineLevel="1"/>
    <col min="9" max="9" width="7.375" style="367" customWidth="1" outlineLevel="1"/>
    <col min="10" max="10" width="7.25390625" style="377" customWidth="1" outlineLevel="1"/>
    <col min="11" max="13" width="9.00390625" style="142" customWidth="1"/>
    <col min="14" max="14" width="10.50390625" style="142" customWidth="1"/>
    <col min="15" max="15" width="9.00390625" style="0" customWidth="1"/>
    <col min="16" max="16" width="11.50390625" style="0" customWidth="1"/>
    <col min="23" max="23" width="11.00390625" style="170" customWidth="1"/>
    <col min="24" max="25" width="10.75390625" style="170" customWidth="1"/>
  </cols>
  <sheetData>
    <row r="1" spans="1:25" ht="14.25">
      <c r="A1" s="505" t="s">
        <v>737</v>
      </c>
      <c r="B1" s="505"/>
      <c r="C1" s="200"/>
      <c r="D1" s="200"/>
      <c r="E1" s="200"/>
      <c r="F1" s="368"/>
      <c r="G1" s="368"/>
      <c r="H1" s="369"/>
      <c r="I1" s="369"/>
      <c r="J1" s="370"/>
      <c r="K1" s="93"/>
      <c r="L1" s="93"/>
      <c r="M1" s="93"/>
      <c r="N1" s="93"/>
      <c r="O1" s="93"/>
      <c r="P1" s="94"/>
      <c r="Q1" s="94"/>
      <c r="R1" s="94"/>
      <c r="S1" s="94"/>
      <c r="T1" s="94"/>
      <c r="U1" s="94"/>
      <c r="V1" s="94"/>
      <c r="W1" s="208"/>
      <c r="X1" s="208"/>
      <c r="Y1" s="208"/>
    </row>
    <row r="2" spans="1:25" ht="27">
      <c r="A2" s="504" t="s">
        <v>738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504"/>
      <c r="X2" s="504"/>
      <c r="Y2" s="504"/>
    </row>
    <row r="3" spans="1:25" ht="14.25">
      <c r="A3" s="95"/>
      <c r="B3" s="95"/>
      <c r="C3" s="96"/>
      <c r="D3" s="96"/>
      <c r="E3" s="96"/>
      <c r="F3" s="371"/>
      <c r="G3" s="371"/>
      <c r="H3" s="372"/>
      <c r="I3" s="372"/>
      <c r="J3" s="372"/>
      <c r="K3" s="96">
        <v>1</v>
      </c>
      <c r="L3" s="96"/>
      <c r="M3" s="96"/>
      <c r="N3" s="96"/>
      <c r="O3" s="141"/>
      <c r="P3" s="94"/>
      <c r="Q3" s="94"/>
      <c r="R3" s="94"/>
      <c r="S3" s="94"/>
      <c r="T3" s="94"/>
      <c r="U3" s="94"/>
      <c r="V3" s="94"/>
      <c r="W3" s="208"/>
      <c r="X3" s="208"/>
      <c r="Y3" s="208"/>
    </row>
    <row r="4" spans="1:25" ht="60" customHeight="1">
      <c r="A4" s="506" t="s">
        <v>183</v>
      </c>
      <c r="B4" s="506"/>
      <c r="C4" s="503" t="s">
        <v>321</v>
      </c>
      <c r="D4" s="503"/>
      <c r="E4" s="503"/>
      <c r="F4" s="510" t="s">
        <v>726</v>
      </c>
      <c r="G4" s="511"/>
      <c r="H4" s="511"/>
      <c r="I4" s="511"/>
      <c r="J4" s="512"/>
      <c r="K4" s="513" t="s">
        <v>322</v>
      </c>
      <c r="L4" s="514"/>
      <c r="M4" s="514"/>
      <c r="N4" s="514"/>
      <c r="O4" s="515"/>
      <c r="P4" s="516" t="s">
        <v>727</v>
      </c>
      <c r="Q4" s="518" t="s">
        <v>739</v>
      </c>
      <c r="R4" s="519"/>
      <c r="S4" s="520"/>
      <c r="T4" s="502" t="s">
        <v>729</v>
      </c>
      <c r="U4" s="502"/>
      <c r="V4" s="502"/>
      <c r="W4" s="485" t="s">
        <v>743</v>
      </c>
      <c r="X4" s="486"/>
      <c r="Y4" s="487"/>
    </row>
    <row r="5" spans="1:25" ht="14.25">
      <c r="A5" s="507"/>
      <c r="B5" s="506"/>
      <c r="C5" s="98" t="s">
        <v>6</v>
      </c>
      <c r="D5" s="98" t="s">
        <v>202</v>
      </c>
      <c r="E5" s="98" t="s">
        <v>203</v>
      </c>
      <c r="F5" s="373" t="s">
        <v>732</v>
      </c>
      <c r="G5" s="373" t="s">
        <v>733</v>
      </c>
      <c r="H5" s="373" t="s">
        <v>1</v>
      </c>
      <c r="I5" s="373" t="s">
        <v>2</v>
      </c>
      <c r="J5" s="373" t="s">
        <v>3</v>
      </c>
      <c r="K5" s="98" t="s">
        <v>6</v>
      </c>
      <c r="L5" s="98" t="s">
        <v>5</v>
      </c>
      <c r="M5" s="98" t="s">
        <v>323</v>
      </c>
      <c r="N5" s="98" t="s">
        <v>1</v>
      </c>
      <c r="O5" s="98" t="s">
        <v>709</v>
      </c>
      <c r="P5" s="517"/>
      <c r="Q5" s="79" t="s">
        <v>740</v>
      </c>
      <c r="R5" s="79" t="s">
        <v>732</v>
      </c>
      <c r="S5" s="79" t="s">
        <v>741</v>
      </c>
      <c r="T5" s="79" t="s">
        <v>6</v>
      </c>
      <c r="U5" s="79" t="s">
        <v>5</v>
      </c>
      <c r="V5" s="79" t="s">
        <v>1</v>
      </c>
      <c r="W5" s="82" t="s">
        <v>734</v>
      </c>
      <c r="X5" s="82" t="s">
        <v>731</v>
      </c>
      <c r="Y5" s="82" t="s">
        <v>735</v>
      </c>
    </row>
    <row r="6" spans="1:25" ht="14.25">
      <c r="A6" s="339"/>
      <c r="B6" s="100" t="s">
        <v>184</v>
      </c>
      <c r="C6" s="201">
        <f>C7+C16+C24+C32+C47+C59+C70+C80+C87+C96+C110+C124+C131+C147</f>
        <v>584864</v>
      </c>
      <c r="D6" s="201">
        <f>D7+D16+D24+D32+D47+D59+D70+D80+D87+D96+D110+D124+D131+D147</f>
        <v>516235</v>
      </c>
      <c r="E6" s="201">
        <f>E7+E16+E24+E32+E47+E59+E70+E80+E87+E96+E110+E124+E131+E147</f>
        <v>68629</v>
      </c>
      <c r="F6" s="188"/>
      <c r="G6" s="188"/>
      <c r="H6" s="188"/>
      <c r="I6" s="188"/>
      <c r="J6" s="188"/>
      <c r="K6" s="188">
        <f aca="true" t="shared" si="0" ref="K6:Y6">K7+K16+K24+K32+K47+K59+K70+K80+K87+K96+K110+K124+K131+K147</f>
        <v>145857.68</v>
      </c>
      <c r="L6" s="188">
        <f t="shared" si="0"/>
        <v>76082.68000000001</v>
      </c>
      <c r="M6" s="188">
        <f t="shared" si="0"/>
        <v>69774.99999999999</v>
      </c>
      <c r="N6" s="188">
        <f t="shared" si="0"/>
        <v>23990.66</v>
      </c>
      <c r="O6" s="188">
        <f t="shared" si="0"/>
        <v>45784.34</v>
      </c>
      <c r="P6" s="188">
        <f>P7+P16+P24+P32+P47+P59+P70+P80+P87+P96+P110+P124+P131+P147</f>
        <v>-1298.94</v>
      </c>
      <c r="Q6" s="188">
        <f>Q7+Q16+Q24+Q32+Q47+Q59+Q70+Q80+Q87+Q96+Q110+Q124+Q131+Q147</f>
        <v>101372.27999999998</v>
      </c>
      <c r="R6" s="188">
        <f>R7+R16+R24+R32+R47+R59+R70+R80+R87+R96+R110+R124+R131+R147</f>
        <v>76780.36</v>
      </c>
      <c r="S6" s="188">
        <f>S7+S16+S24+S32+S47+S59+S70+S80+S87+S96+S110+S124+S131+S147</f>
        <v>24591.92</v>
      </c>
      <c r="T6" s="188">
        <f t="shared" si="0"/>
        <v>94549.43000000001</v>
      </c>
      <c r="U6" s="188">
        <f t="shared" si="0"/>
        <v>75463.17</v>
      </c>
      <c r="V6" s="188">
        <f t="shared" si="0"/>
        <v>19086.26</v>
      </c>
      <c r="W6" s="188">
        <f t="shared" si="0"/>
        <v>6822.850000000002</v>
      </c>
      <c r="X6" s="188">
        <f t="shared" si="0"/>
        <v>1694.4400000000003</v>
      </c>
      <c r="Y6" s="188">
        <f t="shared" si="0"/>
        <v>5128.410000000001</v>
      </c>
    </row>
    <row r="7" spans="1:25" ht="14.25">
      <c r="A7" s="508" t="s">
        <v>742</v>
      </c>
      <c r="B7" s="100" t="s">
        <v>8</v>
      </c>
      <c r="C7" s="201">
        <f>SUM(C9:C15)</f>
        <v>82993</v>
      </c>
      <c r="D7" s="201">
        <f>SUM(D9:D15)</f>
        <v>76836</v>
      </c>
      <c r="E7" s="201">
        <f>SUM(E9:E15)</f>
        <v>6157</v>
      </c>
      <c r="F7" s="188"/>
      <c r="G7" s="188"/>
      <c r="H7" s="188"/>
      <c r="I7" s="188"/>
      <c r="J7" s="188"/>
      <c r="K7" s="188">
        <f aca="true" t="shared" si="1" ref="K7:Y7">SUM(K9:K15)</f>
        <v>20410.88</v>
      </c>
      <c r="L7" s="188">
        <f t="shared" si="1"/>
        <v>9959.16</v>
      </c>
      <c r="M7" s="188">
        <f t="shared" si="1"/>
        <v>10451.720000000001</v>
      </c>
      <c r="N7" s="188">
        <f t="shared" si="1"/>
        <v>894.61</v>
      </c>
      <c r="O7" s="188">
        <f t="shared" si="1"/>
        <v>9557.109999999999</v>
      </c>
      <c r="P7" s="188">
        <f>SUM(P9:P15)</f>
        <v>-135.3</v>
      </c>
      <c r="Q7" s="188">
        <f>SUM(Q9:Q15)</f>
        <v>10989.07</v>
      </c>
      <c r="R7" s="188">
        <f>SUM(R9:R15)</f>
        <v>10006.16</v>
      </c>
      <c r="S7" s="188">
        <f>SUM(S9:S15)</f>
        <v>982.9100000000001</v>
      </c>
      <c r="T7" s="188">
        <f t="shared" si="1"/>
        <v>11389.429999999998</v>
      </c>
      <c r="U7" s="188">
        <f t="shared" si="1"/>
        <v>10698.13</v>
      </c>
      <c r="V7" s="188">
        <f t="shared" si="1"/>
        <v>691.3</v>
      </c>
      <c r="W7" s="188">
        <f t="shared" si="1"/>
        <v>-400.3599999999999</v>
      </c>
      <c r="X7" s="188">
        <f t="shared" si="1"/>
        <v>265.3700000000001</v>
      </c>
      <c r="Y7" s="188">
        <f t="shared" si="1"/>
        <v>-665.73</v>
      </c>
    </row>
    <row r="8" spans="1:25" ht="22.5">
      <c r="A8" s="508"/>
      <c r="B8" s="100" t="s">
        <v>324</v>
      </c>
      <c r="C8" s="201">
        <f>SUM(C9:C13)</f>
        <v>73665</v>
      </c>
      <c r="D8" s="201">
        <f>SUM(D9:D13)</f>
        <v>68948</v>
      </c>
      <c r="E8" s="201">
        <f>SUM(E9:E13)</f>
        <v>4717</v>
      </c>
      <c r="F8" s="188"/>
      <c r="G8" s="188"/>
      <c r="H8" s="188"/>
      <c r="I8" s="188"/>
      <c r="J8" s="188"/>
      <c r="K8" s="188">
        <f aca="true" t="shared" si="2" ref="K8:X8">SUM(K9:K13)</f>
        <v>18056.960000000003</v>
      </c>
      <c r="L8" s="188">
        <f t="shared" si="2"/>
        <v>8839.800000000001</v>
      </c>
      <c r="M8" s="188">
        <f t="shared" si="2"/>
        <v>9217.160000000002</v>
      </c>
      <c r="N8" s="188">
        <f t="shared" si="2"/>
        <v>153.87</v>
      </c>
      <c r="O8" s="188">
        <f t="shared" si="2"/>
        <v>9063.289999999999</v>
      </c>
      <c r="P8" s="188">
        <f>SUM(P9:P13)</f>
        <v>-125.07999999999998</v>
      </c>
      <c r="Q8" s="188">
        <f>SUM(Q9:Q13)</f>
        <v>9118.75</v>
      </c>
      <c r="R8" s="188">
        <f>SUM(R9:R13)</f>
        <v>8886.800000000001</v>
      </c>
      <c r="S8" s="188">
        <f>SUM(S9:S13)</f>
        <v>231.95</v>
      </c>
      <c r="T8" s="188">
        <f t="shared" si="2"/>
        <v>9595.789999999999</v>
      </c>
      <c r="U8" s="188">
        <f t="shared" si="2"/>
        <v>9517.71</v>
      </c>
      <c r="V8" s="188">
        <f t="shared" si="2"/>
        <v>78.07999999999998</v>
      </c>
      <c r="W8" s="188">
        <f t="shared" si="2"/>
        <v>-477.0399999999999</v>
      </c>
      <c r="X8" s="188">
        <f t="shared" si="2"/>
        <v>87.11000000000007</v>
      </c>
      <c r="Y8" s="190">
        <f>N8-V8</f>
        <v>75.79000000000002</v>
      </c>
    </row>
    <row r="9" spans="1:25" ht="14.25">
      <c r="A9" s="508"/>
      <c r="B9" s="97" t="s">
        <v>10</v>
      </c>
      <c r="C9" s="201">
        <v>67254</v>
      </c>
      <c r="D9" s="201">
        <v>62537</v>
      </c>
      <c r="E9" s="201">
        <v>4717</v>
      </c>
      <c r="F9" s="375">
        <v>0.6</v>
      </c>
      <c r="G9" s="374">
        <v>0.4</v>
      </c>
      <c r="H9" s="375"/>
      <c r="I9" s="375">
        <v>1</v>
      </c>
      <c r="J9" s="375"/>
      <c r="K9" s="89">
        <v>16518.32</v>
      </c>
      <c r="L9" s="89">
        <v>8070.48</v>
      </c>
      <c r="M9" s="89">
        <v>8447.84</v>
      </c>
      <c r="N9" s="89">
        <v>0</v>
      </c>
      <c r="O9" s="188">
        <v>8447.84</v>
      </c>
      <c r="P9" s="189">
        <v>-116.28</v>
      </c>
      <c r="Q9" s="189">
        <v>8186.759999999999</v>
      </c>
      <c r="R9" s="189">
        <v>8117.48</v>
      </c>
      <c r="S9" s="189">
        <v>69.28</v>
      </c>
      <c r="T9" s="189">
        <v>8663.86</v>
      </c>
      <c r="U9" s="189">
        <v>8594.58</v>
      </c>
      <c r="V9" s="189">
        <v>69.28</v>
      </c>
      <c r="W9" s="190">
        <v>-477.09999999999997</v>
      </c>
      <c r="X9" s="190">
        <v>87.11000000000007</v>
      </c>
      <c r="Y9" s="190">
        <v>-564.21</v>
      </c>
    </row>
    <row r="10" spans="1:25" ht="14.25">
      <c r="A10" s="508"/>
      <c r="B10" s="97" t="s">
        <v>11</v>
      </c>
      <c r="C10" s="201">
        <v>3714</v>
      </c>
      <c r="D10" s="201">
        <v>3714</v>
      </c>
      <c r="E10" s="201">
        <v>0</v>
      </c>
      <c r="F10" s="375">
        <v>0.6</v>
      </c>
      <c r="G10" s="374">
        <v>0.4</v>
      </c>
      <c r="H10" s="374">
        <v>0.2</v>
      </c>
      <c r="I10" s="374"/>
      <c r="J10" s="374">
        <v>0.8</v>
      </c>
      <c r="K10" s="89">
        <v>891.36</v>
      </c>
      <c r="L10" s="89">
        <v>445.68</v>
      </c>
      <c r="M10" s="89">
        <v>445.68</v>
      </c>
      <c r="N10" s="89">
        <v>89.14</v>
      </c>
      <c r="O10" s="188">
        <v>356.54</v>
      </c>
      <c r="P10" s="189">
        <v>-4.91</v>
      </c>
      <c r="Q10" s="189">
        <v>539.73</v>
      </c>
      <c r="R10" s="189">
        <v>445.68</v>
      </c>
      <c r="S10" s="189">
        <v>94.05</v>
      </c>
      <c r="T10" s="189">
        <v>494.73</v>
      </c>
      <c r="U10" s="189">
        <v>489.82</v>
      </c>
      <c r="V10" s="189">
        <v>4.91</v>
      </c>
      <c r="W10" s="190">
        <v>45.00000000000006</v>
      </c>
      <c r="X10" s="190">
        <v>0</v>
      </c>
      <c r="Y10" s="190">
        <v>45.00000000000006</v>
      </c>
    </row>
    <row r="11" spans="1:25" ht="14.25">
      <c r="A11" s="508"/>
      <c r="B11" s="97" t="s">
        <v>12</v>
      </c>
      <c r="C11" s="201">
        <v>2412</v>
      </c>
      <c r="D11" s="201">
        <v>2412</v>
      </c>
      <c r="E11" s="201">
        <v>0</v>
      </c>
      <c r="F11" s="375">
        <v>0.6</v>
      </c>
      <c r="G11" s="374">
        <v>0.4</v>
      </c>
      <c r="H11" s="374">
        <v>0.2</v>
      </c>
      <c r="I11" s="374"/>
      <c r="J11" s="374">
        <v>0.8</v>
      </c>
      <c r="K11" s="89">
        <v>578.88</v>
      </c>
      <c r="L11" s="89">
        <v>289.44</v>
      </c>
      <c r="M11" s="89">
        <v>289.44</v>
      </c>
      <c r="N11" s="89">
        <v>57.89</v>
      </c>
      <c r="O11" s="188">
        <v>231.55</v>
      </c>
      <c r="P11" s="189">
        <v>-3.3</v>
      </c>
      <c r="Q11" s="189">
        <v>350.63</v>
      </c>
      <c r="R11" s="189">
        <v>289.44</v>
      </c>
      <c r="S11" s="189">
        <v>61.19</v>
      </c>
      <c r="T11" s="189">
        <v>295.58</v>
      </c>
      <c r="U11" s="189">
        <v>292.28</v>
      </c>
      <c r="V11" s="189">
        <v>3.3</v>
      </c>
      <c r="W11" s="190">
        <v>55.05000000000001</v>
      </c>
      <c r="X11" s="190">
        <v>0</v>
      </c>
      <c r="Y11" s="190">
        <v>55.05000000000001</v>
      </c>
    </row>
    <row r="12" spans="1:25" ht="14.25">
      <c r="A12" s="508"/>
      <c r="B12" s="97" t="s">
        <v>16</v>
      </c>
      <c r="C12" s="201">
        <v>109</v>
      </c>
      <c r="D12" s="201">
        <v>109</v>
      </c>
      <c r="E12" s="201">
        <v>0</v>
      </c>
      <c r="F12" s="375">
        <v>0.6</v>
      </c>
      <c r="G12" s="374">
        <v>0.4</v>
      </c>
      <c r="H12" s="374">
        <v>0.2</v>
      </c>
      <c r="I12" s="374"/>
      <c r="J12" s="374">
        <v>0.8</v>
      </c>
      <c r="K12" s="89">
        <v>26.16</v>
      </c>
      <c r="L12" s="89">
        <v>13.08</v>
      </c>
      <c r="M12" s="89">
        <v>13.08</v>
      </c>
      <c r="N12" s="89">
        <v>2.62</v>
      </c>
      <c r="O12" s="188">
        <v>10.46</v>
      </c>
      <c r="P12" s="189">
        <v>-0.32</v>
      </c>
      <c r="Q12" s="189">
        <v>16.02</v>
      </c>
      <c r="R12" s="189">
        <v>13.08</v>
      </c>
      <c r="S12" s="189">
        <v>2.94</v>
      </c>
      <c r="T12" s="189">
        <v>25.72</v>
      </c>
      <c r="U12" s="189">
        <v>25.4</v>
      </c>
      <c r="V12" s="189">
        <v>0.32</v>
      </c>
      <c r="W12" s="190">
        <v>-9.7</v>
      </c>
      <c r="X12" s="190">
        <v>0</v>
      </c>
      <c r="Y12" s="190">
        <v>-9.7</v>
      </c>
    </row>
    <row r="13" spans="1:25" ht="14.25">
      <c r="A13" s="508"/>
      <c r="B13" s="97" t="s">
        <v>17</v>
      </c>
      <c r="C13" s="201">
        <v>176</v>
      </c>
      <c r="D13" s="201">
        <v>176</v>
      </c>
      <c r="E13" s="201">
        <v>0</v>
      </c>
      <c r="F13" s="375">
        <v>0.6</v>
      </c>
      <c r="G13" s="374">
        <v>0.4</v>
      </c>
      <c r="H13" s="374">
        <v>0.2</v>
      </c>
      <c r="I13" s="374"/>
      <c r="J13" s="374">
        <v>0.8</v>
      </c>
      <c r="K13" s="89">
        <v>42.24</v>
      </c>
      <c r="L13" s="89">
        <v>21.12</v>
      </c>
      <c r="M13" s="89">
        <v>21.12</v>
      </c>
      <c r="N13" s="89">
        <v>4.22</v>
      </c>
      <c r="O13" s="188">
        <v>16.900000000000002</v>
      </c>
      <c r="P13" s="189">
        <v>-0.27</v>
      </c>
      <c r="Q13" s="189">
        <v>25.61</v>
      </c>
      <c r="R13" s="189">
        <v>21.12</v>
      </c>
      <c r="S13" s="189">
        <v>4.49</v>
      </c>
      <c r="T13" s="189">
        <v>115.9</v>
      </c>
      <c r="U13" s="189">
        <v>115.63000000000001</v>
      </c>
      <c r="V13" s="189">
        <v>0.27</v>
      </c>
      <c r="W13" s="190">
        <v>-90.29</v>
      </c>
      <c r="X13" s="190">
        <v>0</v>
      </c>
      <c r="Y13" s="190">
        <v>-90.29</v>
      </c>
    </row>
    <row r="14" spans="1:25" ht="14.25">
      <c r="A14" s="508"/>
      <c r="B14" s="101" t="s">
        <v>18</v>
      </c>
      <c r="C14" s="201">
        <v>5479</v>
      </c>
      <c r="D14" s="201">
        <v>4039</v>
      </c>
      <c r="E14" s="201">
        <v>1440</v>
      </c>
      <c r="F14" s="375">
        <v>0.6</v>
      </c>
      <c r="G14" s="374">
        <v>0.4</v>
      </c>
      <c r="H14" s="374">
        <v>0.6</v>
      </c>
      <c r="I14" s="374"/>
      <c r="J14" s="374">
        <v>0.4</v>
      </c>
      <c r="K14" s="89">
        <v>1430.16</v>
      </c>
      <c r="L14" s="89">
        <v>657.48</v>
      </c>
      <c r="M14" s="89">
        <v>772.6800000000001</v>
      </c>
      <c r="N14" s="89">
        <v>463.61</v>
      </c>
      <c r="O14" s="188">
        <v>309.07000000000005</v>
      </c>
      <c r="P14" s="189">
        <v>-5.55</v>
      </c>
      <c r="Q14" s="189">
        <v>1126.64</v>
      </c>
      <c r="R14" s="189">
        <v>657.48</v>
      </c>
      <c r="S14" s="189">
        <v>469.16</v>
      </c>
      <c r="T14" s="189">
        <v>945.0899999999999</v>
      </c>
      <c r="U14" s="189">
        <v>718.54</v>
      </c>
      <c r="V14" s="189">
        <v>226.55</v>
      </c>
      <c r="W14" s="190">
        <v>181.54999999999998</v>
      </c>
      <c r="X14" s="190">
        <v>178.26000000000002</v>
      </c>
      <c r="Y14" s="190">
        <v>3.2899999999999636</v>
      </c>
    </row>
    <row r="15" spans="1:25" ht="14.25">
      <c r="A15" s="508"/>
      <c r="B15" s="101" t="s">
        <v>19</v>
      </c>
      <c r="C15" s="201">
        <v>3849</v>
      </c>
      <c r="D15" s="201">
        <v>3849</v>
      </c>
      <c r="E15" s="201">
        <v>0</v>
      </c>
      <c r="F15" s="375">
        <v>0.6</v>
      </c>
      <c r="G15" s="374">
        <v>0.4</v>
      </c>
      <c r="H15" s="374">
        <v>0.6</v>
      </c>
      <c r="I15" s="374"/>
      <c r="J15" s="374">
        <v>0.4</v>
      </c>
      <c r="K15" s="89">
        <v>923.76</v>
      </c>
      <c r="L15" s="89">
        <v>461.88</v>
      </c>
      <c r="M15" s="89">
        <v>461.88</v>
      </c>
      <c r="N15" s="89">
        <v>277.13</v>
      </c>
      <c r="O15" s="188">
        <v>184.75</v>
      </c>
      <c r="P15" s="189">
        <v>-4.670000000000002</v>
      </c>
      <c r="Q15" s="189">
        <v>743.6800000000001</v>
      </c>
      <c r="R15" s="189">
        <v>461.88</v>
      </c>
      <c r="S15" s="189">
        <v>281.8</v>
      </c>
      <c r="T15" s="189">
        <v>848.55</v>
      </c>
      <c r="U15" s="189">
        <v>461.88</v>
      </c>
      <c r="V15" s="189">
        <v>386.67</v>
      </c>
      <c r="W15" s="190">
        <v>-104.87</v>
      </c>
      <c r="X15" s="190">
        <v>0</v>
      </c>
      <c r="Y15" s="190">
        <v>-104.87</v>
      </c>
    </row>
    <row r="16" spans="1:25" ht="14.25">
      <c r="A16" s="509" t="s">
        <v>186</v>
      </c>
      <c r="B16" s="100" t="s">
        <v>20</v>
      </c>
      <c r="C16" s="145">
        <v>26305</v>
      </c>
      <c r="D16" s="145">
        <v>19266</v>
      </c>
      <c r="E16" s="145">
        <v>7039</v>
      </c>
      <c r="F16" s="187"/>
      <c r="G16" s="187"/>
      <c r="H16" s="187"/>
      <c r="I16" s="187"/>
      <c r="J16" s="187"/>
      <c r="K16" s="187">
        <v>6876.32</v>
      </c>
      <c r="L16" s="187">
        <v>3236.0800000000004</v>
      </c>
      <c r="M16" s="187">
        <v>3640.2400000000002</v>
      </c>
      <c r="N16" s="187">
        <v>759.8499999999999</v>
      </c>
      <c r="O16" s="187">
        <v>2880.3900000000003</v>
      </c>
      <c r="P16" s="187">
        <v>-33.99000000000001</v>
      </c>
      <c r="Q16" s="187">
        <v>4029.92</v>
      </c>
      <c r="R16" s="187">
        <v>3243.2000000000003</v>
      </c>
      <c r="S16" s="187">
        <v>786.72</v>
      </c>
      <c r="T16" s="187">
        <v>3742.7799999999997</v>
      </c>
      <c r="U16" s="187">
        <v>3207.9100000000003</v>
      </c>
      <c r="V16" s="187">
        <v>534.87</v>
      </c>
      <c r="W16" s="187">
        <v>287.13999999999993</v>
      </c>
      <c r="X16" s="187">
        <v>102.50999999999998</v>
      </c>
      <c r="Y16" s="187">
        <v>184.62999999999994</v>
      </c>
    </row>
    <row r="17" spans="1:25" ht="22.5">
      <c r="A17" s="509"/>
      <c r="B17" s="101" t="s">
        <v>325</v>
      </c>
      <c r="C17" s="201">
        <v>16382</v>
      </c>
      <c r="D17" s="201">
        <v>9606</v>
      </c>
      <c r="E17" s="201">
        <v>6776</v>
      </c>
      <c r="F17" s="188"/>
      <c r="G17" s="188"/>
      <c r="H17" s="188"/>
      <c r="I17" s="188"/>
      <c r="J17" s="188"/>
      <c r="K17" s="188">
        <v>4473.76</v>
      </c>
      <c r="L17" s="188">
        <v>1965.84</v>
      </c>
      <c r="M17" s="188">
        <v>2507.92</v>
      </c>
      <c r="N17" s="188">
        <v>0</v>
      </c>
      <c r="O17" s="188">
        <v>2507.92</v>
      </c>
      <c r="P17" s="188">
        <v>-19.55000000000001</v>
      </c>
      <c r="Q17" s="188">
        <v>1985.3899999999999</v>
      </c>
      <c r="R17" s="188">
        <v>1965.84</v>
      </c>
      <c r="S17" s="188">
        <v>19.55000000000001</v>
      </c>
      <c r="T17" s="188">
        <v>1929.95</v>
      </c>
      <c r="U17" s="188">
        <v>1910.4</v>
      </c>
      <c r="V17" s="188">
        <v>19.55000000000001</v>
      </c>
      <c r="W17" s="188">
        <v>55.43999999999994</v>
      </c>
      <c r="X17" s="188">
        <v>66.39999999999998</v>
      </c>
      <c r="Y17" s="188">
        <v>-10.960000000000036</v>
      </c>
    </row>
    <row r="18" spans="1:25" ht="14.25">
      <c r="A18" s="509"/>
      <c r="B18" s="97" t="s">
        <v>21</v>
      </c>
      <c r="C18" s="201">
        <v>16382</v>
      </c>
      <c r="D18" s="201">
        <v>9606</v>
      </c>
      <c r="E18" s="201">
        <v>6776</v>
      </c>
      <c r="F18" s="375">
        <v>0.6</v>
      </c>
      <c r="G18" s="374">
        <v>0.4</v>
      </c>
      <c r="H18" s="374"/>
      <c r="I18" s="374">
        <v>1</v>
      </c>
      <c r="J18" s="374"/>
      <c r="K18" s="89">
        <v>4473.76</v>
      </c>
      <c r="L18" s="89">
        <v>1965.84</v>
      </c>
      <c r="M18" s="89">
        <v>2507.92</v>
      </c>
      <c r="N18" s="89">
        <v>0</v>
      </c>
      <c r="O18" s="188">
        <v>2507.92</v>
      </c>
      <c r="P18" s="189">
        <v>-19.55000000000001</v>
      </c>
      <c r="Q18" s="189">
        <v>1985.3899999999999</v>
      </c>
      <c r="R18" s="189">
        <v>1965.84</v>
      </c>
      <c r="S18" s="189">
        <v>19.55000000000001</v>
      </c>
      <c r="T18" s="189">
        <v>1929.95</v>
      </c>
      <c r="U18" s="189">
        <v>1910.4</v>
      </c>
      <c r="V18" s="189">
        <v>19.55000000000001</v>
      </c>
      <c r="W18" s="190">
        <v>55.43999999999994</v>
      </c>
      <c r="X18" s="190">
        <v>66.39999999999998</v>
      </c>
      <c r="Y18" s="190">
        <v>-10.960000000000036</v>
      </c>
    </row>
    <row r="19" spans="1:25" ht="14.25">
      <c r="A19" s="509"/>
      <c r="B19" s="101" t="s">
        <v>713</v>
      </c>
      <c r="C19" s="201">
        <v>1389</v>
      </c>
      <c r="D19" s="201">
        <v>1126</v>
      </c>
      <c r="E19" s="201">
        <v>263</v>
      </c>
      <c r="F19" s="375">
        <v>0.6</v>
      </c>
      <c r="G19" s="374">
        <v>0.4</v>
      </c>
      <c r="H19" s="374">
        <v>0.65</v>
      </c>
      <c r="I19" s="374"/>
      <c r="J19" s="374">
        <v>0.35</v>
      </c>
      <c r="K19" s="89">
        <v>354.4</v>
      </c>
      <c r="L19" s="89">
        <v>166.68</v>
      </c>
      <c r="M19" s="89">
        <v>187.71999999999997</v>
      </c>
      <c r="N19" s="89">
        <v>122.02</v>
      </c>
      <c r="O19" s="188">
        <v>65.69999999999997</v>
      </c>
      <c r="P19" s="189">
        <v>-1.75</v>
      </c>
      <c r="Q19" s="189">
        <v>290.45</v>
      </c>
      <c r="R19" s="189">
        <v>166.68</v>
      </c>
      <c r="S19" s="189">
        <v>123.77</v>
      </c>
      <c r="T19" s="189">
        <v>239.75</v>
      </c>
      <c r="U19" s="189">
        <v>185</v>
      </c>
      <c r="V19" s="189">
        <v>54.75</v>
      </c>
      <c r="W19" s="190">
        <v>50.699999999999974</v>
      </c>
      <c r="X19" s="190">
        <v>36.11</v>
      </c>
      <c r="Y19" s="190">
        <v>14.589999999999975</v>
      </c>
    </row>
    <row r="20" spans="1:25" ht="14.25">
      <c r="A20" s="509"/>
      <c r="B20" s="101" t="s">
        <v>22</v>
      </c>
      <c r="C20" s="201">
        <v>4452</v>
      </c>
      <c r="D20" s="201">
        <v>4452</v>
      </c>
      <c r="E20" s="201">
        <v>0</v>
      </c>
      <c r="F20" s="375">
        <v>0.6</v>
      </c>
      <c r="G20" s="374">
        <v>0.4</v>
      </c>
      <c r="H20" s="374">
        <v>0.65</v>
      </c>
      <c r="I20" s="374"/>
      <c r="J20" s="374">
        <v>0.35</v>
      </c>
      <c r="K20" s="89">
        <v>1068.48</v>
      </c>
      <c r="L20" s="89">
        <v>534.24</v>
      </c>
      <c r="M20" s="89">
        <v>534.24</v>
      </c>
      <c r="N20" s="89">
        <v>347.26</v>
      </c>
      <c r="O20" s="188">
        <v>186.98000000000002</v>
      </c>
      <c r="P20" s="189">
        <v>-2.92</v>
      </c>
      <c r="Q20" s="189">
        <v>884.4200000000001</v>
      </c>
      <c r="R20" s="189">
        <v>534.24</v>
      </c>
      <c r="S20" s="189">
        <v>350.18</v>
      </c>
      <c r="T20" s="189">
        <v>799.77</v>
      </c>
      <c r="U20" s="189">
        <v>557.85</v>
      </c>
      <c r="V20" s="189">
        <v>241.92</v>
      </c>
      <c r="W20" s="190">
        <v>84.64999999999998</v>
      </c>
      <c r="X20" s="190">
        <v>0</v>
      </c>
      <c r="Y20" s="190">
        <v>84.64999999999998</v>
      </c>
    </row>
    <row r="21" spans="1:25" ht="14.25">
      <c r="A21" s="509"/>
      <c r="B21" s="101" t="s">
        <v>23</v>
      </c>
      <c r="C21" s="201">
        <v>2095</v>
      </c>
      <c r="D21" s="201">
        <v>2095</v>
      </c>
      <c r="E21" s="201">
        <v>0</v>
      </c>
      <c r="F21" s="375">
        <v>0.6</v>
      </c>
      <c r="G21" s="374">
        <v>0.4</v>
      </c>
      <c r="H21" s="374">
        <v>0.65</v>
      </c>
      <c r="I21" s="374"/>
      <c r="J21" s="374">
        <v>0.35</v>
      </c>
      <c r="K21" s="89">
        <v>502.8</v>
      </c>
      <c r="L21" s="89">
        <v>251.4</v>
      </c>
      <c r="M21" s="89">
        <v>251.4</v>
      </c>
      <c r="N21" s="89">
        <v>163.41</v>
      </c>
      <c r="O21" s="188">
        <v>87.99000000000001</v>
      </c>
      <c r="P21" s="189">
        <v>-1.79</v>
      </c>
      <c r="Q21" s="189">
        <v>416.6</v>
      </c>
      <c r="R21" s="189">
        <v>251.4</v>
      </c>
      <c r="S21" s="189">
        <v>165.2</v>
      </c>
      <c r="T21" s="189">
        <v>337.85</v>
      </c>
      <c r="U21" s="189">
        <v>273.06</v>
      </c>
      <c r="V21" s="189">
        <v>64.79</v>
      </c>
      <c r="W21" s="190">
        <v>78.75</v>
      </c>
      <c r="X21" s="190">
        <v>0</v>
      </c>
      <c r="Y21" s="190">
        <v>78.75</v>
      </c>
    </row>
    <row r="22" spans="1:25" ht="14.25">
      <c r="A22" s="509"/>
      <c r="B22" s="101" t="s">
        <v>24</v>
      </c>
      <c r="C22" s="201">
        <v>1616</v>
      </c>
      <c r="D22" s="201">
        <v>1616</v>
      </c>
      <c r="E22" s="201">
        <v>0</v>
      </c>
      <c r="F22" s="375">
        <v>0.8</v>
      </c>
      <c r="G22" s="374">
        <v>0.19999999999999996</v>
      </c>
      <c r="H22" s="374">
        <v>0.8</v>
      </c>
      <c r="I22" s="374"/>
      <c r="J22" s="374">
        <v>0.19999999999999996</v>
      </c>
      <c r="K22" s="89">
        <v>387.84</v>
      </c>
      <c r="L22" s="89">
        <v>258.56</v>
      </c>
      <c r="M22" s="89">
        <v>129.27999999999997</v>
      </c>
      <c r="N22" s="89">
        <v>103.42</v>
      </c>
      <c r="O22" s="188">
        <v>25.85999999999997</v>
      </c>
      <c r="P22" s="189">
        <v>-6.319999999999999</v>
      </c>
      <c r="Q22" s="189">
        <v>368.3</v>
      </c>
      <c r="R22" s="189">
        <v>264.2</v>
      </c>
      <c r="S22" s="189">
        <v>104.10000000000001</v>
      </c>
      <c r="T22" s="189">
        <v>350.77</v>
      </c>
      <c r="U22" s="189">
        <v>228.08999999999997</v>
      </c>
      <c r="V22" s="189">
        <v>122.68</v>
      </c>
      <c r="W22" s="190">
        <v>17.53000000000003</v>
      </c>
      <c r="X22" s="190">
        <v>0</v>
      </c>
      <c r="Y22" s="190">
        <v>17.53000000000003</v>
      </c>
    </row>
    <row r="23" spans="1:25" ht="14.25">
      <c r="A23" s="509"/>
      <c r="B23" s="101" t="s">
        <v>25</v>
      </c>
      <c r="C23" s="201">
        <v>371</v>
      </c>
      <c r="D23" s="201">
        <v>371</v>
      </c>
      <c r="E23" s="201">
        <v>0</v>
      </c>
      <c r="F23" s="375">
        <v>0.8</v>
      </c>
      <c r="G23" s="374">
        <v>0.19999999999999996</v>
      </c>
      <c r="H23" s="374">
        <v>0.8</v>
      </c>
      <c r="I23" s="374"/>
      <c r="J23" s="374">
        <v>0.19999999999999996</v>
      </c>
      <c r="K23" s="89">
        <v>89.04</v>
      </c>
      <c r="L23" s="89">
        <v>59.36</v>
      </c>
      <c r="M23" s="89">
        <v>29.680000000000007</v>
      </c>
      <c r="N23" s="89">
        <v>23.74</v>
      </c>
      <c r="O23" s="188">
        <v>5.940000000000008</v>
      </c>
      <c r="P23" s="189">
        <v>-1.6600000000000001</v>
      </c>
      <c r="Q23" s="189">
        <v>84.75999999999999</v>
      </c>
      <c r="R23" s="189">
        <v>60.839999999999996</v>
      </c>
      <c r="S23" s="189">
        <v>23.919999999999998</v>
      </c>
      <c r="T23" s="189">
        <v>84.69</v>
      </c>
      <c r="U23" s="189">
        <v>53.510000000000005</v>
      </c>
      <c r="V23" s="189">
        <v>31.18</v>
      </c>
      <c r="W23" s="190">
        <v>0.06999999999999318</v>
      </c>
      <c r="X23" s="190">
        <v>0</v>
      </c>
      <c r="Y23" s="190">
        <v>0.06999999999999318</v>
      </c>
    </row>
    <row r="24" spans="1:25" ht="14.25">
      <c r="A24" s="509" t="s">
        <v>187</v>
      </c>
      <c r="B24" s="100" t="s">
        <v>26</v>
      </c>
      <c r="C24" s="145">
        <v>20807</v>
      </c>
      <c r="D24" s="145">
        <v>17327</v>
      </c>
      <c r="E24" s="145">
        <v>3480</v>
      </c>
      <c r="F24" s="187"/>
      <c r="G24" s="187"/>
      <c r="H24" s="187"/>
      <c r="I24" s="187"/>
      <c r="J24" s="187"/>
      <c r="K24" s="187">
        <v>5272.08</v>
      </c>
      <c r="L24" s="187">
        <v>2516.4399999999996</v>
      </c>
      <c r="M24" s="187">
        <v>2755.6399999999994</v>
      </c>
      <c r="N24" s="187">
        <v>678.09</v>
      </c>
      <c r="O24" s="187">
        <v>2077.5499999999997</v>
      </c>
      <c r="P24" s="187">
        <v>-20.40999999999998</v>
      </c>
      <c r="Q24" s="187">
        <v>3214.9399999999996</v>
      </c>
      <c r="R24" s="187">
        <v>2516.4399999999996</v>
      </c>
      <c r="S24" s="187">
        <v>698.5</v>
      </c>
      <c r="T24" s="187">
        <v>2990.7999999999993</v>
      </c>
      <c r="U24" s="187">
        <v>2471.39</v>
      </c>
      <c r="V24" s="187">
        <v>519.41</v>
      </c>
      <c r="W24" s="188">
        <v>224.13999999999993</v>
      </c>
      <c r="X24" s="188">
        <v>42.36999999999995</v>
      </c>
      <c r="Y24" s="188">
        <v>181.76999999999998</v>
      </c>
    </row>
    <row r="25" spans="1:25" ht="22.5">
      <c r="A25" s="509"/>
      <c r="B25" s="100" t="s">
        <v>326</v>
      </c>
      <c r="C25" s="145">
        <v>14162</v>
      </c>
      <c r="D25" s="145">
        <v>10682</v>
      </c>
      <c r="E25" s="145">
        <v>3480</v>
      </c>
      <c r="F25" s="187"/>
      <c r="G25" s="187"/>
      <c r="H25" s="187"/>
      <c r="I25" s="187"/>
      <c r="J25" s="187"/>
      <c r="K25" s="187">
        <v>3677.2799999999997</v>
      </c>
      <c r="L25" s="187">
        <v>1699.4399999999998</v>
      </c>
      <c r="M25" s="187">
        <v>1977.84</v>
      </c>
      <c r="N25" s="187">
        <v>133.63</v>
      </c>
      <c r="O25" s="187">
        <v>1844.2099999999998</v>
      </c>
      <c r="P25" s="187">
        <v>-15.869999999999976</v>
      </c>
      <c r="Q25" s="187">
        <v>1848.9399999999998</v>
      </c>
      <c r="R25" s="187">
        <v>1699.4399999999998</v>
      </c>
      <c r="S25" s="187">
        <v>149.49999999999997</v>
      </c>
      <c r="T25" s="187">
        <v>1731.9399999999998</v>
      </c>
      <c r="U25" s="187">
        <v>1657.07</v>
      </c>
      <c r="V25" s="187">
        <v>74.86999999999998</v>
      </c>
      <c r="W25" s="188">
        <v>116.99999999999991</v>
      </c>
      <c r="X25" s="188">
        <v>42.36999999999995</v>
      </c>
      <c r="Y25" s="188">
        <v>74.62999999999997</v>
      </c>
    </row>
    <row r="26" spans="1:25" ht="14.25">
      <c r="A26" s="509"/>
      <c r="B26" s="97" t="s">
        <v>27</v>
      </c>
      <c r="C26" s="201">
        <v>11378</v>
      </c>
      <c r="D26" s="201">
        <v>7898</v>
      </c>
      <c r="E26" s="201">
        <v>3480</v>
      </c>
      <c r="F26" s="375">
        <v>0.6</v>
      </c>
      <c r="G26" s="374">
        <v>0.4</v>
      </c>
      <c r="H26" s="374"/>
      <c r="I26" s="374">
        <v>1</v>
      </c>
      <c r="J26" s="374"/>
      <c r="K26" s="89">
        <v>3009.12</v>
      </c>
      <c r="L26" s="89">
        <v>1365.36</v>
      </c>
      <c r="M26" s="89">
        <v>1643.76</v>
      </c>
      <c r="N26" s="89">
        <v>0</v>
      </c>
      <c r="O26" s="188">
        <v>1643.76</v>
      </c>
      <c r="P26" s="189">
        <v>-14.259999999999977</v>
      </c>
      <c r="Q26" s="189">
        <v>1379.62</v>
      </c>
      <c r="R26" s="189">
        <v>1365.36</v>
      </c>
      <c r="S26" s="189">
        <v>14.259999999999977</v>
      </c>
      <c r="T26" s="189">
        <v>1337.25</v>
      </c>
      <c r="U26" s="189">
        <v>1322.99</v>
      </c>
      <c r="V26" s="189">
        <v>14.259999999999977</v>
      </c>
      <c r="W26" s="190">
        <v>42.36999999999995</v>
      </c>
      <c r="X26" s="190">
        <v>42.36999999999995</v>
      </c>
      <c r="Y26" s="190">
        <v>0</v>
      </c>
    </row>
    <row r="27" spans="1:25" ht="14.25">
      <c r="A27" s="509"/>
      <c r="B27" s="79" t="s">
        <v>173</v>
      </c>
      <c r="C27" s="202">
        <v>2734</v>
      </c>
      <c r="D27" s="201">
        <v>2734</v>
      </c>
      <c r="E27" s="201">
        <v>0</v>
      </c>
      <c r="F27" s="375">
        <v>0.6</v>
      </c>
      <c r="G27" s="374">
        <v>0.4</v>
      </c>
      <c r="H27" s="374">
        <v>0.4</v>
      </c>
      <c r="I27" s="374"/>
      <c r="J27" s="374">
        <v>0.6</v>
      </c>
      <c r="K27" s="89">
        <v>656.16</v>
      </c>
      <c r="L27" s="89">
        <v>328.08</v>
      </c>
      <c r="M27" s="89">
        <v>328.08</v>
      </c>
      <c r="N27" s="89">
        <v>131.23</v>
      </c>
      <c r="O27" s="188">
        <v>196.85</v>
      </c>
      <c r="P27" s="189">
        <v>-1.54</v>
      </c>
      <c r="Q27" s="189">
        <v>460.84999999999997</v>
      </c>
      <c r="R27" s="189">
        <v>328.08</v>
      </c>
      <c r="S27" s="189">
        <v>132.76999999999998</v>
      </c>
      <c r="T27" s="189">
        <v>386.62</v>
      </c>
      <c r="U27" s="189">
        <v>328.08</v>
      </c>
      <c r="V27" s="189">
        <v>58.54</v>
      </c>
      <c r="W27" s="190">
        <v>74.22999999999996</v>
      </c>
      <c r="X27" s="190">
        <v>0</v>
      </c>
      <c r="Y27" s="190">
        <v>74.22999999999996</v>
      </c>
    </row>
    <row r="28" spans="1:25" ht="14.25">
      <c r="A28" s="509"/>
      <c r="B28" s="79" t="s">
        <v>174</v>
      </c>
      <c r="C28" s="201">
        <v>50</v>
      </c>
      <c r="D28" s="201">
        <v>50</v>
      </c>
      <c r="E28" s="201">
        <v>0</v>
      </c>
      <c r="F28" s="375">
        <v>0.6</v>
      </c>
      <c r="G28" s="374">
        <v>0.4</v>
      </c>
      <c r="H28" s="374">
        <v>0.4</v>
      </c>
      <c r="I28" s="374"/>
      <c r="J28" s="374">
        <v>0.6</v>
      </c>
      <c r="K28" s="188">
        <v>12</v>
      </c>
      <c r="L28" s="89">
        <v>6</v>
      </c>
      <c r="M28" s="188">
        <v>6</v>
      </c>
      <c r="N28" s="89">
        <v>2.4</v>
      </c>
      <c r="O28" s="188">
        <v>3.6</v>
      </c>
      <c r="P28" s="189">
        <v>-0.07</v>
      </c>
      <c r="Q28" s="189">
        <v>8.469999999999999</v>
      </c>
      <c r="R28" s="189">
        <v>6</v>
      </c>
      <c r="S28" s="189">
        <v>2.4699999999999998</v>
      </c>
      <c r="T28" s="189">
        <v>8.07</v>
      </c>
      <c r="U28" s="189">
        <v>6</v>
      </c>
      <c r="V28" s="189">
        <v>2.07</v>
      </c>
      <c r="W28" s="190">
        <v>0.40000000000000036</v>
      </c>
      <c r="X28" s="190">
        <v>0</v>
      </c>
      <c r="Y28" s="190">
        <v>0.40000000000000036</v>
      </c>
    </row>
    <row r="29" spans="1:25" ht="14.25">
      <c r="A29" s="509"/>
      <c r="B29" s="101" t="s">
        <v>28</v>
      </c>
      <c r="C29" s="201">
        <v>4158</v>
      </c>
      <c r="D29" s="201">
        <v>4158</v>
      </c>
      <c r="E29" s="201">
        <v>0</v>
      </c>
      <c r="F29" s="375">
        <v>0.6</v>
      </c>
      <c r="G29" s="374">
        <v>0.4</v>
      </c>
      <c r="H29" s="374">
        <v>0.7</v>
      </c>
      <c r="I29" s="374"/>
      <c r="J29" s="374">
        <v>0.30000000000000004</v>
      </c>
      <c r="K29" s="89">
        <v>997.92</v>
      </c>
      <c r="L29" s="89">
        <v>498.96</v>
      </c>
      <c r="M29" s="89">
        <v>498.96</v>
      </c>
      <c r="N29" s="89">
        <v>349.27</v>
      </c>
      <c r="O29" s="188">
        <v>149.69</v>
      </c>
      <c r="P29" s="189">
        <v>-3.230000000000002</v>
      </c>
      <c r="Q29" s="189">
        <v>851.46</v>
      </c>
      <c r="R29" s="189">
        <v>498.96</v>
      </c>
      <c r="S29" s="189">
        <v>352.5</v>
      </c>
      <c r="T29" s="189">
        <v>806.71</v>
      </c>
      <c r="U29" s="189">
        <v>509.47999999999996</v>
      </c>
      <c r="V29" s="189">
        <v>297.23</v>
      </c>
      <c r="W29" s="190">
        <v>44.75</v>
      </c>
      <c r="X29" s="190">
        <v>0</v>
      </c>
      <c r="Y29" s="190">
        <v>44.75</v>
      </c>
    </row>
    <row r="30" spans="1:25" ht="14.25">
      <c r="A30" s="509"/>
      <c r="B30" s="101" t="s">
        <v>29</v>
      </c>
      <c r="C30" s="201">
        <v>1997</v>
      </c>
      <c r="D30" s="201">
        <v>1997</v>
      </c>
      <c r="E30" s="201">
        <v>0</v>
      </c>
      <c r="F30" s="375">
        <v>0.6</v>
      </c>
      <c r="G30" s="374">
        <v>0.4</v>
      </c>
      <c r="H30" s="374">
        <v>0.7</v>
      </c>
      <c r="I30" s="374"/>
      <c r="J30" s="374">
        <v>0.30000000000000004</v>
      </c>
      <c r="K30" s="89">
        <v>479.28</v>
      </c>
      <c r="L30" s="89">
        <v>239.64</v>
      </c>
      <c r="M30" s="89">
        <v>239.64</v>
      </c>
      <c r="N30" s="89">
        <v>167.75</v>
      </c>
      <c r="O30" s="188">
        <v>71.88999999999999</v>
      </c>
      <c r="P30" s="189">
        <v>-0.9500000000000002</v>
      </c>
      <c r="Q30" s="189">
        <v>408.34</v>
      </c>
      <c r="R30" s="189">
        <v>239.64</v>
      </c>
      <c r="S30" s="189">
        <v>168.7</v>
      </c>
      <c r="T30" s="189">
        <v>362.99</v>
      </c>
      <c r="U30" s="189">
        <v>246.04</v>
      </c>
      <c r="V30" s="189">
        <v>116.95</v>
      </c>
      <c r="W30" s="190">
        <v>45.35000000000002</v>
      </c>
      <c r="X30" s="190">
        <v>0</v>
      </c>
      <c r="Y30" s="190">
        <v>45.35000000000002</v>
      </c>
    </row>
    <row r="31" spans="1:25" ht="14.25">
      <c r="A31" s="509"/>
      <c r="B31" s="101" t="s">
        <v>30</v>
      </c>
      <c r="C31" s="201">
        <v>490</v>
      </c>
      <c r="D31" s="201">
        <v>490</v>
      </c>
      <c r="E31" s="201">
        <v>0</v>
      </c>
      <c r="F31" s="375">
        <v>0.8</v>
      </c>
      <c r="G31" s="374">
        <v>0.19999999999999996</v>
      </c>
      <c r="H31" s="374">
        <v>0.7</v>
      </c>
      <c r="I31" s="374"/>
      <c r="J31" s="374">
        <v>0.30000000000000004</v>
      </c>
      <c r="K31" s="89">
        <v>117.6</v>
      </c>
      <c r="L31" s="89">
        <v>78.4</v>
      </c>
      <c r="M31" s="89">
        <v>39.19999999999999</v>
      </c>
      <c r="N31" s="89">
        <v>27.44</v>
      </c>
      <c r="O31" s="188">
        <v>11.759999999999987</v>
      </c>
      <c r="P31" s="189">
        <v>-0.3600000000000001</v>
      </c>
      <c r="Q31" s="189">
        <v>106.2</v>
      </c>
      <c r="R31" s="189">
        <v>78.4</v>
      </c>
      <c r="S31" s="189">
        <v>27.8</v>
      </c>
      <c r="T31" s="189">
        <v>89.16</v>
      </c>
      <c r="U31" s="189">
        <v>58.8</v>
      </c>
      <c r="V31" s="189">
        <v>30.36</v>
      </c>
      <c r="W31" s="190">
        <v>17.040000000000006</v>
      </c>
      <c r="X31" s="190">
        <v>0</v>
      </c>
      <c r="Y31" s="190">
        <v>17.040000000000006</v>
      </c>
    </row>
    <row r="32" spans="1:25" ht="14.25">
      <c r="A32" s="509" t="s">
        <v>188</v>
      </c>
      <c r="B32" s="100" t="s">
        <v>31</v>
      </c>
      <c r="C32" s="145">
        <v>65158</v>
      </c>
      <c r="D32" s="145">
        <v>54775</v>
      </c>
      <c r="E32" s="145">
        <v>10383</v>
      </c>
      <c r="F32" s="187"/>
      <c r="G32" s="187"/>
      <c r="H32" s="187"/>
      <c r="I32" s="187"/>
      <c r="J32" s="187"/>
      <c r="K32" s="187">
        <v>16468.56</v>
      </c>
      <c r="L32" s="187">
        <v>8294.28</v>
      </c>
      <c r="M32" s="187">
        <v>8174.28</v>
      </c>
      <c r="N32" s="187">
        <v>3101.5399999999995</v>
      </c>
      <c r="O32" s="187">
        <v>5072.74</v>
      </c>
      <c r="P32" s="187">
        <v>-214.72000000000006</v>
      </c>
      <c r="Q32" s="187">
        <v>11610.54</v>
      </c>
      <c r="R32" s="187">
        <v>8445.44</v>
      </c>
      <c r="S32" s="187">
        <v>3165.1000000000004</v>
      </c>
      <c r="T32" s="187">
        <v>10707.5</v>
      </c>
      <c r="U32" s="187">
        <v>8507.94</v>
      </c>
      <c r="V32" s="187">
        <v>2199.56</v>
      </c>
      <c r="W32" s="187">
        <v>903.0400000000002</v>
      </c>
      <c r="X32" s="187">
        <v>299.21000000000004</v>
      </c>
      <c r="Y32" s="187">
        <v>603.8300000000002</v>
      </c>
    </row>
    <row r="33" spans="1:25" ht="22.5">
      <c r="A33" s="509"/>
      <c r="B33" s="100" t="s">
        <v>327</v>
      </c>
      <c r="C33" s="145">
        <v>37478</v>
      </c>
      <c r="D33" s="145">
        <v>28682</v>
      </c>
      <c r="E33" s="145">
        <v>8796</v>
      </c>
      <c r="F33" s="187"/>
      <c r="G33" s="187"/>
      <c r="H33" s="187"/>
      <c r="I33" s="187"/>
      <c r="J33" s="187"/>
      <c r="K33" s="187">
        <v>9698.4</v>
      </c>
      <c r="L33" s="187">
        <v>4497.360000000001</v>
      </c>
      <c r="M33" s="187">
        <v>5201.039999999999</v>
      </c>
      <c r="N33" s="187">
        <v>906.3800000000001</v>
      </c>
      <c r="O33" s="187">
        <v>4294.66</v>
      </c>
      <c r="P33" s="187">
        <v>-124.66000000000003</v>
      </c>
      <c r="Q33" s="187">
        <v>5528.4</v>
      </c>
      <c r="R33" s="187">
        <v>4574.360000000001</v>
      </c>
      <c r="S33" s="187">
        <v>954.0400000000001</v>
      </c>
      <c r="T33" s="187">
        <v>5579.17</v>
      </c>
      <c r="U33" s="187">
        <v>4916.51</v>
      </c>
      <c r="V33" s="187">
        <v>662.6600000000001</v>
      </c>
      <c r="W33" s="187">
        <v>-50.77000000000004</v>
      </c>
      <c r="X33" s="187">
        <v>44.75999999999999</v>
      </c>
      <c r="Y33" s="187">
        <v>-95.53000000000003</v>
      </c>
    </row>
    <row r="34" spans="1:25" ht="14.25">
      <c r="A34" s="509"/>
      <c r="B34" s="97" t="s">
        <v>32</v>
      </c>
      <c r="C34" s="201">
        <v>18595</v>
      </c>
      <c r="D34" s="201">
        <v>9799</v>
      </c>
      <c r="E34" s="201">
        <v>8796</v>
      </c>
      <c r="F34" s="375">
        <v>0.6</v>
      </c>
      <c r="G34" s="374">
        <v>0.4</v>
      </c>
      <c r="H34" s="374"/>
      <c r="I34" s="374">
        <v>1</v>
      </c>
      <c r="J34" s="374"/>
      <c r="K34" s="89">
        <v>5166.48</v>
      </c>
      <c r="L34" s="89">
        <v>2231.4</v>
      </c>
      <c r="M34" s="89">
        <v>2935.0799999999995</v>
      </c>
      <c r="N34" s="89">
        <v>0</v>
      </c>
      <c r="O34" s="188">
        <v>2935.08</v>
      </c>
      <c r="P34" s="189">
        <v>-22.5</v>
      </c>
      <c r="Q34" s="189">
        <v>2253.9</v>
      </c>
      <c r="R34" s="189">
        <v>2231.4</v>
      </c>
      <c r="S34" s="189">
        <v>22.5</v>
      </c>
      <c r="T34" s="189">
        <v>2209.1400000000003</v>
      </c>
      <c r="U34" s="189">
        <v>2186.6400000000003</v>
      </c>
      <c r="V34" s="189">
        <v>22.5</v>
      </c>
      <c r="W34" s="190">
        <v>44.75999999999999</v>
      </c>
      <c r="X34" s="190">
        <v>44.75999999999999</v>
      </c>
      <c r="Y34" s="190">
        <v>0</v>
      </c>
    </row>
    <row r="35" spans="1:25" ht="14.25">
      <c r="A35" s="509"/>
      <c r="B35" s="97" t="s">
        <v>33</v>
      </c>
      <c r="C35" s="201">
        <v>419</v>
      </c>
      <c r="D35" s="201">
        <v>419</v>
      </c>
      <c r="E35" s="201">
        <v>0</v>
      </c>
      <c r="F35" s="375">
        <v>0.6</v>
      </c>
      <c r="G35" s="374">
        <v>0.4</v>
      </c>
      <c r="H35" s="374">
        <v>0.4</v>
      </c>
      <c r="I35" s="374"/>
      <c r="J35" s="374">
        <v>0.6</v>
      </c>
      <c r="K35" s="89">
        <v>100.56</v>
      </c>
      <c r="L35" s="89">
        <v>50.28</v>
      </c>
      <c r="M35" s="89">
        <v>50.28</v>
      </c>
      <c r="N35" s="89">
        <v>20.11</v>
      </c>
      <c r="O35" s="188">
        <v>30.17</v>
      </c>
      <c r="P35" s="189">
        <v>-0.6</v>
      </c>
      <c r="Q35" s="189">
        <v>70.99000000000001</v>
      </c>
      <c r="R35" s="189">
        <v>50.28</v>
      </c>
      <c r="S35" s="189">
        <v>20.71</v>
      </c>
      <c r="T35" s="189">
        <v>54.35</v>
      </c>
      <c r="U35" s="189">
        <v>53.75</v>
      </c>
      <c r="V35" s="189">
        <v>0.6</v>
      </c>
      <c r="W35" s="190">
        <v>16.64</v>
      </c>
      <c r="X35" s="190">
        <v>0</v>
      </c>
      <c r="Y35" s="190">
        <v>16.64</v>
      </c>
    </row>
    <row r="36" spans="1:25" ht="14.25">
      <c r="A36" s="509"/>
      <c r="B36" s="97" t="s">
        <v>176</v>
      </c>
      <c r="C36" s="201">
        <v>10836</v>
      </c>
      <c r="D36" s="201">
        <v>10836</v>
      </c>
      <c r="E36" s="201">
        <v>0</v>
      </c>
      <c r="F36" s="375">
        <v>0.6</v>
      </c>
      <c r="G36" s="374">
        <v>0.4</v>
      </c>
      <c r="H36" s="374">
        <v>0.4</v>
      </c>
      <c r="I36" s="374"/>
      <c r="J36" s="374">
        <v>0.6</v>
      </c>
      <c r="K36" s="89">
        <v>2600.64</v>
      </c>
      <c r="L36" s="89">
        <v>1300.32</v>
      </c>
      <c r="M36" s="89">
        <v>1300.32</v>
      </c>
      <c r="N36" s="89">
        <v>520.13</v>
      </c>
      <c r="O36" s="188">
        <v>780.1899999999999</v>
      </c>
      <c r="P36" s="189">
        <v>-88.48</v>
      </c>
      <c r="Q36" s="189">
        <v>1908.9299999999998</v>
      </c>
      <c r="R36" s="189">
        <v>1377.32</v>
      </c>
      <c r="S36" s="189">
        <v>531.61</v>
      </c>
      <c r="T36" s="189">
        <v>2112.91</v>
      </c>
      <c r="U36" s="189">
        <v>1699.4299999999998</v>
      </c>
      <c r="V36" s="189">
        <v>413.48</v>
      </c>
      <c r="W36" s="190">
        <v>-203.98000000000002</v>
      </c>
      <c r="X36" s="190">
        <v>0</v>
      </c>
      <c r="Y36" s="190">
        <v>-203.98000000000002</v>
      </c>
    </row>
    <row r="37" spans="1:25" ht="14.25">
      <c r="A37" s="509"/>
      <c r="B37" s="97" t="s">
        <v>177</v>
      </c>
      <c r="C37" s="201">
        <v>3087</v>
      </c>
      <c r="D37" s="201">
        <v>3087</v>
      </c>
      <c r="E37" s="201">
        <v>0</v>
      </c>
      <c r="F37" s="375">
        <v>0.6</v>
      </c>
      <c r="G37" s="374">
        <v>0.4</v>
      </c>
      <c r="H37" s="374">
        <v>0.4</v>
      </c>
      <c r="I37" s="374"/>
      <c r="J37" s="374">
        <v>0.6</v>
      </c>
      <c r="K37" s="89">
        <v>740.88</v>
      </c>
      <c r="L37" s="89">
        <v>370.44</v>
      </c>
      <c r="M37" s="89">
        <v>370.44</v>
      </c>
      <c r="N37" s="89">
        <v>148.18</v>
      </c>
      <c r="O37" s="188">
        <v>222.26</v>
      </c>
      <c r="P37" s="189">
        <v>-3.4</v>
      </c>
      <c r="Q37" s="189">
        <v>522.02</v>
      </c>
      <c r="R37" s="189">
        <v>370.44</v>
      </c>
      <c r="S37" s="189">
        <v>151.58</v>
      </c>
      <c r="T37" s="189">
        <v>527.43</v>
      </c>
      <c r="U37" s="189">
        <v>405.03</v>
      </c>
      <c r="V37" s="189">
        <v>122.4</v>
      </c>
      <c r="W37" s="190">
        <v>-5.409999999999968</v>
      </c>
      <c r="X37" s="190">
        <v>0</v>
      </c>
      <c r="Y37" s="190">
        <v>-5.409999999999968</v>
      </c>
    </row>
    <row r="38" spans="1:25" ht="14.25">
      <c r="A38" s="509"/>
      <c r="B38" s="97" t="s">
        <v>178</v>
      </c>
      <c r="C38" s="201">
        <v>2603</v>
      </c>
      <c r="D38" s="201">
        <v>2603</v>
      </c>
      <c r="E38" s="201">
        <v>0</v>
      </c>
      <c r="F38" s="375">
        <v>0.6</v>
      </c>
      <c r="G38" s="374">
        <v>0.4</v>
      </c>
      <c r="H38" s="374">
        <v>0.4</v>
      </c>
      <c r="I38" s="374"/>
      <c r="J38" s="374">
        <v>0.6</v>
      </c>
      <c r="K38" s="89">
        <v>624.72</v>
      </c>
      <c r="L38" s="89">
        <v>312.36</v>
      </c>
      <c r="M38" s="89">
        <v>312.36</v>
      </c>
      <c r="N38" s="89">
        <v>124.94</v>
      </c>
      <c r="O38" s="188">
        <v>187.42000000000002</v>
      </c>
      <c r="P38" s="189">
        <v>-1.86</v>
      </c>
      <c r="Q38" s="189">
        <v>439.16</v>
      </c>
      <c r="R38" s="189">
        <v>312.36</v>
      </c>
      <c r="S38" s="189">
        <v>126.8</v>
      </c>
      <c r="T38" s="189">
        <v>379.22</v>
      </c>
      <c r="U38" s="189">
        <v>312.36</v>
      </c>
      <c r="V38" s="189">
        <v>66.86</v>
      </c>
      <c r="W38" s="190">
        <v>59.94</v>
      </c>
      <c r="X38" s="190">
        <v>0</v>
      </c>
      <c r="Y38" s="190">
        <v>59.94</v>
      </c>
    </row>
    <row r="39" spans="1:25" ht="14.25">
      <c r="A39" s="509"/>
      <c r="B39" s="97" t="s">
        <v>175</v>
      </c>
      <c r="C39" s="201">
        <v>1938</v>
      </c>
      <c r="D39" s="201">
        <v>1938</v>
      </c>
      <c r="E39" s="201">
        <v>0</v>
      </c>
      <c r="F39" s="375">
        <v>0.6</v>
      </c>
      <c r="G39" s="374">
        <v>0.4</v>
      </c>
      <c r="H39" s="374">
        <v>0.4</v>
      </c>
      <c r="I39" s="374"/>
      <c r="J39" s="374">
        <v>0.6</v>
      </c>
      <c r="K39" s="89">
        <v>465.12</v>
      </c>
      <c r="L39" s="89">
        <v>232.56</v>
      </c>
      <c r="M39" s="89">
        <v>232.56</v>
      </c>
      <c r="N39" s="89">
        <v>93.02</v>
      </c>
      <c r="O39" s="188">
        <v>139.54000000000002</v>
      </c>
      <c r="P39" s="189">
        <v>-7.82</v>
      </c>
      <c r="Q39" s="189">
        <v>333.4</v>
      </c>
      <c r="R39" s="189">
        <v>232.56</v>
      </c>
      <c r="S39" s="189">
        <v>100.84</v>
      </c>
      <c r="T39" s="189">
        <v>296.12</v>
      </c>
      <c r="U39" s="189">
        <v>259.3</v>
      </c>
      <c r="V39" s="189">
        <v>36.82</v>
      </c>
      <c r="W39" s="190">
        <v>37.27999999999997</v>
      </c>
      <c r="X39" s="190">
        <v>0</v>
      </c>
      <c r="Y39" s="190">
        <v>37.27999999999997</v>
      </c>
    </row>
    <row r="40" spans="1:25" ht="14.25">
      <c r="A40" s="509"/>
      <c r="B40" s="101" t="s">
        <v>34</v>
      </c>
      <c r="C40" s="201">
        <v>2865</v>
      </c>
      <c r="D40" s="201">
        <v>2865</v>
      </c>
      <c r="E40" s="201">
        <v>0</v>
      </c>
      <c r="F40" s="375">
        <v>0.6</v>
      </c>
      <c r="G40" s="374">
        <v>0.4</v>
      </c>
      <c r="H40" s="374">
        <v>0.75</v>
      </c>
      <c r="I40" s="374"/>
      <c r="J40" s="374">
        <v>0.25</v>
      </c>
      <c r="K40" s="89">
        <v>687.6</v>
      </c>
      <c r="L40" s="89">
        <v>343.8</v>
      </c>
      <c r="M40" s="89">
        <v>343.8</v>
      </c>
      <c r="N40" s="89">
        <v>257.85</v>
      </c>
      <c r="O40" s="188">
        <v>85.94999999999999</v>
      </c>
      <c r="P40" s="189">
        <v>-21.62</v>
      </c>
      <c r="Q40" s="189">
        <v>623.27</v>
      </c>
      <c r="R40" s="189">
        <v>363.8</v>
      </c>
      <c r="S40" s="189">
        <v>259.47</v>
      </c>
      <c r="T40" s="189">
        <v>590.22</v>
      </c>
      <c r="U40" s="189">
        <v>376.6</v>
      </c>
      <c r="V40" s="189">
        <v>213.62</v>
      </c>
      <c r="W40" s="190">
        <v>33.05000000000007</v>
      </c>
      <c r="X40" s="190">
        <v>0</v>
      </c>
      <c r="Y40" s="190">
        <v>33.05000000000007</v>
      </c>
    </row>
    <row r="41" spans="1:25" ht="14.25">
      <c r="A41" s="509"/>
      <c r="B41" s="101" t="s">
        <v>35</v>
      </c>
      <c r="C41" s="201">
        <v>6352</v>
      </c>
      <c r="D41" s="201">
        <v>4765</v>
      </c>
      <c r="E41" s="201">
        <v>1587</v>
      </c>
      <c r="F41" s="375">
        <v>0.6</v>
      </c>
      <c r="G41" s="374">
        <v>0.4</v>
      </c>
      <c r="H41" s="374">
        <v>0.75</v>
      </c>
      <c r="I41" s="374"/>
      <c r="J41" s="374">
        <v>0.25</v>
      </c>
      <c r="K41" s="89">
        <v>1651.44</v>
      </c>
      <c r="L41" s="89">
        <v>762.24</v>
      </c>
      <c r="M41" s="89">
        <v>889.2</v>
      </c>
      <c r="N41" s="89">
        <v>666.9</v>
      </c>
      <c r="O41" s="188">
        <v>222.30000000000007</v>
      </c>
      <c r="P41" s="189">
        <v>-24.02</v>
      </c>
      <c r="Q41" s="189">
        <v>1453.1599999999999</v>
      </c>
      <c r="R41" s="189">
        <v>783.24</v>
      </c>
      <c r="S41" s="189">
        <v>669.92</v>
      </c>
      <c r="T41" s="189">
        <v>1268.2399999999998</v>
      </c>
      <c r="U41" s="189">
        <v>832.2199999999999</v>
      </c>
      <c r="V41" s="189">
        <v>436.02</v>
      </c>
      <c r="W41" s="190">
        <v>184.92000000000016</v>
      </c>
      <c r="X41" s="190">
        <v>254.45000000000002</v>
      </c>
      <c r="Y41" s="190">
        <v>-69.52999999999986</v>
      </c>
    </row>
    <row r="42" spans="1:25" ht="14.25">
      <c r="A42" s="509"/>
      <c r="B42" s="101" t="s">
        <v>36</v>
      </c>
      <c r="C42" s="201">
        <v>3835</v>
      </c>
      <c r="D42" s="201">
        <v>3835</v>
      </c>
      <c r="E42" s="201">
        <v>0</v>
      </c>
      <c r="F42" s="375">
        <v>0.8</v>
      </c>
      <c r="G42" s="374">
        <v>0.19999999999999996</v>
      </c>
      <c r="H42" s="374">
        <v>0.7</v>
      </c>
      <c r="I42" s="374"/>
      <c r="J42" s="374">
        <v>0.30000000000000004</v>
      </c>
      <c r="K42" s="89">
        <v>920.4</v>
      </c>
      <c r="L42" s="89">
        <v>613.6</v>
      </c>
      <c r="M42" s="89">
        <v>306.79999999999995</v>
      </c>
      <c r="N42" s="89">
        <v>214.76</v>
      </c>
      <c r="O42" s="188">
        <v>92.03999999999996</v>
      </c>
      <c r="P42" s="189">
        <v>-3.3499999999999996</v>
      </c>
      <c r="Q42" s="189">
        <v>831.71</v>
      </c>
      <c r="R42" s="189">
        <v>613.6</v>
      </c>
      <c r="S42" s="189">
        <v>218.10999999999999</v>
      </c>
      <c r="T42" s="189">
        <v>609.02</v>
      </c>
      <c r="U42" s="189">
        <v>488.66999999999996</v>
      </c>
      <c r="V42" s="189">
        <v>120.35</v>
      </c>
      <c r="W42" s="190">
        <v>222.69000000000005</v>
      </c>
      <c r="X42" s="190">
        <v>0</v>
      </c>
      <c r="Y42" s="190">
        <v>222.69000000000005</v>
      </c>
    </row>
    <row r="43" spans="1:25" ht="14.25">
      <c r="A43" s="509"/>
      <c r="B43" s="101" t="s">
        <v>37</v>
      </c>
      <c r="C43" s="201">
        <v>1907</v>
      </c>
      <c r="D43" s="201">
        <v>1907</v>
      </c>
      <c r="E43" s="201">
        <v>0</v>
      </c>
      <c r="F43" s="375">
        <v>0.6</v>
      </c>
      <c r="G43" s="374">
        <v>0.4</v>
      </c>
      <c r="H43" s="374">
        <v>0.7</v>
      </c>
      <c r="I43" s="374"/>
      <c r="J43" s="374">
        <v>0.30000000000000004</v>
      </c>
      <c r="K43" s="89">
        <v>457.68</v>
      </c>
      <c r="L43" s="89">
        <v>228.84</v>
      </c>
      <c r="M43" s="89">
        <v>228.84</v>
      </c>
      <c r="N43" s="89">
        <v>160.19</v>
      </c>
      <c r="O43" s="188">
        <v>68.65</v>
      </c>
      <c r="P43" s="189">
        <v>-1.0799999999999992</v>
      </c>
      <c r="Q43" s="189">
        <v>390.11</v>
      </c>
      <c r="R43" s="189">
        <v>228.84</v>
      </c>
      <c r="S43" s="189">
        <v>161.27</v>
      </c>
      <c r="T43" s="189">
        <v>317.92</v>
      </c>
      <c r="U43" s="189">
        <v>228.84</v>
      </c>
      <c r="V43" s="189">
        <v>89.08</v>
      </c>
      <c r="W43" s="190">
        <v>72.18999999999994</v>
      </c>
      <c r="X43" s="190">
        <v>0</v>
      </c>
      <c r="Y43" s="190">
        <v>72.18999999999994</v>
      </c>
    </row>
    <row r="44" spans="1:25" ht="14.25">
      <c r="A44" s="509"/>
      <c r="B44" s="101" t="s">
        <v>38</v>
      </c>
      <c r="C44" s="201">
        <v>4673</v>
      </c>
      <c r="D44" s="201">
        <v>4673</v>
      </c>
      <c r="E44" s="201">
        <v>0</v>
      </c>
      <c r="F44" s="375">
        <v>0.6</v>
      </c>
      <c r="G44" s="374">
        <v>0.4</v>
      </c>
      <c r="H44" s="374">
        <v>0.7</v>
      </c>
      <c r="I44" s="374"/>
      <c r="J44" s="374">
        <v>0.30000000000000004</v>
      </c>
      <c r="K44" s="89">
        <v>1121.52</v>
      </c>
      <c r="L44" s="89">
        <v>560.76</v>
      </c>
      <c r="M44" s="89">
        <v>560.76</v>
      </c>
      <c r="N44" s="89">
        <v>392.53</v>
      </c>
      <c r="O44" s="188">
        <v>168.23000000000002</v>
      </c>
      <c r="P44" s="189">
        <v>-32.77</v>
      </c>
      <c r="Q44" s="189">
        <v>986.06</v>
      </c>
      <c r="R44" s="189">
        <v>590.76</v>
      </c>
      <c r="S44" s="189">
        <v>395.29999999999995</v>
      </c>
      <c r="T44" s="189">
        <v>868.92</v>
      </c>
      <c r="U44" s="189">
        <v>622.15</v>
      </c>
      <c r="V44" s="189">
        <v>246.77</v>
      </c>
      <c r="W44" s="190">
        <v>117.13999999999999</v>
      </c>
      <c r="X44" s="190">
        <v>0</v>
      </c>
      <c r="Y44" s="190">
        <v>117.13999999999999</v>
      </c>
    </row>
    <row r="45" spans="1:25" ht="14.25">
      <c r="A45" s="509"/>
      <c r="B45" s="101" t="s">
        <v>39</v>
      </c>
      <c r="C45" s="201">
        <v>5013</v>
      </c>
      <c r="D45" s="201">
        <v>5013</v>
      </c>
      <c r="E45" s="201">
        <v>0</v>
      </c>
      <c r="F45" s="375">
        <v>0.8</v>
      </c>
      <c r="G45" s="374">
        <v>0.19999999999999996</v>
      </c>
      <c r="H45" s="374">
        <v>0.8</v>
      </c>
      <c r="I45" s="374"/>
      <c r="J45" s="374">
        <v>0.19999999999999996</v>
      </c>
      <c r="K45" s="89">
        <v>1203.12</v>
      </c>
      <c r="L45" s="89">
        <v>802.08</v>
      </c>
      <c r="M45" s="89">
        <v>401.03999999999985</v>
      </c>
      <c r="N45" s="89">
        <v>320.83</v>
      </c>
      <c r="O45" s="188">
        <v>80.20999999999987</v>
      </c>
      <c r="P45" s="189">
        <v>-5.51</v>
      </c>
      <c r="Q45" s="189">
        <v>1128.42</v>
      </c>
      <c r="R45" s="189">
        <v>805.24</v>
      </c>
      <c r="S45" s="189">
        <v>323.18</v>
      </c>
      <c r="T45" s="189">
        <v>911.15</v>
      </c>
      <c r="U45" s="189">
        <v>620.8</v>
      </c>
      <c r="V45" s="189">
        <v>290.35</v>
      </c>
      <c r="W45" s="190">
        <v>217.26999999999998</v>
      </c>
      <c r="X45" s="190">
        <v>0</v>
      </c>
      <c r="Y45" s="190">
        <v>217.26999999999998</v>
      </c>
    </row>
    <row r="46" spans="1:25" ht="14.25">
      <c r="A46" s="509"/>
      <c r="B46" s="101" t="s">
        <v>40</v>
      </c>
      <c r="C46" s="201">
        <v>3035</v>
      </c>
      <c r="D46" s="201">
        <v>3035</v>
      </c>
      <c r="E46" s="201">
        <v>0</v>
      </c>
      <c r="F46" s="375">
        <v>0.8</v>
      </c>
      <c r="G46" s="374">
        <v>0.19999999999999996</v>
      </c>
      <c r="H46" s="374">
        <v>0.75</v>
      </c>
      <c r="I46" s="374"/>
      <c r="J46" s="374">
        <v>0.25</v>
      </c>
      <c r="K46" s="89">
        <v>728.4</v>
      </c>
      <c r="L46" s="89">
        <v>485.6</v>
      </c>
      <c r="M46" s="89">
        <v>242.79999999999995</v>
      </c>
      <c r="N46" s="89">
        <v>182.1</v>
      </c>
      <c r="O46" s="188">
        <v>60.69999999999996</v>
      </c>
      <c r="P46" s="189">
        <v>-1.71</v>
      </c>
      <c r="Q46" s="189">
        <v>669.4100000000001</v>
      </c>
      <c r="R46" s="189">
        <v>485.6</v>
      </c>
      <c r="S46" s="189">
        <v>183.81</v>
      </c>
      <c r="T46" s="189">
        <v>562.86</v>
      </c>
      <c r="U46" s="189">
        <v>422.15</v>
      </c>
      <c r="V46" s="189">
        <v>140.71</v>
      </c>
      <c r="W46" s="190">
        <v>106.55000000000007</v>
      </c>
      <c r="X46" s="190">
        <v>0</v>
      </c>
      <c r="Y46" s="190">
        <v>106.55000000000007</v>
      </c>
    </row>
    <row r="47" spans="1:25" ht="14.25">
      <c r="A47" s="509" t="s">
        <v>189</v>
      </c>
      <c r="B47" s="100" t="s">
        <v>41</v>
      </c>
      <c r="C47" s="145">
        <v>73127</v>
      </c>
      <c r="D47" s="145">
        <v>65172</v>
      </c>
      <c r="E47" s="145">
        <v>7955</v>
      </c>
      <c r="F47" s="357"/>
      <c r="G47" s="357"/>
      <c r="H47" s="187"/>
      <c r="I47" s="187"/>
      <c r="J47" s="187"/>
      <c r="K47" s="187">
        <v>18186.879999999997</v>
      </c>
      <c r="L47" s="187">
        <v>9493.84</v>
      </c>
      <c r="M47" s="187">
        <v>8693.039999999999</v>
      </c>
      <c r="N47" s="187">
        <v>3462.08</v>
      </c>
      <c r="O47" s="187">
        <v>5230.960000000001</v>
      </c>
      <c r="P47" s="187">
        <v>-168.71999999999997</v>
      </c>
      <c r="Q47" s="187">
        <v>13124.640000000001</v>
      </c>
      <c r="R47" s="187">
        <v>9609.75</v>
      </c>
      <c r="S47" s="187">
        <v>3514.89</v>
      </c>
      <c r="T47" s="187">
        <v>12403.39</v>
      </c>
      <c r="U47" s="187">
        <v>9262.579999999998</v>
      </c>
      <c r="V47" s="187">
        <v>3140.81</v>
      </c>
      <c r="W47" s="188">
        <v>721.2499999999999</v>
      </c>
      <c r="X47" s="188">
        <v>251.24</v>
      </c>
      <c r="Y47" s="188">
        <v>470.0099999999999</v>
      </c>
    </row>
    <row r="48" spans="1:25" ht="22.5">
      <c r="A48" s="509"/>
      <c r="B48" s="100" t="s">
        <v>328</v>
      </c>
      <c r="C48" s="145">
        <v>31407</v>
      </c>
      <c r="D48" s="145">
        <v>24522</v>
      </c>
      <c r="E48" s="145">
        <v>6885</v>
      </c>
      <c r="F48" s="357"/>
      <c r="G48" s="357"/>
      <c r="H48" s="187"/>
      <c r="I48" s="187"/>
      <c r="J48" s="187"/>
      <c r="K48" s="187">
        <v>8088.48</v>
      </c>
      <c r="L48" s="187">
        <v>3768.84</v>
      </c>
      <c r="M48" s="187">
        <v>4319.639999999999</v>
      </c>
      <c r="N48" s="187">
        <v>0</v>
      </c>
      <c r="O48" s="187">
        <v>4319.64</v>
      </c>
      <c r="P48" s="187">
        <v>-102.59</v>
      </c>
      <c r="Q48" s="187">
        <v>3871.4300000000003</v>
      </c>
      <c r="R48" s="187">
        <v>3835.84</v>
      </c>
      <c r="S48" s="187">
        <v>35.59</v>
      </c>
      <c r="T48" s="187">
        <v>3869.5299999999997</v>
      </c>
      <c r="U48" s="187">
        <v>3833.9399999999996</v>
      </c>
      <c r="V48" s="187">
        <v>35.59</v>
      </c>
      <c r="W48" s="188">
        <v>1.8999999999999773</v>
      </c>
      <c r="X48" s="188">
        <v>69.88</v>
      </c>
      <c r="Y48" s="188">
        <v>-67.98000000000002</v>
      </c>
    </row>
    <row r="49" spans="1:25" ht="14.25">
      <c r="A49" s="509"/>
      <c r="B49" s="97" t="s">
        <v>42</v>
      </c>
      <c r="C49" s="201">
        <v>31407</v>
      </c>
      <c r="D49" s="201">
        <v>24522</v>
      </c>
      <c r="E49" s="201">
        <v>6885</v>
      </c>
      <c r="F49" s="375">
        <v>0.6</v>
      </c>
      <c r="G49" s="374">
        <v>0.4</v>
      </c>
      <c r="H49" s="374"/>
      <c r="I49" s="374">
        <v>1</v>
      </c>
      <c r="J49" s="374"/>
      <c r="K49" s="89">
        <v>8088.48</v>
      </c>
      <c r="L49" s="89">
        <v>3768.84</v>
      </c>
      <c r="M49" s="89">
        <v>4319.639999999999</v>
      </c>
      <c r="N49" s="89">
        <v>0</v>
      </c>
      <c r="O49" s="188">
        <v>4319.64</v>
      </c>
      <c r="P49" s="189">
        <v>-102.59</v>
      </c>
      <c r="Q49" s="189">
        <v>3871.4300000000003</v>
      </c>
      <c r="R49" s="189">
        <v>3835.84</v>
      </c>
      <c r="S49" s="189">
        <v>35.59</v>
      </c>
      <c r="T49" s="189">
        <v>3869.5299999999997</v>
      </c>
      <c r="U49" s="189">
        <v>3833.9399999999996</v>
      </c>
      <c r="V49" s="189">
        <v>35.59</v>
      </c>
      <c r="W49" s="190">
        <v>1.8999999999999773</v>
      </c>
      <c r="X49" s="190">
        <v>69.88</v>
      </c>
      <c r="Y49" s="190">
        <v>-67.98000000000002</v>
      </c>
    </row>
    <row r="50" spans="1:25" ht="14.25">
      <c r="A50" s="509"/>
      <c r="B50" s="101" t="s">
        <v>44</v>
      </c>
      <c r="C50" s="201">
        <v>6108</v>
      </c>
      <c r="D50" s="201">
        <v>6108</v>
      </c>
      <c r="E50" s="201">
        <v>0</v>
      </c>
      <c r="F50" s="375">
        <v>0.6</v>
      </c>
      <c r="G50" s="374">
        <v>0.4</v>
      </c>
      <c r="H50" s="374">
        <v>0.75</v>
      </c>
      <c r="I50" s="374"/>
      <c r="J50" s="374">
        <v>0.25</v>
      </c>
      <c r="K50" s="89">
        <v>1465.92</v>
      </c>
      <c r="L50" s="89">
        <v>732.96</v>
      </c>
      <c r="M50" s="89">
        <v>732.96</v>
      </c>
      <c r="N50" s="89">
        <v>549.72</v>
      </c>
      <c r="O50" s="188">
        <v>183.24</v>
      </c>
      <c r="P50" s="189">
        <v>-2.89</v>
      </c>
      <c r="Q50" s="189">
        <v>1285.5700000000002</v>
      </c>
      <c r="R50" s="189">
        <v>732.96</v>
      </c>
      <c r="S50" s="189">
        <v>552.61</v>
      </c>
      <c r="T50" s="189">
        <v>1224.85</v>
      </c>
      <c r="U50" s="189">
        <v>867.96</v>
      </c>
      <c r="V50" s="189">
        <v>356.89</v>
      </c>
      <c r="W50" s="190">
        <v>60.72000000000003</v>
      </c>
      <c r="X50" s="190">
        <v>0</v>
      </c>
      <c r="Y50" s="190">
        <v>60.72000000000003</v>
      </c>
    </row>
    <row r="51" spans="1:25" ht="14.25">
      <c r="A51" s="509"/>
      <c r="B51" s="101" t="s">
        <v>45</v>
      </c>
      <c r="C51" s="201">
        <v>2819</v>
      </c>
      <c r="D51" s="201">
        <v>2819</v>
      </c>
      <c r="E51" s="201">
        <v>0</v>
      </c>
      <c r="F51" s="375">
        <v>0.8</v>
      </c>
      <c r="G51" s="374">
        <v>0.19999999999999996</v>
      </c>
      <c r="H51" s="374">
        <v>0.8</v>
      </c>
      <c r="I51" s="374"/>
      <c r="J51" s="374">
        <v>0.19999999999999996</v>
      </c>
      <c r="K51" s="89">
        <v>676.56</v>
      </c>
      <c r="L51" s="89">
        <v>451.04</v>
      </c>
      <c r="M51" s="89">
        <v>225.51999999999992</v>
      </c>
      <c r="N51" s="89">
        <v>180.42</v>
      </c>
      <c r="O51" s="188">
        <v>45.09999999999994</v>
      </c>
      <c r="P51" s="189">
        <v>-1.1799999999999997</v>
      </c>
      <c r="Q51" s="189">
        <v>632.64</v>
      </c>
      <c r="R51" s="189">
        <v>451.04</v>
      </c>
      <c r="S51" s="189">
        <v>181.6</v>
      </c>
      <c r="T51" s="189">
        <v>562.46</v>
      </c>
      <c r="U51" s="189">
        <v>338.28</v>
      </c>
      <c r="V51" s="189">
        <v>224.18</v>
      </c>
      <c r="W51" s="190">
        <v>70.18000000000006</v>
      </c>
      <c r="X51" s="190">
        <v>0</v>
      </c>
      <c r="Y51" s="190">
        <v>70.18000000000006</v>
      </c>
    </row>
    <row r="52" spans="1:25" ht="14.25">
      <c r="A52" s="509"/>
      <c r="B52" s="101" t="s">
        <v>46</v>
      </c>
      <c r="C52" s="201">
        <v>7185</v>
      </c>
      <c r="D52" s="201">
        <v>7185</v>
      </c>
      <c r="E52" s="201">
        <v>0</v>
      </c>
      <c r="F52" s="375">
        <v>0.8</v>
      </c>
      <c r="G52" s="374">
        <v>0.19999999999999996</v>
      </c>
      <c r="H52" s="374">
        <v>0.8</v>
      </c>
      <c r="I52" s="374"/>
      <c r="J52" s="374">
        <v>0.19999999999999996</v>
      </c>
      <c r="K52" s="89">
        <v>1724.4</v>
      </c>
      <c r="L52" s="89">
        <v>1149.6</v>
      </c>
      <c r="M52" s="89">
        <v>574.8000000000002</v>
      </c>
      <c r="N52" s="89">
        <v>459.84</v>
      </c>
      <c r="O52" s="188">
        <v>114.9600000000002</v>
      </c>
      <c r="P52" s="189">
        <v>-4.54</v>
      </c>
      <c r="Q52" s="189">
        <v>1613.9799999999998</v>
      </c>
      <c r="R52" s="189">
        <v>1150.9199999999998</v>
      </c>
      <c r="S52" s="189">
        <v>463.06</v>
      </c>
      <c r="T52" s="189">
        <v>1482.46</v>
      </c>
      <c r="U52" s="189">
        <v>870.24</v>
      </c>
      <c r="V52" s="189">
        <v>612.22</v>
      </c>
      <c r="W52" s="190">
        <v>131.51999999999975</v>
      </c>
      <c r="X52" s="190">
        <v>0</v>
      </c>
      <c r="Y52" s="190">
        <v>131.51999999999975</v>
      </c>
    </row>
    <row r="53" spans="1:25" ht="14.25">
      <c r="A53" s="509"/>
      <c r="B53" s="101" t="s">
        <v>47</v>
      </c>
      <c r="C53" s="201">
        <v>10303</v>
      </c>
      <c r="D53" s="201">
        <v>9233</v>
      </c>
      <c r="E53" s="201">
        <v>1070</v>
      </c>
      <c r="F53" s="375">
        <v>0.6</v>
      </c>
      <c r="G53" s="374">
        <v>0.4</v>
      </c>
      <c r="H53" s="374">
        <v>0.8</v>
      </c>
      <c r="I53" s="374"/>
      <c r="J53" s="374">
        <v>0.19999999999999996</v>
      </c>
      <c r="K53" s="89">
        <v>2558.32</v>
      </c>
      <c r="L53" s="89">
        <v>1236.36</v>
      </c>
      <c r="M53" s="89">
        <v>1321.9600000000003</v>
      </c>
      <c r="N53" s="89">
        <v>1057.57</v>
      </c>
      <c r="O53" s="188">
        <v>264.3900000000003</v>
      </c>
      <c r="P53" s="189">
        <v>-13.809999999999999</v>
      </c>
      <c r="Q53" s="189">
        <v>2307.74</v>
      </c>
      <c r="R53" s="189">
        <v>1246.11</v>
      </c>
      <c r="S53" s="189">
        <v>1061.6299999999999</v>
      </c>
      <c r="T53" s="189">
        <v>2099.56</v>
      </c>
      <c r="U53" s="189">
        <v>1285.5</v>
      </c>
      <c r="V53" s="189">
        <v>814.06</v>
      </c>
      <c r="W53" s="190">
        <v>208.17999999999995</v>
      </c>
      <c r="X53" s="190">
        <v>181.36</v>
      </c>
      <c r="Y53" s="190">
        <v>26.819999999999936</v>
      </c>
    </row>
    <row r="54" spans="1:25" ht="14.25">
      <c r="A54" s="509"/>
      <c r="B54" s="101" t="s">
        <v>48</v>
      </c>
      <c r="C54" s="201">
        <v>7344</v>
      </c>
      <c r="D54" s="201">
        <v>7344</v>
      </c>
      <c r="E54" s="201">
        <v>0</v>
      </c>
      <c r="F54" s="375">
        <v>0.6</v>
      </c>
      <c r="G54" s="374">
        <v>0.4</v>
      </c>
      <c r="H54" s="374">
        <v>0.8</v>
      </c>
      <c r="I54" s="374"/>
      <c r="J54" s="374">
        <v>0.19999999999999996</v>
      </c>
      <c r="K54" s="89">
        <v>1762.56</v>
      </c>
      <c r="L54" s="89">
        <v>881.28</v>
      </c>
      <c r="M54" s="89">
        <v>881.28</v>
      </c>
      <c r="N54" s="89">
        <v>705.02</v>
      </c>
      <c r="O54" s="188">
        <v>176.26</v>
      </c>
      <c r="P54" s="189">
        <v>-13.5</v>
      </c>
      <c r="Q54" s="189">
        <v>1599.8</v>
      </c>
      <c r="R54" s="189">
        <v>892.02</v>
      </c>
      <c r="S54" s="189">
        <v>707.78</v>
      </c>
      <c r="T54" s="189">
        <v>1480.33</v>
      </c>
      <c r="U54" s="189">
        <v>946.5699999999999</v>
      </c>
      <c r="V54" s="189">
        <v>533.76</v>
      </c>
      <c r="W54" s="190">
        <v>119.47000000000003</v>
      </c>
      <c r="X54" s="190">
        <v>0</v>
      </c>
      <c r="Y54" s="190">
        <v>119.47000000000003</v>
      </c>
    </row>
    <row r="55" spans="1:25" ht="14.25">
      <c r="A55" s="509"/>
      <c r="B55" s="101" t="s">
        <v>49</v>
      </c>
      <c r="C55" s="201">
        <v>2763</v>
      </c>
      <c r="D55" s="201">
        <v>2763</v>
      </c>
      <c r="E55" s="201">
        <v>0</v>
      </c>
      <c r="F55" s="375">
        <v>0.8</v>
      </c>
      <c r="G55" s="374">
        <v>0.19999999999999996</v>
      </c>
      <c r="H55" s="374">
        <v>0.8</v>
      </c>
      <c r="I55" s="374"/>
      <c r="J55" s="374">
        <v>0.19999999999999996</v>
      </c>
      <c r="K55" s="89">
        <v>663.12</v>
      </c>
      <c r="L55" s="89">
        <v>442.08</v>
      </c>
      <c r="M55" s="89">
        <v>221.04000000000002</v>
      </c>
      <c r="N55" s="89">
        <v>176.83</v>
      </c>
      <c r="O55" s="188">
        <v>44.21000000000001</v>
      </c>
      <c r="P55" s="189">
        <v>-11.450000000000001</v>
      </c>
      <c r="Q55" s="189">
        <v>630.36</v>
      </c>
      <c r="R55" s="189">
        <v>452.47999999999996</v>
      </c>
      <c r="S55" s="189">
        <v>177.88000000000002</v>
      </c>
      <c r="T55" s="189">
        <v>589.8399999999999</v>
      </c>
      <c r="U55" s="189">
        <v>394.78999999999996</v>
      </c>
      <c r="V55" s="189">
        <v>195.05</v>
      </c>
      <c r="W55" s="190">
        <v>40.51999999999998</v>
      </c>
      <c r="X55" s="190">
        <v>0</v>
      </c>
      <c r="Y55" s="190">
        <v>40.51999999999998</v>
      </c>
    </row>
    <row r="56" spans="1:25" ht="14.25">
      <c r="A56" s="509"/>
      <c r="B56" s="101" t="s">
        <v>50</v>
      </c>
      <c r="C56" s="201">
        <v>3349</v>
      </c>
      <c r="D56" s="201">
        <v>3349</v>
      </c>
      <c r="E56" s="201">
        <v>0</v>
      </c>
      <c r="F56" s="375">
        <v>0.8</v>
      </c>
      <c r="G56" s="374">
        <v>0.19999999999999996</v>
      </c>
      <c r="H56" s="374">
        <v>0.8</v>
      </c>
      <c r="I56" s="374"/>
      <c r="J56" s="374">
        <v>0.19999999999999996</v>
      </c>
      <c r="K56" s="89">
        <v>803.76</v>
      </c>
      <c r="L56" s="89">
        <v>535.84</v>
      </c>
      <c r="M56" s="89">
        <v>267.91999999999996</v>
      </c>
      <c r="N56" s="89">
        <v>214.34</v>
      </c>
      <c r="O56" s="188">
        <v>53.579999999999956</v>
      </c>
      <c r="P56" s="189">
        <v>-11.26</v>
      </c>
      <c r="Q56" s="189">
        <v>761.44</v>
      </c>
      <c r="R56" s="189">
        <v>545.7900000000001</v>
      </c>
      <c r="S56" s="189">
        <v>215.65</v>
      </c>
      <c r="T56" s="189">
        <v>694.7</v>
      </c>
      <c r="U56" s="189">
        <v>462.39</v>
      </c>
      <c r="V56" s="189">
        <v>232.31</v>
      </c>
      <c r="W56" s="190">
        <v>66.74000000000012</v>
      </c>
      <c r="X56" s="190">
        <v>0</v>
      </c>
      <c r="Y56" s="190">
        <v>66.74000000000012</v>
      </c>
    </row>
    <row r="57" spans="1:25" ht="14.25">
      <c r="A57" s="509"/>
      <c r="B57" s="101" t="s">
        <v>51</v>
      </c>
      <c r="C57" s="201">
        <v>730</v>
      </c>
      <c r="D57" s="201">
        <v>730</v>
      </c>
      <c r="E57" s="201">
        <v>0</v>
      </c>
      <c r="F57" s="375">
        <v>0.8</v>
      </c>
      <c r="G57" s="374">
        <v>0.19999999999999996</v>
      </c>
      <c r="H57" s="374">
        <v>0.8</v>
      </c>
      <c r="I57" s="374"/>
      <c r="J57" s="374">
        <v>0.19999999999999996</v>
      </c>
      <c r="K57" s="89">
        <v>175.2</v>
      </c>
      <c r="L57" s="89">
        <v>116.8</v>
      </c>
      <c r="M57" s="89">
        <v>58.39999999999999</v>
      </c>
      <c r="N57" s="89">
        <v>46.72</v>
      </c>
      <c r="O57" s="188">
        <v>11.679999999999993</v>
      </c>
      <c r="P57" s="189">
        <v>-2.17</v>
      </c>
      <c r="Q57" s="189">
        <v>165.69</v>
      </c>
      <c r="R57" s="189">
        <v>118.61</v>
      </c>
      <c r="S57" s="189">
        <v>47.08</v>
      </c>
      <c r="T57" s="189">
        <v>150.95</v>
      </c>
      <c r="U57" s="189">
        <v>98.59</v>
      </c>
      <c r="V57" s="189">
        <v>52.36</v>
      </c>
      <c r="W57" s="190">
        <v>14.73999999999998</v>
      </c>
      <c r="X57" s="190">
        <v>0</v>
      </c>
      <c r="Y57" s="190">
        <v>14.73999999999998</v>
      </c>
    </row>
    <row r="58" spans="1:25" ht="14.25">
      <c r="A58" s="509"/>
      <c r="B58" s="101" t="s">
        <v>52</v>
      </c>
      <c r="C58" s="201">
        <v>1119</v>
      </c>
      <c r="D58" s="201">
        <v>1119</v>
      </c>
      <c r="E58" s="201">
        <v>0</v>
      </c>
      <c r="F58" s="375">
        <v>0.8</v>
      </c>
      <c r="G58" s="374">
        <v>0.19999999999999996</v>
      </c>
      <c r="H58" s="374">
        <v>0.8</v>
      </c>
      <c r="I58" s="374"/>
      <c r="J58" s="374">
        <v>0.19999999999999996</v>
      </c>
      <c r="K58" s="89">
        <v>268.56</v>
      </c>
      <c r="L58" s="89">
        <v>179.04</v>
      </c>
      <c r="M58" s="89">
        <v>89.52000000000001</v>
      </c>
      <c r="N58" s="89">
        <v>71.62</v>
      </c>
      <c r="O58" s="188">
        <v>17.900000000000006</v>
      </c>
      <c r="P58" s="189">
        <v>-5.33</v>
      </c>
      <c r="Q58" s="189">
        <v>255.99</v>
      </c>
      <c r="R58" s="189">
        <v>183.98</v>
      </c>
      <c r="S58" s="189">
        <v>72.01</v>
      </c>
      <c r="T58" s="189">
        <v>248.70999999999998</v>
      </c>
      <c r="U58" s="189">
        <v>164.32</v>
      </c>
      <c r="V58" s="189">
        <v>84.39</v>
      </c>
      <c r="W58" s="190">
        <v>7.280000000000001</v>
      </c>
      <c r="X58" s="190">
        <v>0</v>
      </c>
      <c r="Y58" s="190">
        <v>7.280000000000001</v>
      </c>
    </row>
    <row r="59" spans="1:25" ht="14.25">
      <c r="A59" s="509" t="s">
        <v>190</v>
      </c>
      <c r="B59" s="100" t="s">
        <v>53</v>
      </c>
      <c r="C59" s="201">
        <v>36043</v>
      </c>
      <c r="D59" s="201">
        <v>34211</v>
      </c>
      <c r="E59" s="201">
        <v>1832</v>
      </c>
      <c r="F59" s="357"/>
      <c r="G59" s="357"/>
      <c r="H59" s="188"/>
      <c r="I59" s="188"/>
      <c r="J59" s="188"/>
      <c r="K59" s="188">
        <v>8796.880000000001</v>
      </c>
      <c r="L59" s="188">
        <v>4479.84</v>
      </c>
      <c r="M59" s="188">
        <v>4317.04</v>
      </c>
      <c r="N59" s="188">
        <v>1776.9399999999998</v>
      </c>
      <c r="O59" s="188">
        <v>2540.1000000000004</v>
      </c>
      <c r="P59" s="187">
        <v>-66.39999999999999</v>
      </c>
      <c r="Q59" s="187">
        <v>6323.18</v>
      </c>
      <c r="R59" s="187">
        <v>4510.860000000001</v>
      </c>
      <c r="S59" s="187">
        <v>1812.3200000000002</v>
      </c>
      <c r="T59" s="187">
        <v>5735.09</v>
      </c>
      <c r="U59" s="187">
        <v>4525.71</v>
      </c>
      <c r="V59" s="187">
        <v>1209.3799999999999</v>
      </c>
      <c r="W59" s="188">
        <v>588.09</v>
      </c>
      <c r="X59" s="188">
        <v>5.819999999999993</v>
      </c>
      <c r="Y59" s="188">
        <v>582.27</v>
      </c>
    </row>
    <row r="60" spans="1:25" ht="22.5">
      <c r="A60" s="509"/>
      <c r="B60" s="101" t="s">
        <v>329</v>
      </c>
      <c r="C60" s="201">
        <v>14521</v>
      </c>
      <c r="D60" s="201">
        <v>12689</v>
      </c>
      <c r="E60" s="201">
        <v>1832</v>
      </c>
      <c r="F60" s="357"/>
      <c r="G60" s="357"/>
      <c r="H60" s="188"/>
      <c r="I60" s="188"/>
      <c r="J60" s="188"/>
      <c r="K60" s="188">
        <v>3631.6</v>
      </c>
      <c r="L60" s="188">
        <v>1742.52</v>
      </c>
      <c r="M60" s="188">
        <v>1889.08</v>
      </c>
      <c r="N60" s="188">
        <v>46.419999999999995</v>
      </c>
      <c r="O60" s="188">
        <v>1842.66</v>
      </c>
      <c r="P60" s="188">
        <v>-44.37</v>
      </c>
      <c r="Q60" s="188">
        <v>1833.3100000000002</v>
      </c>
      <c r="R60" s="188">
        <v>1765.52</v>
      </c>
      <c r="S60" s="188">
        <v>67.78999999999999</v>
      </c>
      <c r="T60" s="188">
        <v>1791.0700000000002</v>
      </c>
      <c r="U60" s="188">
        <v>1759.7</v>
      </c>
      <c r="V60" s="188">
        <v>31.37</v>
      </c>
      <c r="W60" s="188">
        <v>42.23999999999998</v>
      </c>
      <c r="X60" s="188">
        <v>5.819999999999993</v>
      </c>
      <c r="Y60" s="188">
        <v>36.41999999999999</v>
      </c>
    </row>
    <row r="61" spans="1:25" ht="14.25">
      <c r="A61" s="509"/>
      <c r="B61" s="97" t="s">
        <v>54</v>
      </c>
      <c r="C61" s="201">
        <v>13554</v>
      </c>
      <c r="D61" s="201">
        <v>11722</v>
      </c>
      <c r="E61" s="201">
        <v>1832</v>
      </c>
      <c r="F61" s="375">
        <v>0.6</v>
      </c>
      <c r="G61" s="374">
        <v>0.4</v>
      </c>
      <c r="H61" s="374"/>
      <c r="I61" s="374">
        <v>1</v>
      </c>
      <c r="J61" s="374"/>
      <c r="K61" s="89">
        <v>3399.52</v>
      </c>
      <c r="L61" s="89">
        <v>1626.48</v>
      </c>
      <c r="M61" s="89">
        <v>1773.04</v>
      </c>
      <c r="N61" s="89">
        <v>0</v>
      </c>
      <c r="O61" s="188">
        <v>1773.04</v>
      </c>
      <c r="P61" s="189">
        <v>-19.64</v>
      </c>
      <c r="Q61" s="189">
        <v>1646.1200000000001</v>
      </c>
      <c r="R61" s="189">
        <v>1626.48</v>
      </c>
      <c r="S61" s="189">
        <v>19.64</v>
      </c>
      <c r="T61" s="189">
        <v>1640.3000000000002</v>
      </c>
      <c r="U61" s="189">
        <v>1620.66</v>
      </c>
      <c r="V61" s="189">
        <v>19.64</v>
      </c>
      <c r="W61" s="190">
        <v>5.819999999999993</v>
      </c>
      <c r="X61" s="190">
        <v>5.819999999999993</v>
      </c>
      <c r="Y61" s="190">
        <v>0</v>
      </c>
    </row>
    <row r="62" spans="1:25" ht="14.25">
      <c r="A62" s="509"/>
      <c r="B62" s="97" t="s">
        <v>55</v>
      </c>
      <c r="C62" s="201">
        <v>687</v>
      </c>
      <c r="D62" s="201">
        <v>687</v>
      </c>
      <c r="E62" s="201">
        <v>0</v>
      </c>
      <c r="F62" s="375">
        <v>0.6</v>
      </c>
      <c r="G62" s="374">
        <v>0.4</v>
      </c>
      <c r="H62" s="374">
        <v>0.4</v>
      </c>
      <c r="I62" s="376"/>
      <c r="J62" s="374">
        <v>0.6</v>
      </c>
      <c r="K62" s="89">
        <v>164.88</v>
      </c>
      <c r="L62" s="89">
        <v>82.44</v>
      </c>
      <c r="M62" s="89">
        <v>82.44</v>
      </c>
      <c r="N62" s="89">
        <v>32.98</v>
      </c>
      <c r="O62" s="188">
        <v>49.46</v>
      </c>
      <c r="P62" s="189">
        <v>-24.36</v>
      </c>
      <c r="Q62" s="189">
        <v>139.78</v>
      </c>
      <c r="R62" s="189">
        <v>105.44</v>
      </c>
      <c r="S62" s="189">
        <v>34.339999999999996</v>
      </c>
      <c r="T62" s="189">
        <v>116.8</v>
      </c>
      <c r="U62" s="189">
        <v>105.44</v>
      </c>
      <c r="V62" s="189">
        <v>11.36</v>
      </c>
      <c r="W62" s="190">
        <v>22.97999999999999</v>
      </c>
      <c r="X62" s="190">
        <v>0</v>
      </c>
      <c r="Y62" s="190">
        <v>22.97999999999999</v>
      </c>
    </row>
    <row r="63" spans="1:25" ht="14.25">
      <c r="A63" s="509"/>
      <c r="B63" s="97" t="s">
        <v>56</v>
      </c>
      <c r="C63" s="201">
        <v>280</v>
      </c>
      <c r="D63" s="201">
        <v>280</v>
      </c>
      <c r="E63" s="201">
        <v>0</v>
      </c>
      <c r="F63" s="375">
        <v>0.6</v>
      </c>
      <c r="G63" s="374">
        <v>0.4</v>
      </c>
      <c r="H63" s="374">
        <v>0.4</v>
      </c>
      <c r="I63" s="374"/>
      <c r="J63" s="374">
        <v>0.6</v>
      </c>
      <c r="K63" s="89">
        <v>67.2</v>
      </c>
      <c r="L63" s="89">
        <v>33.6</v>
      </c>
      <c r="M63" s="89">
        <v>33.6</v>
      </c>
      <c r="N63" s="89">
        <v>13.44</v>
      </c>
      <c r="O63" s="188">
        <v>20.160000000000004</v>
      </c>
      <c r="P63" s="189">
        <v>-0.37</v>
      </c>
      <c r="Q63" s="189">
        <v>47.41</v>
      </c>
      <c r="R63" s="189">
        <v>33.6</v>
      </c>
      <c r="S63" s="189">
        <v>13.809999999999999</v>
      </c>
      <c r="T63" s="189">
        <v>33.97</v>
      </c>
      <c r="U63" s="189">
        <v>33.6</v>
      </c>
      <c r="V63" s="189">
        <v>0.37</v>
      </c>
      <c r="W63" s="190">
        <v>13.439999999999998</v>
      </c>
      <c r="X63" s="190">
        <v>0</v>
      </c>
      <c r="Y63" s="190">
        <v>13.439999999999998</v>
      </c>
    </row>
    <row r="64" spans="1:25" ht="14.25">
      <c r="A64" s="509"/>
      <c r="B64" s="101" t="s">
        <v>58</v>
      </c>
      <c r="C64" s="201">
        <v>5227</v>
      </c>
      <c r="D64" s="201">
        <v>5227</v>
      </c>
      <c r="E64" s="201">
        <v>0</v>
      </c>
      <c r="F64" s="375">
        <v>0.6</v>
      </c>
      <c r="G64" s="374">
        <v>0.4</v>
      </c>
      <c r="H64" s="374">
        <v>0.7</v>
      </c>
      <c r="I64" s="374"/>
      <c r="J64" s="374">
        <v>0.30000000000000004</v>
      </c>
      <c r="K64" s="89">
        <v>1254.48</v>
      </c>
      <c r="L64" s="89">
        <v>627.24</v>
      </c>
      <c r="M64" s="89">
        <v>627.24</v>
      </c>
      <c r="N64" s="89">
        <v>439.07</v>
      </c>
      <c r="O64" s="188">
        <v>188.17000000000002</v>
      </c>
      <c r="P64" s="189">
        <v>-4.72</v>
      </c>
      <c r="Q64" s="189">
        <v>1071.03</v>
      </c>
      <c r="R64" s="189">
        <v>627.24</v>
      </c>
      <c r="S64" s="189">
        <v>443.79</v>
      </c>
      <c r="T64" s="189">
        <v>836.69</v>
      </c>
      <c r="U64" s="189">
        <v>666.97</v>
      </c>
      <c r="V64" s="189">
        <v>169.72</v>
      </c>
      <c r="W64" s="190">
        <v>234.33999999999992</v>
      </c>
      <c r="X64" s="190">
        <v>0</v>
      </c>
      <c r="Y64" s="190">
        <v>234.33999999999992</v>
      </c>
    </row>
    <row r="65" spans="1:25" ht="14.25">
      <c r="A65" s="509"/>
      <c r="B65" s="101" t="s">
        <v>59</v>
      </c>
      <c r="C65" s="201">
        <v>3867</v>
      </c>
      <c r="D65" s="201">
        <v>3867</v>
      </c>
      <c r="E65" s="201">
        <v>0</v>
      </c>
      <c r="F65" s="375">
        <v>0.8</v>
      </c>
      <c r="G65" s="374">
        <v>0.19999999999999996</v>
      </c>
      <c r="H65" s="374">
        <v>0.8</v>
      </c>
      <c r="I65" s="374"/>
      <c r="J65" s="374">
        <v>0.19999999999999996</v>
      </c>
      <c r="K65" s="89">
        <v>928.08</v>
      </c>
      <c r="L65" s="89">
        <v>618.72</v>
      </c>
      <c r="M65" s="89">
        <v>309.36</v>
      </c>
      <c r="N65" s="89">
        <v>247.49</v>
      </c>
      <c r="O65" s="188">
        <v>61.870000000000005</v>
      </c>
      <c r="P65" s="189">
        <v>-9.61</v>
      </c>
      <c r="Q65" s="189">
        <v>875.82</v>
      </c>
      <c r="R65" s="189">
        <v>626.74</v>
      </c>
      <c r="S65" s="189">
        <v>249.08</v>
      </c>
      <c r="T65" s="189">
        <v>822.3799999999999</v>
      </c>
      <c r="U65" s="189">
        <v>512.79</v>
      </c>
      <c r="V65" s="189">
        <v>309.59</v>
      </c>
      <c r="W65" s="190">
        <v>53.440000000000055</v>
      </c>
      <c r="X65" s="190">
        <v>0</v>
      </c>
      <c r="Y65" s="190">
        <v>53.440000000000055</v>
      </c>
    </row>
    <row r="66" spans="1:25" ht="14.25">
      <c r="A66" s="509"/>
      <c r="B66" s="101" t="s">
        <v>60</v>
      </c>
      <c r="C66" s="201">
        <v>3421</v>
      </c>
      <c r="D66" s="201">
        <v>3421</v>
      </c>
      <c r="E66" s="201">
        <v>0</v>
      </c>
      <c r="F66" s="375">
        <v>0.6</v>
      </c>
      <c r="G66" s="374">
        <v>0.4</v>
      </c>
      <c r="H66" s="374">
        <v>0.7</v>
      </c>
      <c r="I66" s="374"/>
      <c r="J66" s="374">
        <v>0.30000000000000004</v>
      </c>
      <c r="K66" s="89">
        <v>821.04</v>
      </c>
      <c r="L66" s="89">
        <v>410.52</v>
      </c>
      <c r="M66" s="89">
        <v>410.52</v>
      </c>
      <c r="N66" s="89">
        <v>287.36</v>
      </c>
      <c r="O66" s="188">
        <v>123.15999999999997</v>
      </c>
      <c r="P66" s="189">
        <v>-2.09</v>
      </c>
      <c r="Q66" s="189">
        <v>699.97</v>
      </c>
      <c r="R66" s="189">
        <v>410.52</v>
      </c>
      <c r="S66" s="189">
        <v>289.45</v>
      </c>
      <c r="T66" s="189">
        <v>582.61</v>
      </c>
      <c r="U66" s="189">
        <v>410.52</v>
      </c>
      <c r="V66" s="189">
        <v>172.09</v>
      </c>
      <c r="W66" s="190">
        <v>117.36000000000001</v>
      </c>
      <c r="X66" s="190">
        <v>0</v>
      </c>
      <c r="Y66" s="190">
        <v>117.36000000000001</v>
      </c>
    </row>
    <row r="67" spans="1:25" ht="14.25">
      <c r="A67" s="509"/>
      <c r="B67" s="101" t="s">
        <v>61</v>
      </c>
      <c r="C67" s="201">
        <v>2729</v>
      </c>
      <c r="D67" s="201">
        <v>2729</v>
      </c>
      <c r="E67" s="201">
        <v>0</v>
      </c>
      <c r="F67" s="375">
        <v>0.6</v>
      </c>
      <c r="G67" s="374">
        <v>0.4</v>
      </c>
      <c r="H67" s="374">
        <v>0.7</v>
      </c>
      <c r="I67" s="374"/>
      <c r="J67" s="374">
        <v>0.30000000000000004</v>
      </c>
      <c r="K67" s="89">
        <v>654.96</v>
      </c>
      <c r="L67" s="89">
        <v>327.48</v>
      </c>
      <c r="M67" s="89">
        <v>327.48</v>
      </c>
      <c r="N67" s="89">
        <v>229.24</v>
      </c>
      <c r="O67" s="188">
        <v>98.24000000000001</v>
      </c>
      <c r="P67" s="189">
        <v>-1.52</v>
      </c>
      <c r="Q67" s="189">
        <v>558.24</v>
      </c>
      <c r="R67" s="189">
        <v>327.48</v>
      </c>
      <c r="S67" s="189">
        <v>230.76000000000002</v>
      </c>
      <c r="T67" s="189">
        <v>533.11</v>
      </c>
      <c r="U67" s="189">
        <v>344.59000000000003</v>
      </c>
      <c r="V67" s="189">
        <v>188.52</v>
      </c>
      <c r="W67" s="190">
        <v>25.129999999999995</v>
      </c>
      <c r="X67" s="190">
        <v>0</v>
      </c>
      <c r="Y67" s="190">
        <v>25.129999999999995</v>
      </c>
    </row>
    <row r="68" spans="1:25" ht="14.25">
      <c r="A68" s="509"/>
      <c r="B68" s="101" t="s">
        <v>62</v>
      </c>
      <c r="C68" s="201">
        <v>2724</v>
      </c>
      <c r="D68" s="201">
        <v>2724</v>
      </c>
      <c r="E68" s="201">
        <v>0</v>
      </c>
      <c r="F68" s="375">
        <v>0.6</v>
      </c>
      <c r="G68" s="374">
        <v>0.4</v>
      </c>
      <c r="H68" s="374">
        <v>0.7</v>
      </c>
      <c r="I68" s="374"/>
      <c r="J68" s="374">
        <v>0.30000000000000004</v>
      </c>
      <c r="K68" s="89">
        <v>653.76</v>
      </c>
      <c r="L68" s="89">
        <v>326.88</v>
      </c>
      <c r="M68" s="89">
        <v>326.88</v>
      </c>
      <c r="N68" s="89">
        <v>228.82</v>
      </c>
      <c r="O68" s="188">
        <v>98.06</v>
      </c>
      <c r="P68" s="189">
        <v>-1.78</v>
      </c>
      <c r="Q68" s="189">
        <v>557.48</v>
      </c>
      <c r="R68" s="189">
        <v>326.88</v>
      </c>
      <c r="S68" s="189">
        <v>230.6</v>
      </c>
      <c r="T68" s="189">
        <v>473.65999999999997</v>
      </c>
      <c r="U68" s="189">
        <v>326.88</v>
      </c>
      <c r="V68" s="189">
        <v>146.78</v>
      </c>
      <c r="W68" s="190">
        <v>83.82000000000005</v>
      </c>
      <c r="X68" s="190">
        <v>0</v>
      </c>
      <c r="Y68" s="190">
        <v>83.82000000000005</v>
      </c>
    </row>
    <row r="69" spans="1:25" ht="14.25">
      <c r="A69" s="509"/>
      <c r="B69" s="101" t="s">
        <v>63</v>
      </c>
      <c r="C69" s="201">
        <v>3554</v>
      </c>
      <c r="D69" s="201">
        <v>3554</v>
      </c>
      <c r="E69" s="201">
        <v>0</v>
      </c>
      <c r="F69" s="375">
        <v>0.6</v>
      </c>
      <c r="G69" s="374">
        <v>0.4</v>
      </c>
      <c r="H69" s="374">
        <v>0.7</v>
      </c>
      <c r="I69" s="374"/>
      <c r="J69" s="374">
        <v>0.30000000000000004</v>
      </c>
      <c r="K69" s="89">
        <v>852.96</v>
      </c>
      <c r="L69" s="89">
        <v>426.48</v>
      </c>
      <c r="M69" s="89">
        <v>426.48</v>
      </c>
      <c r="N69" s="89">
        <v>298.54</v>
      </c>
      <c r="O69" s="188">
        <v>127.94</v>
      </c>
      <c r="P69" s="189">
        <v>-2.3100000000000005</v>
      </c>
      <c r="Q69" s="189">
        <v>727.33</v>
      </c>
      <c r="R69" s="189">
        <v>426.48</v>
      </c>
      <c r="S69" s="189">
        <v>300.85</v>
      </c>
      <c r="T69" s="189">
        <v>695.5699999999999</v>
      </c>
      <c r="U69" s="189">
        <v>504.26</v>
      </c>
      <c r="V69" s="189">
        <v>191.31</v>
      </c>
      <c r="W69" s="190">
        <v>31.75999999999999</v>
      </c>
      <c r="X69" s="190">
        <v>0</v>
      </c>
      <c r="Y69" s="190">
        <v>31.75999999999999</v>
      </c>
    </row>
    <row r="70" spans="1:25" ht="14.25">
      <c r="A70" s="509" t="s">
        <v>191</v>
      </c>
      <c r="B70" s="100" t="s">
        <v>64</v>
      </c>
      <c r="C70" s="145">
        <v>41420</v>
      </c>
      <c r="D70" s="145">
        <v>36960</v>
      </c>
      <c r="E70" s="145">
        <v>4460</v>
      </c>
      <c r="F70" s="357"/>
      <c r="G70" s="357"/>
      <c r="H70" s="187"/>
      <c r="I70" s="187"/>
      <c r="J70" s="187"/>
      <c r="K70" s="187">
        <v>10297.6</v>
      </c>
      <c r="L70" s="187">
        <v>5203.880000000001</v>
      </c>
      <c r="M70" s="187">
        <v>5093.72</v>
      </c>
      <c r="N70" s="187">
        <v>1909.9</v>
      </c>
      <c r="O70" s="187">
        <v>3183.82</v>
      </c>
      <c r="P70" s="187">
        <v>-39.61</v>
      </c>
      <c r="Q70" s="187">
        <v>7153.390000000001</v>
      </c>
      <c r="R70" s="187">
        <v>5205.880000000001</v>
      </c>
      <c r="S70" s="187">
        <v>1947.5100000000002</v>
      </c>
      <c r="T70" s="187">
        <v>6417.470000000001</v>
      </c>
      <c r="U70" s="187">
        <v>5040.860000000001</v>
      </c>
      <c r="V70" s="187">
        <v>1376.61</v>
      </c>
      <c r="W70" s="188">
        <v>735.92</v>
      </c>
      <c r="X70" s="188">
        <v>156.41999999999993</v>
      </c>
      <c r="Y70" s="188">
        <v>579.5</v>
      </c>
    </row>
    <row r="71" spans="1:25" ht="22.5">
      <c r="A71" s="509"/>
      <c r="B71" s="101" t="s">
        <v>330</v>
      </c>
      <c r="C71" s="201">
        <v>18601</v>
      </c>
      <c r="D71" s="201">
        <v>16189</v>
      </c>
      <c r="E71" s="201">
        <v>2412</v>
      </c>
      <c r="F71" s="357"/>
      <c r="G71" s="357"/>
      <c r="H71" s="188"/>
      <c r="I71" s="188"/>
      <c r="J71" s="188"/>
      <c r="K71" s="188">
        <v>4657.2</v>
      </c>
      <c r="L71" s="188">
        <v>2232.12</v>
      </c>
      <c r="M71" s="188">
        <v>2425.08</v>
      </c>
      <c r="N71" s="188">
        <v>0</v>
      </c>
      <c r="O71" s="188">
        <v>2425.08</v>
      </c>
      <c r="P71" s="188">
        <v>-25.63</v>
      </c>
      <c r="Q71" s="188">
        <v>2257.75</v>
      </c>
      <c r="R71" s="188">
        <v>2234.12</v>
      </c>
      <c r="S71" s="188">
        <v>23.63</v>
      </c>
      <c r="T71" s="188">
        <v>2326.4500000000003</v>
      </c>
      <c r="U71" s="188">
        <v>2302.82</v>
      </c>
      <c r="V71" s="188">
        <v>23.63</v>
      </c>
      <c r="W71" s="188">
        <v>-68.70000000000005</v>
      </c>
      <c r="X71" s="188">
        <v>26.75999999999999</v>
      </c>
      <c r="Y71" s="188">
        <v>-95.46000000000004</v>
      </c>
    </row>
    <row r="72" spans="1:25" ht="14.25">
      <c r="A72" s="509"/>
      <c r="B72" s="97" t="s">
        <v>65</v>
      </c>
      <c r="C72" s="201">
        <v>18601</v>
      </c>
      <c r="D72" s="201">
        <v>16189</v>
      </c>
      <c r="E72" s="201">
        <v>2412</v>
      </c>
      <c r="F72" s="375">
        <v>0.6</v>
      </c>
      <c r="G72" s="374">
        <v>0.4</v>
      </c>
      <c r="H72" s="374"/>
      <c r="I72" s="374">
        <v>1</v>
      </c>
      <c r="J72" s="374"/>
      <c r="K72" s="89">
        <v>4657.2</v>
      </c>
      <c r="L72" s="89">
        <v>2232.12</v>
      </c>
      <c r="M72" s="89">
        <v>2425.08</v>
      </c>
      <c r="N72" s="89">
        <v>0</v>
      </c>
      <c r="O72" s="188">
        <v>2425.08</v>
      </c>
      <c r="P72" s="189">
        <v>-25.63</v>
      </c>
      <c r="Q72" s="189">
        <v>2257.75</v>
      </c>
      <c r="R72" s="189">
        <v>2234.12</v>
      </c>
      <c r="S72" s="189">
        <v>23.63</v>
      </c>
      <c r="T72" s="189">
        <v>2326.4500000000003</v>
      </c>
      <c r="U72" s="189">
        <v>2302.82</v>
      </c>
      <c r="V72" s="189">
        <v>23.63</v>
      </c>
      <c r="W72" s="190">
        <v>-68.70000000000005</v>
      </c>
      <c r="X72" s="190">
        <v>26.75999999999999</v>
      </c>
      <c r="Y72" s="190">
        <v>-95.46000000000004</v>
      </c>
    </row>
    <row r="73" spans="1:25" ht="14.25">
      <c r="A73" s="509"/>
      <c r="B73" s="101" t="s">
        <v>70</v>
      </c>
      <c r="C73" s="201">
        <v>762</v>
      </c>
      <c r="D73" s="201">
        <v>682</v>
      </c>
      <c r="E73" s="201">
        <v>80</v>
      </c>
      <c r="F73" s="375">
        <v>0.8</v>
      </c>
      <c r="G73" s="374">
        <v>0.19999999999999996</v>
      </c>
      <c r="H73" s="374">
        <v>0.7</v>
      </c>
      <c r="I73" s="374"/>
      <c r="J73" s="374">
        <v>0.30000000000000004</v>
      </c>
      <c r="K73" s="89">
        <v>189.28</v>
      </c>
      <c r="L73" s="89">
        <v>121.92</v>
      </c>
      <c r="M73" s="89">
        <v>67.36</v>
      </c>
      <c r="N73" s="89">
        <v>47.15</v>
      </c>
      <c r="O73" s="188">
        <v>20.21</v>
      </c>
      <c r="P73" s="189">
        <v>-0.52</v>
      </c>
      <c r="Q73" s="189">
        <v>169.59</v>
      </c>
      <c r="R73" s="189">
        <v>121.92</v>
      </c>
      <c r="S73" s="189">
        <v>47.67</v>
      </c>
      <c r="T73" s="189">
        <v>134.02</v>
      </c>
      <c r="U73" s="189">
        <v>89.5</v>
      </c>
      <c r="V73" s="189">
        <v>44.52</v>
      </c>
      <c r="W73" s="190">
        <v>35.57</v>
      </c>
      <c r="X73" s="190">
        <v>11.100000000000001</v>
      </c>
      <c r="Y73" s="190">
        <v>24.47</v>
      </c>
    </row>
    <row r="74" spans="1:25" ht="14.25">
      <c r="A74" s="509"/>
      <c r="B74" s="101" t="s">
        <v>71</v>
      </c>
      <c r="C74" s="201">
        <v>2466</v>
      </c>
      <c r="D74" s="201">
        <v>2466</v>
      </c>
      <c r="E74" s="201">
        <v>0</v>
      </c>
      <c r="F74" s="375">
        <v>0.6</v>
      </c>
      <c r="G74" s="374">
        <v>0.4</v>
      </c>
      <c r="H74" s="374">
        <v>0.7</v>
      </c>
      <c r="I74" s="374"/>
      <c r="J74" s="374">
        <v>0.30000000000000004</v>
      </c>
      <c r="K74" s="89">
        <v>591.84</v>
      </c>
      <c r="L74" s="89">
        <v>295.92</v>
      </c>
      <c r="M74" s="89">
        <v>295.92</v>
      </c>
      <c r="N74" s="89">
        <v>207.14</v>
      </c>
      <c r="O74" s="188">
        <v>88.78000000000003</v>
      </c>
      <c r="P74" s="189">
        <v>-1.62</v>
      </c>
      <c r="Q74" s="189">
        <v>504.68</v>
      </c>
      <c r="R74" s="189">
        <v>295.92</v>
      </c>
      <c r="S74" s="189">
        <v>208.76</v>
      </c>
      <c r="T74" s="189">
        <v>443.75</v>
      </c>
      <c r="U74" s="189">
        <v>309.13</v>
      </c>
      <c r="V74" s="189">
        <v>134.62</v>
      </c>
      <c r="W74" s="190">
        <v>60.93000000000001</v>
      </c>
      <c r="X74" s="190">
        <v>0</v>
      </c>
      <c r="Y74" s="190">
        <v>60.93000000000001</v>
      </c>
    </row>
    <row r="75" spans="1:25" ht="14.25">
      <c r="A75" s="509"/>
      <c r="B75" s="101" t="s">
        <v>72</v>
      </c>
      <c r="C75" s="201">
        <v>2581</v>
      </c>
      <c r="D75" s="201">
        <v>2581</v>
      </c>
      <c r="E75" s="201">
        <v>0</v>
      </c>
      <c r="F75" s="375">
        <v>0.6</v>
      </c>
      <c r="G75" s="374">
        <v>0.4</v>
      </c>
      <c r="H75" s="374">
        <v>0.7</v>
      </c>
      <c r="I75" s="374"/>
      <c r="J75" s="374">
        <v>0.30000000000000004</v>
      </c>
      <c r="K75" s="89">
        <v>619.44</v>
      </c>
      <c r="L75" s="89">
        <v>309.72</v>
      </c>
      <c r="M75" s="89">
        <v>309.72</v>
      </c>
      <c r="N75" s="89">
        <v>216.8</v>
      </c>
      <c r="O75" s="188">
        <v>92.92000000000002</v>
      </c>
      <c r="P75" s="189">
        <v>-1.6</v>
      </c>
      <c r="Q75" s="189">
        <v>528.12</v>
      </c>
      <c r="R75" s="189">
        <v>309.72</v>
      </c>
      <c r="S75" s="189">
        <v>218.4</v>
      </c>
      <c r="T75" s="189">
        <v>441.32000000000005</v>
      </c>
      <c r="U75" s="189">
        <v>309.72</v>
      </c>
      <c r="V75" s="189">
        <v>131.6</v>
      </c>
      <c r="W75" s="190">
        <v>86.79999999999995</v>
      </c>
      <c r="X75" s="190">
        <v>0</v>
      </c>
      <c r="Y75" s="190">
        <v>86.79999999999995</v>
      </c>
    </row>
    <row r="76" spans="1:25" ht="14.25">
      <c r="A76" s="509"/>
      <c r="B76" s="101" t="s">
        <v>73</v>
      </c>
      <c r="C76" s="201">
        <v>5075</v>
      </c>
      <c r="D76" s="201">
        <v>4536</v>
      </c>
      <c r="E76" s="201">
        <v>539</v>
      </c>
      <c r="F76" s="375">
        <v>0.8</v>
      </c>
      <c r="G76" s="374">
        <v>0.19999999999999996</v>
      </c>
      <c r="H76" s="374">
        <v>0.7</v>
      </c>
      <c r="I76" s="374"/>
      <c r="J76" s="374">
        <v>0.30000000000000004</v>
      </c>
      <c r="K76" s="89">
        <v>1261.12</v>
      </c>
      <c r="L76" s="89">
        <v>812</v>
      </c>
      <c r="M76" s="89">
        <v>449.1199999999999</v>
      </c>
      <c r="N76" s="191">
        <v>314.39</v>
      </c>
      <c r="O76" s="188">
        <v>134.7299999999999</v>
      </c>
      <c r="P76" s="189">
        <v>-3.38</v>
      </c>
      <c r="Q76" s="189">
        <v>1129.77</v>
      </c>
      <c r="R76" s="189">
        <v>812</v>
      </c>
      <c r="S76" s="189">
        <v>317.77</v>
      </c>
      <c r="T76" s="189">
        <v>898.2600000000001</v>
      </c>
      <c r="U76" s="189">
        <v>603.8800000000001</v>
      </c>
      <c r="V76" s="189">
        <v>294.38</v>
      </c>
      <c r="W76" s="190">
        <v>231.50999999999988</v>
      </c>
      <c r="X76" s="190">
        <v>53.110000000000014</v>
      </c>
      <c r="Y76" s="190">
        <v>178.39999999999986</v>
      </c>
    </row>
    <row r="77" spans="1:25" ht="14.25">
      <c r="A77" s="509"/>
      <c r="B77" s="101" t="s">
        <v>74</v>
      </c>
      <c r="C77" s="201">
        <v>1500</v>
      </c>
      <c r="D77" s="201">
        <v>1500</v>
      </c>
      <c r="E77" s="201">
        <v>0</v>
      </c>
      <c r="F77" s="375">
        <v>0.6</v>
      </c>
      <c r="G77" s="374">
        <v>0.4</v>
      </c>
      <c r="H77" s="374">
        <v>0.7</v>
      </c>
      <c r="I77" s="374"/>
      <c r="J77" s="374">
        <v>0.30000000000000004</v>
      </c>
      <c r="K77" s="89">
        <v>360</v>
      </c>
      <c r="L77" s="89">
        <v>180</v>
      </c>
      <c r="M77" s="89">
        <v>180</v>
      </c>
      <c r="N77" s="89">
        <v>126</v>
      </c>
      <c r="O77" s="188">
        <v>54</v>
      </c>
      <c r="P77" s="189">
        <v>-0.93</v>
      </c>
      <c r="Q77" s="189">
        <v>306.93</v>
      </c>
      <c r="R77" s="189">
        <v>180</v>
      </c>
      <c r="S77" s="189">
        <v>126.93</v>
      </c>
      <c r="T77" s="189">
        <v>256.93</v>
      </c>
      <c r="U77" s="189">
        <v>180</v>
      </c>
      <c r="V77" s="189">
        <v>76.93</v>
      </c>
      <c r="W77" s="190">
        <v>50</v>
      </c>
      <c r="X77" s="190">
        <v>0</v>
      </c>
      <c r="Y77" s="190">
        <v>50</v>
      </c>
    </row>
    <row r="78" spans="1:25" ht="14.25">
      <c r="A78" s="509"/>
      <c r="B78" s="101" t="s">
        <v>75</v>
      </c>
      <c r="C78" s="201">
        <v>6947</v>
      </c>
      <c r="D78" s="201">
        <v>5518</v>
      </c>
      <c r="E78" s="201">
        <v>1429</v>
      </c>
      <c r="F78" s="375">
        <v>0.6</v>
      </c>
      <c r="G78" s="374">
        <v>0.4</v>
      </c>
      <c r="H78" s="374">
        <v>0.7</v>
      </c>
      <c r="I78" s="374"/>
      <c r="J78" s="374">
        <v>0.30000000000000004</v>
      </c>
      <c r="K78" s="89">
        <v>1781.6</v>
      </c>
      <c r="L78" s="89">
        <v>833.64</v>
      </c>
      <c r="M78" s="89">
        <v>947.9599999999999</v>
      </c>
      <c r="N78" s="89">
        <v>663.57</v>
      </c>
      <c r="O78" s="188">
        <v>284.3899999999999</v>
      </c>
      <c r="P78" s="189">
        <v>-4.65</v>
      </c>
      <c r="Q78" s="189">
        <v>1501.8600000000001</v>
      </c>
      <c r="R78" s="189">
        <v>833.64</v>
      </c>
      <c r="S78" s="189">
        <v>668.22</v>
      </c>
      <c r="T78" s="189">
        <v>1267.9</v>
      </c>
      <c r="U78" s="189">
        <v>827.25</v>
      </c>
      <c r="V78" s="189">
        <v>440.65</v>
      </c>
      <c r="W78" s="190">
        <v>233.96000000000004</v>
      </c>
      <c r="X78" s="190">
        <v>65.44999999999993</v>
      </c>
      <c r="Y78" s="190">
        <v>168.5100000000001</v>
      </c>
    </row>
    <row r="79" spans="1:25" ht="14.25">
      <c r="A79" s="509"/>
      <c r="B79" s="101" t="s">
        <v>76</v>
      </c>
      <c r="C79" s="201">
        <v>3488</v>
      </c>
      <c r="D79" s="201">
        <v>3488</v>
      </c>
      <c r="E79" s="201">
        <v>0</v>
      </c>
      <c r="F79" s="375">
        <v>0.6</v>
      </c>
      <c r="G79" s="374">
        <v>0.4</v>
      </c>
      <c r="H79" s="374">
        <v>0.8</v>
      </c>
      <c r="I79" s="374"/>
      <c r="J79" s="374">
        <v>0.19999999999999996</v>
      </c>
      <c r="K79" s="89">
        <v>837.12</v>
      </c>
      <c r="L79" s="89">
        <v>418.56</v>
      </c>
      <c r="M79" s="89">
        <v>418.56</v>
      </c>
      <c r="N79" s="89">
        <v>334.85</v>
      </c>
      <c r="O79" s="188">
        <v>83.70999999999998</v>
      </c>
      <c r="P79" s="189">
        <v>-1.28</v>
      </c>
      <c r="Q79" s="189">
        <v>754.69</v>
      </c>
      <c r="R79" s="189">
        <v>418.56</v>
      </c>
      <c r="S79" s="189">
        <v>336.13</v>
      </c>
      <c r="T79" s="189">
        <v>648.84</v>
      </c>
      <c r="U79" s="189">
        <v>418.56</v>
      </c>
      <c r="V79" s="189">
        <v>230.28</v>
      </c>
      <c r="W79" s="190">
        <v>105.85000000000014</v>
      </c>
      <c r="X79" s="190">
        <v>0</v>
      </c>
      <c r="Y79" s="190">
        <v>105.85000000000014</v>
      </c>
    </row>
    <row r="80" spans="1:25" ht="14.25">
      <c r="A80" s="509" t="s">
        <v>192</v>
      </c>
      <c r="B80" s="100" t="s">
        <v>77</v>
      </c>
      <c r="C80" s="145">
        <v>12251</v>
      </c>
      <c r="D80" s="145">
        <v>9414</v>
      </c>
      <c r="E80" s="145">
        <v>2837</v>
      </c>
      <c r="F80" s="357"/>
      <c r="G80" s="357"/>
      <c r="H80" s="187"/>
      <c r="I80" s="187"/>
      <c r="J80" s="187"/>
      <c r="K80" s="187">
        <v>3167.2</v>
      </c>
      <c r="L80" s="187">
        <v>1716.24</v>
      </c>
      <c r="M80" s="187">
        <v>1450.96</v>
      </c>
      <c r="N80" s="187">
        <v>702.5000000000001</v>
      </c>
      <c r="O80" s="187">
        <v>748.4599999999998</v>
      </c>
      <c r="P80" s="187">
        <v>-22.18</v>
      </c>
      <c r="Q80" s="187">
        <v>2440.92</v>
      </c>
      <c r="R80" s="187">
        <v>1731.9499999999998</v>
      </c>
      <c r="S80" s="187">
        <v>708.9699999999999</v>
      </c>
      <c r="T80" s="187">
        <v>2290.7599999999998</v>
      </c>
      <c r="U80" s="187">
        <v>1541.29</v>
      </c>
      <c r="V80" s="187">
        <v>749.47</v>
      </c>
      <c r="W80" s="188">
        <v>150.1600000000002</v>
      </c>
      <c r="X80" s="188">
        <v>14.270000000000039</v>
      </c>
      <c r="Y80" s="188">
        <v>135.89000000000016</v>
      </c>
    </row>
    <row r="81" spans="1:25" ht="22.5">
      <c r="A81" s="509"/>
      <c r="B81" s="101" t="s">
        <v>331</v>
      </c>
      <c r="C81" s="201">
        <v>6098</v>
      </c>
      <c r="D81" s="201">
        <v>3261</v>
      </c>
      <c r="E81" s="201">
        <v>2837</v>
      </c>
      <c r="F81" s="357"/>
      <c r="G81" s="357"/>
      <c r="H81" s="188"/>
      <c r="I81" s="188"/>
      <c r="J81" s="188"/>
      <c r="K81" s="188">
        <v>1690.48</v>
      </c>
      <c r="L81" s="188">
        <v>731.76</v>
      </c>
      <c r="M81" s="188">
        <v>958.72</v>
      </c>
      <c r="N81" s="188">
        <v>308.71000000000004</v>
      </c>
      <c r="O81" s="188">
        <v>650.01</v>
      </c>
      <c r="P81" s="188">
        <v>-7.17</v>
      </c>
      <c r="Q81" s="188">
        <v>1047.6399999999999</v>
      </c>
      <c r="R81" s="188">
        <v>734.6299999999999</v>
      </c>
      <c r="S81" s="188">
        <v>313.01</v>
      </c>
      <c r="T81" s="188">
        <v>1038.1599999999999</v>
      </c>
      <c r="U81" s="188">
        <v>724.86</v>
      </c>
      <c r="V81" s="188">
        <v>313.3</v>
      </c>
      <c r="W81" s="188">
        <v>9.480000000000032</v>
      </c>
      <c r="X81" s="188">
        <v>14.270000000000039</v>
      </c>
      <c r="Y81" s="188">
        <v>-4.790000000000006</v>
      </c>
    </row>
    <row r="82" spans="1:25" ht="14.25">
      <c r="A82" s="509"/>
      <c r="B82" s="97" t="s">
        <v>78</v>
      </c>
      <c r="C82" s="201">
        <v>2221</v>
      </c>
      <c r="D82" s="201">
        <v>0</v>
      </c>
      <c r="E82" s="201">
        <v>2221</v>
      </c>
      <c r="F82" s="375">
        <v>0.6</v>
      </c>
      <c r="G82" s="374">
        <v>0.4</v>
      </c>
      <c r="H82" s="374"/>
      <c r="I82" s="374">
        <v>1</v>
      </c>
      <c r="J82" s="374"/>
      <c r="K82" s="89">
        <v>710.72</v>
      </c>
      <c r="L82" s="89">
        <v>266.52</v>
      </c>
      <c r="M82" s="89">
        <v>444.20000000000005</v>
      </c>
      <c r="N82" s="89">
        <v>0</v>
      </c>
      <c r="O82" s="188">
        <v>444.2</v>
      </c>
      <c r="P82" s="189">
        <v>-2.75</v>
      </c>
      <c r="Q82" s="189">
        <v>269.27</v>
      </c>
      <c r="R82" s="189">
        <v>266.52</v>
      </c>
      <c r="S82" s="189">
        <v>2.75</v>
      </c>
      <c r="T82" s="189">
        <v>247.66</v>
      </c>
      <c r="U82" s="189">
        <v>244.91</v>
      </c>
      <c r="V82" s="189">
        <v>2.75</v>
      </c>
      <c r="W82" s="190">
        <v>21.610000000000042</v>
      </c>
      <c r="X82" s="190">
        <v>21.610000000000042</v>
      </c>
      <c r="Y82" s="190">
        <v>0</v>
      </c>
    </row>
    <row r="83" spans="1:25" ht="14.25">
      <c r="A83" s="509"/>
      <c r="B83" s="97" t="s">
        <v>79</v>
      </c>
      <c r="C83" s="201">
        <v>3262</v>
      </c>
      <c r="D83" s="201">
        <v>2646</v>
      </c>
      <c r="E83" s="201">
        <v>616</v>
      </c>
      <c r="F83" s="375">
        <v>0.6</v>
      </c>
      <c r="G83" s="374">
        <v>0.4</v>
      </c>
      <c r="H83" s="374">
        <v>0.6</v>
      </c>
      <c r="I83" s="374"/>
      <c r="J83" s="374">
        <v>0.4</v>
      </c>
      <c r="K83" s="89">
        <v>832.16</v>
      </c>
      <c r="L83" s="89">
        <v>391.44</v>
      </c>
      <c r="M83" s="89">
        <v>440.71999999999997</v>
      </c>
      <c r="N83" s="89">
        <v>264.43</v>
      </c>
      <c r="O83" s="188">
        <v>176.28999999999996</v>
      </c>
      <c r="P83" s="189">
        <v>-2.76</v>
      </c>
      <c r="Q83" s="189">
        <v>658.63</v>
      </c>
      <c r="R83" s="189">
        <v>392.84</v>
      </c>
      <c r="S83" s="189">
        <v>265.79</v>
      </c>
      <c r="T83" s="189">
        <v>666.5799999999999</v>
      </c>
      <c r="U83" s="189">
        <v>397.21999999999997</v>
      </c>
      <c r="V83" s="189">
        <v>269.36</v>
      </c>
      <c r="W83" s="190">
        <v>-7.950000000000017</v>
      </c>
      <c r="X83" s="190">
        <v>-7.340000000000003</v>
      </c>
      <c r="Y83" s="190">
        <v>-0.6100000000000136</v>
      </c>
    </row>
    <row r="84" spans="1:25" ht="14.25">
      <c r="A84" s="509"/>
      <c r="B84" s="97" t="s">
        <v>80</v>
      </c>
      <c r="C84" s="201">
        <v>615</v>
      </c>
      <c r="D84" s="201">
        <v>615</v>
      </c>
      <c r="E84" s="201">
        <v>0</v>
      </c>
      <c r="F84" s="375">
        <v>0.6</v>
      </c>
      <c r="G84" s="374">
        <v>0.4</v>
      </c>
      <c r="H84" s="374">
        <v>0.6</v>
      </c>
      <c r="I84" s="374"/>
      <c r="J84" s="374">
        <v>0.4</v>
      </c>
      <c r="K84" s="89">
        <v>147.6</v>
      </c>
      <c r="L84" s="89">
        <v>73.8</v>
      </c>
      <c r="M84" s="89">
        <v>73.8</v>
      </c>
      <c r="N84" s="89">
        <v>44.28</v>
      </c>
      <c r="O84" s="188">
        <v>29.519999999999996</v>
      </c>
      <c r="P84" s="189">
        <v>-1.66</v>
      </c>
      <c r="Q84" s="189">
        <v>119.74</v>
      </c>
      <c r="R84" s="189">
        <v>75.27</v>
      </c>
      <c r="S84" s="189">
        <v>44.47</v>
      </c>
      <c r="T84" s="189">
        <v>123.91999999999999</v>
      </c>
      <c r="U84" s="189">
        <v>82.72999999999999</v>
      </c>
      <c r="V84" s="189">
        <v>41.19</v>
      </c>
      <c r="W84" s="190">
        <v>-4.179999999999993</v>
      </c>
      <c r="X84" s="190">
        <v>0</v>
      </c>
      <c r="Y84" s="190">
        <v>-4.179999999999993</v>
      </c>
    </row>
    <row r="85" spans="1:25" ht="14.25">
      <c r="A85" s="509"/>
      <c r="B85" s="101" t="s">
        <v>81</v>
      </c>
      <c r="C85" s="201">
        <v>3970</v>
      </c>
      <c r="D85" s="201">
        <v>3970</v>
      </c>
      <c r="E85" s="201">
        <v>0</v>
      </c>
      <c r="F85" s="375">
        <v>0.8</v>
      </c>
      <c r="G85" s="374">
        <v>0.19999999999999996</v>
      </c>
      <c r="H85" s="374">
        <v>0.8</v>
      </c>
      <c r="I85" s="374"/>
      <c r="J85" s="374">
        <v>0.19999999999999996</v>
      </c>
      <c r="K85" s="89">
        <v>952.8</v>
      </c>
      <c r="L85" s="89">
        <v>635.2</v>
      </c>
      <c r="M85" s="89">
        <v>317.5999999999999</v>
      </c>
      <c r="N85" s="89">
        <v>254.08</v>
      </c>
      <c r="O85" s="188">
        <v>63.5199999999999</v>
      </c>
      <c r="P85" s="189">
        <v>-11.05</v>
      </c>
      <c r="Q85" s="189">
        <v>900.3300000000002</v>
      </c>
      <c r="R85" s="189">
        <v>644.7800000000001</v>
      </c>
      <c r="S85" s="189">
        <v>255.55</v>
      </c>
      <c r="T85" s="189">
        <v>827.09</v>
      </c>
      <c r="U85" s="189">
        <v>534.62</v>
      </c>
      <c r="V85" s="189">
        <v>292.47</v>
      </c>
      <c r="W85" s="190">
        <v>73.24000000000012</v>
      </c>
      <c r="X85" s="190">
        <v>0</v>
      </c>
      <c r="Y85" s="190">
        <v>73.24000000000012</v>
      </c>
    </row>
    <row r="86" spans="1:25" ht="14.25">
      <c r="A86" s="509"/>
      <c r="B86" s="101" t="s">
        <v>82</v>
      </c>
      <c r="C86" s="201">
        <v>2183</v>
      </c>
      <c r="D86" s="201">
        <v>2183</v>
      </c>
      <c r="E86" s="201">
        <v>0</v>
      </c>
      <c r="F86" s="375">
        <v>0.8</v>
      </c>
      <c r="G86" s="374">
        <v>0.19999999999999996</v>
      </c>
      <c r="H86" s="374">
        <v>0.8</v>
      </c>
      <c r="I86" s="374"/>
      <c r="J86" s="374">
        <v>0.19999999999999996</v>
      </c>
      <c r="K86" s="89">
        <v>523.92</v>
      </c>
      <c r="L86" s="89">
        <v>349.28</v>
      </c>
      <c r="M86" s="89">
        <v>174.64</v>
      </c>
      <c r="N86" s="89">
        <v>139.71</v>
      </c>
      <c r="O86" s="188">
        <v>34.92999999999998</v>
      </c>
      <c r="P86" s="189">
        <v>-3.96</v>
      </c>
      <c r="Q86" s="189">
        <v>492.94999999999993</v>
      </c>
      <c r="R86" s="189">
        <v>352.53999999999996</v>
      </c>
      <c r="S86" s="189">
        <v>140.41</v>
      </c>
      <c r="T86" s="189">
        <v>425.50999999999993</v>
      </c>
      <c r="U86" s="189">
        <v>281.80999999999995</v>
      </c>
      <c r="V86" s="189">
        <v>143.7</v>
      </c>
      <c r="W86" s="190">
        <v>67.44000000000005</v>
      </c>
      <c r="X86" s="190">
        <v>0</v>
      </c>
      <c r="Y86" s="190">
        <v>67.44000000000005</v>
      </c>
    </row>
    <row r="87" spans="1:25" ht="14.25">
      <c r="A87" s="509" t="s">
        <v>193</v>
      </c>
      <c r="B87" s="100" t="s">
        <v>83</v>
      </c>
      <c r="C87" s="145">
        <v>28750</v>
      </c>
      <c r="D87" s="145">
        <v>25022</v>
      </c>
      <c r="E87" s="145">
        <v>3728</v>
      </c>
      <c r="F87" s="357"/>
      <c r="G87" s="357"/>
      <c r="H87" s="187"/>
      <c r="I87" s="187"/>
      <c r="J87" s="187"/>
      <c r="K87" s="187">
        <v>7198.24</v>
      </c>
      <c r="L87" s="187">
        <v>3859.040000000001</v>
      </c>
      <c r="M87" s="187">
        <v>3339.2000000000003</v>
      </c>
      <c r="N87" s="187">
        <v>1422.3899999999999</v>
      </c>
      <c r="O87" s="187">
        <v>1916.81</v>
      </c>
      <c r="P87" s="187">
        <v>-33.08999999999999</v>
      </c>
      <c r="Q87" s="187">
        <v>5314.52</v>
      </c>
      <c r="R87" s="187">
        <v>3865.4700000000007</v>
      </c>
      <c r="S87" s="187">
        <v>1449.05</v>
      </c>
      <c r="T87" s="187">
        <v>4692.45</v>
      </c>
      <c r="U87" s="187">
        <v>3572.7899999999995</v>
      </c>
      <c r="V87" s="187">
        <v>1119.66</v>
      </c>
      <c r="W87" s="188">
        <v>622.0699999999999</v>
      </c>
      <c r="X87" s="188">
        <v>216.22</v>
      </c>
      <c r="Y87" s="188">
        <v>405.85</v>
      </c>
    </row>
    <row r="88" spans="1:25" ht="22.5">
      <c r="A88" s="509"/>
      <c r="B88" s="101" t="s">
        <v>332</v>
      </c>
      <c r="C88" s="201">
        <v>15168</v>
      </c>
      <c r="D88" s="201">
        <v>12632</v>
      </c>
      <c r="E88" s="201">
        <v>2536</v>
      </c>
      <c r="F88" s="357"/>
      <c r="G88" s="357"/>
      <c r="H88" s="188"/>
      <c r="I88" s="188"/>
      <c r="J88" s="188"/>
      <c r="K88" s="188">
        <v>3843.2</v>
      </c>
      <c r="L88" s="188">
        <v>1820.16</v>
      </c>
      <c r="M88" s="188">
        <v>2023.04</v>
      </c>
      <c r="N88" s="188">
        <v>461.21999999999997</v>
      </c>
      <c r="O88" s="188">
        <v>1561.8199999999997</v>
      </c>
      <c r="P88" s="188">
        <v>-19.66999999999999</v>
      </c>
      <c r="Q88" s="188">
        <v>2301.05</v>
      </c>
      <c r="R88" s="188">
        <v>1820.16</v>
      </c>
      <c r="S88" s="188">
        <v>480.89</v>
      </c>
      <c r="T88" s="188">
        <v>2123.6899999999996</v>
      </c>
      <c r="U88" s="188">
        <v>1873.02</v>
      </c>
      <c r="V88" s="188">
        <v>250.67</v>
      </c>
      <c r="W88" s="188">
        <v>177.3600000000001</v>
      </c>
      <c r="X88" s="188">
        <v>14.279999999999973</v>
      </c>
      <c r="Y88" s="188">
        <v>163.08000000000013</v>
      </c>
    </row>
    <row r="89" spans="1:25" ht="14.25">
      <c r="A89" s="509"/>
      <c r="B89" s="97" t="s">
        <v>84</v>
      </c>
      <c r="C89" s="201">
        <v>7481</v>
      </c>
      <c r="D89" s="201">
        <v>4945</v>
      </c>
      <c r="E89" s="201">
        <v>2536</v>
      </c>
      <c r="F89" s="375">
        <v>0.6</v>
      </c>
      <c r="G89" s="374">
        <v>0.4</v>
      </c>
      <c r="H89" s="374"/>
      <c r="I89" s="374">
        <v>1</v>
      </c>
      <c r="J89" s="374"/>
      <c r="K89" s="89">
        <v>1998.32</v>
      </c>
      <c r="L89" s="89">
        <v>897.72</v>
      </c>
      <c r="M89" s="89">
        <v>1100.6</v>
      </c>
      <c r="N89" s="89">
        <v>0</v>
      </c>
      <c r="O89" s="188">
        <v>1100.6</v>
      </c>
      <c r="P89" s="189">
        <v>-11.769999999999989</v>
      </c>
      <c r="Q89" s="189">
        <v>909.49</v>
      </c>
      <c r="R89" s="189">
        <v>897.72</v>
      </c>
      <c r="S89" s="189">
        <v>11.769999999999989</v>
      </c>
      <c r="T89" s="189">
        <v>929.5</v>
      </c>
      <c r="U89" s="189">
        <v>917.73</v>
      </c>
      <c r="V89" s="189">
        <v>11.769999999999989</v>
      </c>
      <c r="W89" s="190">
        <v>-20.00999999999999</v>
      </c>
      <c r="X89" s="190">
        <v>14.279999999999973</v>
      </c>
      <c r="Y89" s="190">
        <v>-34.289999999999964</v>
      </c>
    </row>
    <row r="90" spans="1:25" ht="14.25">
      <c r="A90" s="509"/>
      <c r="B90" s="97" t="s">
        <v>85</v>
      </c>
      <c r="C90" s="201">
        <v>1768</v>
      </c>
      <c r="D90" s="201">
        <v>1768</v>
      </c>
      <c r="E90" s="201">
        <v>0</v>
      </c>
      <c r="F90" s="375">
        <v>0.6</v>
      </c>
      <c r="G90" s="374">
        <v>0.4</v>
      </c>
      <c r="H90" s="374">
        <v>0.5</v>
      </c>
      <c r="I90" s="374"/>
      <c r="J90" s="374">
        <v>0.5</v>
      </c>
      <c r="K90" s="89">
        <v>424.32</v>
      </c>
      <c r="L90" s="89">
        <v>212.16</v>
      </c>
      <c r="M90" s="89">
        <v>212.16</v>
      </c>
      <c r="N90" s="89">
        <v>106.08</v>
      </c>
      <c r="O90" s="188">
        <v>106.08</v>
      </c>
      <c r="P90" s="189">
        <v>-2.21</v>
      </c>
      <c r="Q90" s="189">
        <v>320.45</v>
      </c>
      <c r="R90" s="189">
        <v>212.16</v>
      </c>
      <c r="S90" s="189">
        <v>108.28999999999999</v>
      </c>
      <c r="T90" s="189">
        <v>246.37</v>
      </c>
      <c r="U90" s="189">
        <v>212.16</v>
      </c>
      <c r="V90" s="189">
        <v>34.21</v>
      </c>
      <c r="W90" s="190">
        <v>74.08000000000001</v>
      </c>
      <c r="X90" s="190">
        <v>0</v>
      </c>
      <c r="Y90" s="190">
        <v>74.08000000000001</v>
      </c>
    </row>
    <row r="91" spans="1:25" ht="14.25">
      <c r="A91" s="509"/>
      <c r="B91" s="97" t="s">
        <v>86</v>
      </c>
      <c r="C91" s="201">
        <v>5919</v>
      </c>
      <c r="D91" s="201">
        <v>5919</v>
      </c>
      <c r="E91" s="201">
        <v>0</v>
      </c>
      <c r="F91" s="375">
        <v>0.6</v>
      </c>
      <c r="G91" s="374">
        <v>0.4</v>
      </c>
      <c r="H91" s="374">
        <v>0.5</v>
      </c>
      <c r="I91" s="374"/>
      <c r="J91" s="374">
        <v>0.5</v>
      </c>
      <c r="K91" s="89">
        <v>1420.56</v>
      </c>
      <c r="L91" s="89">
        <v>710.28</v>
      </c>
      <c r="M91" s="89">
        <v>710.28</v>
      </c>
      <c r="N91" s="89">
        <v>355.14</v>
      </c>
      <c r="O91" s="188">
        <v>355.14</v>
      </c>
      <c r="P91" s="189">
        <v>-5.69</v>
      </c>
      <c r="Q91" s="189">
        <v>1071.11</v>
      </c>
      <c r="R91" s="189">
        <v>710.28</v>
      </c>
      <c r="S91" s="189">
        <v>360.83</v>
      </c>
      <c r="T91" s="189">
        <v>947.8199999999999</v>
      </c>
      <c r="U91" s="189">
        <v>743.13</v>
      </c>
      <c r="V91" s="189">
        <v>204.69</v>
      </c>
      <c r="W91" s="190">
        <v>123.29000000000008</v>
      </c>
      <c r="X91" s="190">
        <v>0</v>
      </c>
      <c r="Y91" s="190">
        <v>123.29000000000008</v>
      </c>
    </row>
    <row r="92" spans="1:25" ht="14.25">
      <c r="A92" s="509"/>
      <c r="B92" s="101" t="s">
        <v>88</v>
      </c>
      <c r="C92" s="201">
        <v>3297</v>
      </c>
      <c r="D92" s="201">
        <v>2451</v>
      </c>
      <c r="E92" s="201">
        <v>846</v>
      </c>
      <c r="F92" s="375">
        <v>0.8</v>
      </c>
      <c r="G92" s="374">
        <v>0.19999999999999996</v>
      </c>
      <c r="H92" s="374">
        <v>0.7</v>
      </c>
      <c r="I92" s="374"/>
      <c r="J92" s="374">
        <v>0.30000000000000004</v>
      </c>
      <c r="K92" s="89">
        <v>858.96</v>
      </c>
      <c r="L92" s="89">
        <v>527.52</v>
      </c>
      <c r="M92" s="89">
        <v>331.44000000000005</v>
      </c>
      <c r="N92" s="89">
        <v>232.01</v>
      </c>
      <c r="O92" s="188">
        <v>99.43000000000006</v>
      </c>
      <c r="P92" s="189">
        <v>-2.100000000000005</v>
      </c>
      <c r="Q92" s="189">
        <v>761.63</v>
      </c>
      <c r="R92" s="189">
        <v>527.52</v>
      </c>
      <c r="S92" s="189">
        <v>234.10999999999999</v>
      </c>
      <c r="T92" s="189">
        <v>594.11</v>
      </c>
      <c r="U92" s="189">
        <v>405.01</v>
      </c>
      <c r="V92" s="189">
        <v>189.1</v>
      </c>
      <c r="W92" s="190">
        <v>167.52000000000007</v>
      </c>
      <c r="X92" s="190">
        <v>145.01000000000002</v>
      </c>
      <c r="Y92" s="190">
        <v>22.510000000000048</v>
      </c>
    </row>
    <row r="93" spans="1:25" ht="14.25">
      <c r="A93" s="509"/>
      <c r="B93" s="101" t="s">
        <v>89</v>
      </c>
      <c r="C93" s="201">
        <v>2293</v>
      </c>
      <c r="D93" s="201">
        <v>2293</v>
      </c>
      <c r="E93" s="201">
        <v>0</v>
      </c>
      <c r="F93" s="375">
        <v>0.8</v>
      </c>
      <c r="G93" s="374">
        <v>0.19999999999999996</v>
      </c>
      <c r="H93" s="374">
        <v>0.7</v>
      </c>
      <c r="I93" s="374"/>
      <c r="J93" s="374">
        <v>0.30000000000000004</v>
      </c>
      <c r="K93" s="89">
        <v>550.32</v>
      </c>
      <c r="L93" s="89">
        <v>366.88</v>
      </c>
      <c r="M93" s="89">
        <v>183.44000000000005</v>
      </c>
      <c r="N93" s="89">
        <v>128.41</v>
      </c>
      <c r="O93" s="188">
        <v>55.03000000000006</v>
      </c>
      <c r="P93" s="189">
        <v>-1.4399999999999977</v>
      </c>
      <c r="Q93" s="189">
        <v>496.73</v>
      </c>
      <c r="R93" s="189">
        <v>366.88</v>
      </c>
      <c r="S93" s="189">
        <v>129.85</v>
      </c>
      <c r="T93" s="189">
        <v>394.6</v>
      </c>
      <c r="U93" s="189">
        <v>275.16</v>
      </c>
      <c r="V93" s="189">
        <v>119.44</v>
      </c>
      <c r="W93" s="190">
        <v>102.12999999999994</v>
      </c>
      <c r="X93" s="190">
        <v>0</v>
      </c>
      <c r="Y93" s="190">
        <v>102.12999999999994</v>
      </c>
    </row>
    <row r="94" spans="1:25" ht="14.25">
      <c r="A94" s="509"/>
      <c r="B94" s="101" t="s">
        <v>90</v>
      </c>
      <c r="C94" s="201">
        <v>3356</v>
      </c>
      <c r="D94" s="201">
        <v>3356</v>
      </c>
      <c r="E94" s="201">
        <v>0</v>
      </c>
      <c r="F94" s="375">
        <v>0.6</v>
      </c>
      <c r="G94" s="374">
        <v>0.4</v>
      </c>
      <c r="H94" s="374">
        <v>0.7</v>
      </c>
      <c r="I94" s="374"/>
      <c r="J94" s="374">
        <v>0.30000000000000004</v>
      </c>
      <c r="K94" s="89">
        <v>805.44</v>
      </c>
      <c r="L94" s="89">
        <v>402.72</v>
      </c>
      <c r="M94" s="89">
        <v>402.72</v>
      </c>
      <c r="N94" s="89">
        <v>281.9</v>
      </c>
      <c r="O94" s="188">
        <v>120.82000000000005</v>
      </c>
      <c r="P94" s="189">
        <v>-1.58</v>
      </c>
      <c r="Q94" s="189">
        <v>686.2</v>
      </c>
      <c r="R94" s="189">
        <v>402.72</v>
      </c>
      <c r="S94" s="189">
        <v>283.47999999999996</v>
      </c>
      <c r="T94" s="189">
        <v>618.5600000000001</v>
      </c>
      <c r="U94" s="189">
        <v>422.98</v>
      </c>
      <c r="V94" s="189">
        <v>195.58</v>
      </c>
      <c r="W94" s="190">
        <v>67.63999999999999</v>
      </c>
      <c r="X94" s="190">
        <v>0</v>
      </c>
      <c r="Y94" s="190">
        <v>67.63999999999999</v>
      </c>
    </row>
    <row r="95" spans="1:25" ht="14.25">
      <c r="A95" s="509"/>
      <c r="B95" s="101" t="s">
        <v>91</v>
      </c>
      <c r="C95" s="201">
        <v>4636</v>
      </c>
      <c r="D95" s="201">
        <v>4290</v>
      </c>
      <c r="E95" s="201">
        <v>346</v>
      </c>
      <c r="F95" s="375">
        <v>0.8</v>
      </c>
      <c r="G95" s="374">
        <v>0.19999999999999996</v>
      </c>
      <c r="H95" s="374">
        <v>0.8</v>
      </c>
      <c r="I95" s="374"/>
      <c r="J95" s="374">
        <v>0.19999999999999996</v>
      </c>
      <c r="K95" s="89">
        <v>1140.32</v>
      </c>
      <c r="L95" s="89">
        <v>741.76</v>
      </c>
      <c r="M95" s="89">
        <v>398.55999999999995</v>
      </c>
      <c r="N95" s="89">
        <v>318.85</v>
      </c>
      <c r="O95" s="188">
        <v>79.70999999999992</v>
      </c>
      <c r="P95" s="189">
        <v>-8.3</v>
      </c>
      <c r="Q95" s="189">
        <v>1068.9099999999999</v>
      </c>
      <c r="R95" s="189">
        <v>748.1899999999999</v>
      </c>
      <c r="S95" s="189">
        <v>320.72</v>
      </c>
      <c r="T95" s="189">
        <v>961.4899999999999</v>
      </c>
      <c r="U95" s="189">
        <v>596.6199999999999</v>
      </c>
      <c r="V95" s="189">
        <v>364.87</v>
      </c>
      <c r="W95" s="190">
        <v>107.4199999999999</v>
      </c>
      <c r="X95" s="190">
        <v>56.93000000000001</v>
      </c>
      <c r="Y95" s="190">
        <v>50.489999999999895</v>
      </c>
    </row>
    <row r="96" spans="1:25" ht="14.25">
      <c r="A96" s="509" t="s">
        <v>194</v>
      </c>
      <c r="B96" s="100" t="s">
        <v>92</v>
      </c>
      <c r="C96" s="145">
        <v>62467</v>
      </c>
      <c r="D96" s="145">
        <v>58758</v>
      </c>
      <c r="E96" s="145">
        <v>3709</v>
      </c>
      <c r="F96" s="357"/>
      <c r="G96" s="357"/>
      <c r="H96" s="187"/>
      <c r="I96" s="187"/>
      <c r="J96" s="187"/>
      <c r="K96" s="187">
        <v>15288.8</v>
      </c>
      <c r="L96" s="187">
        <v>8590.76</v>
      </c>
      <c r="M96" s="187">
        <v>6698.040000000001</v>
      </c>
      <c r="N96" s="187">
        <v>3212.0099999999998</v>
      </c>
      <c r="O96" s="187">
        <v>3486.0299999999993</v>
      </c>
      <c r="P96" s="187">
        <v>-130.07000000000002</v>
      </c>
      <c r="Q96" s="187">
        <v>11932.84</v>
      </c>
      <c r="R96" s="187">
        <v>8673.300000000001</v>
      </c>
      <c r="S96" s="187">
        <v>3259.5400000000004</v>
      </c>
      <c r="T96" s="187">
        <v>10610.61</v>
      </c>
      <c r="U96" s="187">
        <v>8028.080000000001</v>
      </c>
      <c r="V96" s="187">
        <v>2582.5299999999997</v>
      </c>
      <c r="W96" s="188">
        <v>1322.2300000000002</v>
      </c>
      <c r="X96" s="188">
        <v>122.93000000000005</v>
      </c>
      <c r="Y96" s="188">
        <v>1199.3000000000002</v>
      </c>
    </row>
    <row r="97" spans="1:25" ht="22.5">
      <c r="A97" s="509"/>
      <c r="B97" s="101" t="s">
        <v>333</v>
      </c>
      <c r="C97" s="201">
        <v>25843</v>
      </c>
      <c r="D97" s="201">
        <v>22666</v>
      </c>
      <c r="E97" s="201">
        <v>3177</v>
      </c>
      <c r="F97" s="357"/>
      <c r="G97" s="357"/>
      <c r="H97" s="188"/>
      <c r="I97" s="188"/>
      <c r="J97" s="188"/>
      <c r="K97" s="188">
        <v>6456.48</v>
      </c>
      <c r="L97" s="188">
        <v>3101.16</v>
      </c>
      <c r="M97" s="188">
        <v>3355.3200000000006</v>
      </c>
      <c r="N97" s="188">
        <v>743.45</v>
      </c>
      <c r="O97" s="188">
        <v>2611.87</v>
      </c>
      <c r="P97" s="188">
        <v>-63.42</v>
      </c>
      <c r="Q97" s="188">
        <v>3908.0299999999997</v>
      </c>
      <c r="R97" s="188">
        <v>3135.16</v>
      </c>
      <c r="S97" s="188">
        <v>772.87</v>
      </c>
      <c r="T97" s="188">
        <v>3424.6200000000003</v>
      </c>
      <c r="U97" s="188">
        <v>3138.2000000000003</v>
      </c>
      <c r="V97" s="188">
        <v>286.41999999999996</v>
      </c>
      <c r="W97" s="188">
        <v>483.4099999999999</v>
      </c>
      <c r="X97" s="188">
        <v>31.880000000000052</v>
      </c>
      <c r="Y97" s="188">
        <v>451.52999999999986</v>
      </c>
    </row>
    <row r="98" spans="1:25" ht="14.25">
      <c r="A98" s="509"/>
      <c r="B98" s="97" t="s">
        <v>93</v>
      </c>
      <c r="C98" s="201">
        <v>12411</v>
      </c>
      <c r="D98" s="201">
        <v>9234</v>
      </c>
      <c r="E98" s="201">
        <v>3177</v>
      </c>
      <c r="F98" s="375">
        <v>0.6</v>
      </c>
      <c r="G98" s="374">
        <v>0.4</v>
      </c>
      <c r="H98" s="374"/>
      <c r="I98" s="374">
        <v>1</v>
      </c>
      <c r="J98" s="374"/>
      <c r="K98" s="89">
        <v>3232.8</v>
      </c>
      <c r="L98" s="89">
        <v>1489.32</v>
      </c>
      <c r="M98" s="89">
        <v>1743.4800000000002</v>
      </c>
      <c r="N98" s="89">
        <v>0</v>
      </c>
      <c r="O98" s="188">
        <v>1743.48</v>
      </c>
      <c r="P98" s="189">
        <v>-18.17</v>
      </c>
      <c r="Q98" s="189">
        <v>1507.49</v>
      </c>
      <c r="R98" s="189">
        <v>1489.32</v>
      </c>
      <c r="S98" s="189">
        <v>18.17</v>
      </c>
      <c r="T98" s="189">
        <v>1475.61</v>
      </c>
      <c r="U98" s="189">
        <v>1457.4399999999998</v>
      </c>
      <c r="V98" s="189">
        <v>18.17</v>
      </c>
      <c r="W98" s="190">
        <v>31.880000000000052</v>
      </c>
      <c r="X98" s="190">
        <v>31.880000000000052</v>
      </c>
      <c r="Y98" s="190">
        <v>0</v>
      </c>
    </row>
    <row r="99" spans="1:25" ht="14.25">
      <c r="A99" s="509"/>
      <c r="B99" s="97" t="s">
        <v>94</v>
      </c>
      <c r="C99" s="201">
        <v>8226</v>
      </c>
      <c r="D99" s="201">
        <v>8226</v>
      </c>
      <c r="E99" s="201">
        <v>0</v>
      </c>
      <c r="F99" s="375">
        <v>0.6</v>
      </c>
      <c r="G99" s="374">
        <v>0.4</v>
      </c>
      <c r="H99" s="374">
        <v>0.5</v>
      </c>
      <c r="I99" s="374"/>
      <c r="J99" s="374">
        <v>0.5</v>
      </c>
      <c r="K99" s="89">
        <v>1974.24</v>
      </c>
      <c r="L99" s="89">
        <v>987.12</v>
      </c>
      <c r="M99" s="89">
        <v>987.12</v>
      </c>
      <c r="N99" s="89">
        <v>493.56</v>
      </c>
      <c r="O99" s="188">
        <v>493.56</v>
      </c>
      <c r="P99" s="189">
        <v>-40.41</v>
      </c>
      <c r="Q99" s="189">
        <v>1521.0900000000001</v>
      </c>
      <c r="R99" s="189">
        <v>1021.12</v>
      </c>
      <c r="S99" s="189">
        <v>499.97</v>
      </c>
      <c r="T99" s="189">
        <v>1245.2700000000002</v>
      </c>
      <c r="U99" s="189">
        <v>1051.8600000000001</v>
      </c>
      <c r="V99" s="189">
        <v>193.41</v>
      </c>
      <c r="W99" s="190">
        <v>275.81999999999994</v>
      </c>
      <c r="X99" s="190">
        <v>0</v>
      </c>
      <c r="Y99" s="190">
        <v>275.81999999999994</v>
      </c>
    </row>
    <row r="100" spans="1:25" ht="14.25">
      <c r="A100" s="509"/>
      <c r="B100" s="97" t="s">
        <v>95</v>
      </c>
      <c r="C100" s="201">
        <v>5206</v>
      </c>
      <c r="D100" s="201">
        <v>5206</v>
      </c>
      <c r="E100" s="201">
        <v>0</v>
      </c>
      <c r="F100" s="375">
        <v>0.6</v>
      </c>
      <c r="G100" s="374">
        <v>0.4</v>
      </c>
      <c r="H100" s="374">
        <v>0.4</v>
      </c>
      <c r="I100" s="374"/>
      <c r="J100" s="374">
        <v>0.6</v>
      </c>
      <c r="K100" s="89">
        <v>1249.44</v>
      </c>
      <c r="L100" s="89">
        <v>624.72</v>
      </c>
      <c r="M100" s="89">
        <v>624.72</v>
      </c>
      <c r="N100" s="89">
        <v>249.89</v>
      </c>
      <c r="O100" s="188">
        <v>374.83000000000004</v>
      </c>
      <c r="P100" s="189">
        <v>-4.84</v>
      </c>
      <c r="Q100" s="189">
        <v>879.45</v>
      </c>
      <c r="R100" s="189">
        <v>624.72</v>
      </c>
      <c r="S100" s="189">
        <v>254.73</v>
      </c>
      <c r="T100" s="189">
        <v>703.7400000000001</v>
      </c>
      <c r="U100" s="189">
        <v>628.9000000000001</v>
      </c>
      <c r="V100" s="189">
        <v>74.84</v>
      </c>
      <c r="W100" s="190">
        <v>175.70999999999992</v>
      </c>
      <c r="X100" s="190">
        <v>0</v>
      </c>
      <c r="Y100" s="190">
        <v>175.70999999999992</v>
      </c>
    </row>
    <row r="101" spans="1:25" ht="14.25">
      <c r="A101" s="509"/>
      <c r="B101" s="101" t="s">
        <v>96</v>
      </c>
      <c r="C101" s="201">
        <v>2209</v>
      </c>
      <c r="D101" s="201">
        <v>2209</v>
      </c>
      <c r="E101" s="201">
        <v>0</v>
      </c>
      <c r="F101" s="375">
        <v>0.6</v>
      </c>
      <c r="G101" s="374">
        <v>0.4</v>
      </c>
      <c r="H101" s="374">
        <v>0.7</v>
      </c>
      <c r="I101" s="374"/>
      <c r="J101" s="374">
        <v>0.30000000000000004</v>
      </c>
      <c r="K101" s="89">
        <v>530.16</v>
      </c>
      <c r="L101" s="89">
        <v>265.08</v>
      </c>
      <c r="M101" s="89">
        <v>265.08</v>
      </c>
      <c r="N101" s="89">
        <v>185.56</v>
      </c>
      <c r="O101" s="188">
        <v>79.51999999999998</v>
      </c>
      <c r="P101" s="189">
        <v>-1.1400000000000023</v>
      </c>
      <c r="Q101" s="189">
        <v>451.78</v>
      </c>
      <c r="R101" s="189">
        <v>265.08</v>
      </c>
      <c r="S101" s="189">
        <v>186.70000000000002</v>
      </c>
      <c r="T101" s="189">
        <v>387.84999999999997</v>
      </c>
      <c r="U101" s="189">
        <v>293.71</v>
      </c>
      <c r="V101" s="189">
        <v>94.14</v>
      </c>
      <c r="W101" s="190">
        <v>63.93000000000001</v>
      </c>
      <c r="X101" s="190">
        <v>0</v>
      </c>
      <c r="Y101" s="190">
        <v>63.93000000000001</v>
      </c>
    </row>
    <row r="102" spans="1:25" ht="14.25">
      <c r="A102" s="509"/>
      <c r="B102" s="101" t="s">
        <v>97</v>
      </c>
      <c r="C102" s="201">
        <v>6066</v>
      </c>
      <c r="D102" s="201">
        <v>6066</v>
      </c>
      <c r="E102" s="201">
        <v>0</v>
      </c>
      <c r="F102" s="375">
        <v>0.6</v>
      </c>
      <c r="G102" s="374">
        <v>0.4</v>
      </c>
      <c r="H102" s="374">
        <v>0.7</v>
      </c>
      <c r="I102" s="374"/>
      <c r="J102" s="374">
        <v>0.30000000000000004</v>
      </c>
      <c r="K102" s="89">
        <v>1455.84</v>
      </c>
      <c r="L102" s="89">
        <v>727.92</v>
      </c>
      <c r="M102" s="89">
        <v>727.92</v>
      </c>
      <c r="N102" s="89">
        <v>509.54</v>
      </c>
      <c r="O102" s="188">
        <v>218.37999999999994</v>
      </c>
      <c r="P102" s="189">
        <v>-3.89</v>
      </c>
      <c r="Q102" s="189">
        <v>1241.35</v>
      </c>
      <c r="R102" s="189">
        <v>727.92</v>
      </c>
      <c r="S102" s="189">
        <v>513.4300000000001</v>
      </c>
      <c r="T102" s="189">
        <v>1096.7599999999998</v>
      </c>
      <c r="U102" s="189">
        <v>775.8699999999999</v>
      </c>
      <c r="V102" s="189">
        <v>320.89</v>
      </c>
      <c r="W102" s="190">
        <v>144.59000000000015</v>
      </c>
      <c r="X102" s="190">
        <v>0</v>
      </c>
      <c r="Y102" s="190">
        <v>144.59000000000015</v>
      </c>
    </row>
    <row r="103" spans="1:25" ht="14.25">
      <c r="A103" s="509"/>
      <c r="B103" s="101" t="s">
        <v>98</v>
      </c>
      <c r="C103" s="201">
        <v>5139</v>
      </c>
      <c r="D103" s="201">
        <v>5139</v>
      </c>
      <c r="E103" s="201">
        <v>0</v>
      </c>
      <c r="F103" s="375">
        <v>0.8</v>
      </c>
      <c r="G103" s="374">
        <v>0.19999999999999996</v>
      </c>
      <c r="H103" s="374">
        <v>0.8</v>
      </c>
      <c r="I103" s="374"/>
      <c r="J103" s="374">
        <v>0.19999999999999996</v>
      </c>
      <c r="K103" s="89">
        <v>1233.36</v>
      </c>
      <c r="L103" s="89">
        <v>822.24</v>
      </c>
      <c r="M103" s="89">
        <v>411.1199999999999</v>
      </c>
      <c r="N103" s="89">
        <v>328.9</v>
      </c>
      <c r="O103" s="188">
        <v>82.21999999999991</v>
      </c>
      <c r="P103" s="189">
        <v>-21.29</v>
      </c>
      <c r="Q103" s="189">
        <v>1172.4299999999998</v>
      </c>
      <c r="R103" s="189">
        <v>841.67</v>
      </c>
      <c r="S103" s="189">
        <v>330.76</v>
      </c>
      <c r="T103" s="189">
        <v>1070.6599999999999</v>
      </c>
      <c r="U103" s="189">
        <v>734.8</v>
      </c>
      <c r="V103" s="189">
        <v>335.86</v>
      </c>
      <c r="W103" s="190">
        <v>101.76999999999998</v>
      </c>
      <c r="X103" s="190">
        <v>0</v>
      </c>
      <c r="Y103" s="190">
        <v>101.76999999999998</v>
      </c>
    </row>
    <row r="104" spans="1:25" ht="14.25">
      <c r="A104" s="509"/>
      <c r="B104" s="101" t="s">
        <v>99</v>
      </c>
      <c r="C104" s="201">
        <v>1569</v>
      </c>
      <c r="D104" s="201">
        <v>1569</v>
      </c>
      <c r="E104" s="201">
        <v>0</v>
      </c>
      <c r="F104" s="375">
        <v>0.8</v>
      </c>
      <c r="G104" s="374">
        <v>0.19999999999999996</v>
      </c>
      <c r="H104" s="374">
        <v>0.8</v>
      </c>
      <c r="I104" s="374"/>
      <c r="J104" s="374">
        <v>0.19999999999999996</v>
      </c>
      <c r="K104" s="89">
        <v>376.56</v>
      </c>
      <c r="L104" s="89">
        <v>251.04</v>
      </c>
      <c r="M104" s="89">
        <v>125.52000000000001</v>
      </c>
      <c r="N104" s="89">
        <v>100.42</v>
      </c>
      <c r="O104" s="188">
        <v>25.10000000000001</v>
      </c>
      <c r="P104" s="189">
        <v>-6.05</v>
      </c>
      <c r="Q104" s="189">
        <v>357.51</v>
      </c>
      <c r="R104" s="189">
        <v>256.51</v>
      </c>
      <c r="S104" s="189">
        <v>101</v>
      </c>
      <c r="T104" s="189">
        <v>328.14</v>
      </c>
      <c r="U104" s="189">
        <v>221.56</v>
      </c>
      <c r="V104" s="189">
        <v>106.58</v>
      </c>
      <c r="W104" s="190">
        <v>29.370000000000005</v>
      </c>
      <c r="X104" s="190">
        <v>0</v>
      </c>
      <c r="Y104" s="190">
        <v>29.370000000000005</v>
      </c>
    </row>
    <row r="105" spans="1:25" ht="14.25">
      <c r="A105" s="509"/>
      <c r="B105" s="101" t="s">
        <v>100</v>
      </c>
      <c r="C105" s="201">
        <v>4921</v>
      </c>
      <c r="D105" s="201">
        <v>4921</v>
      </c>
      <c r="E105" s="201">
        <v>0</v>
      </c>
      <c r="F105" s="375">
        <v>0.8</v>
      </c>
      <c r="G105" s="374">
        <v>0.19999999999999996</v>
      </c>
      <c r="H105" s="374">
        <v>0.8</v>
      </c>
      <c r="I105" s="374"/>
      <c r="J105" s="374">
        <v>0.19999999999999996</v>
      </c>
      <c r="K105" s="89">
        <v>1181.04</v>
      </c>
      <c r="L105" s="89">
        <v>787.36</v>
      </c>
      <c r="M105" s="89">
        <v>393.67999999999995</v>
      </c>
      <c r="N105" s="89">
        <v>314.94</v>
      </c>
      <c r="O105" s="188">
        <v>78.73999999999995</v>
      </c>
      <c r="P105" s="189">
        <v>-16.29</v>
      </c>
      <c r="Q105" s="189">
        <v>1118.5900000000001</v>
      </c>
      <c r="R105" s="189">
        <v>801.9300000000001</v>
      </c>
      <c r="S105" s="189">
        <v>316.66</v>
      </c>
      <c r="T105" s="189">
        <v>1006.85</v>
      </c>
      <c r="U105" s="189">
        <v>679.13</v>
      </c>
      <c r="V105" s="189">
        <v>327.72</v>
      </c>
      <c r="W105" s="190">
        <v>111.74000000000012</v>
      </c>
      <c r="X105" s="190">
        <v>0</v>
      </c>
      <c r="Y105" s="190">
        <v>111.74000000000012</v>
      </c>
    </row>
    <row r="106" spans="1:25" ht="14.25">
      <c r="A106" s="509"/>
      <c r="B106" s="101" t="s">
        <v>101</v>
      </c>
      <c r="C106" s="201">
        <v>4506</v>
      </c>
      <c r="D106" s="201">
        <v>4506</v>
      </c>
      <c r="E106" s="201">
        <v>0</v>
      </c>
      <c r="F106" s="375">
        <v>0.8</v>
      </c>
      <c r="G106" s="374">
        <v>0.19999999999999996</v>
      </c>
      <c r="H106" s="374">
        <v>0.7</v>
      </c>
      <c r="I106" s="374"/>
      <c r="J106" s="374">
        <v>0.30000000000000004</v>
      </c>
      <c r="K106" s="89">
        <v>1081.44</v>
      </c>
      <c r="L106" s="89">
        <v>720.96</v>
      </c>
      <c r="M106" s="89">
        <v>360.48</v>
      </c>
      <c r="N106" s="89">
        <v>252.34</v>
      </c>
      <c r="O106" s="188">
        <v>108.14000000000001</v>
      </c>
      <c r="P106" s="189">
        <v>-3.04</v>
      </c>
      <c r="Q106" s="189">
        <v>976.34</v>
      </c>
      <c r="R106" s="189">
        <v>720.96</v>
      </c>
      <c r="S106" s="189">
        <v>255.38</v>
      </c>
      <c r="T106" s="189">
        <v>835.9</v>
      </c>
      <c r="U106" s="189">
        <v>583.86</v>
      </c>
      <c r="V106" s="189">
        <v>252.04</v>
      </c>
      <c r="W106" s="190">
        <v>140.44000000000005</v>
      </c>
      <c r="X106" s="190">
        <v>0</v>
      </c>
      <c r="Y106" s="190">
        <v>140.44000000000005</v>
      </c>
    </row>
    <row r="107" spans="1:25" ht="14.25">
      <c r="A107" s="509"/>
      <c r="B107" s="101" t="s">
        <v>102</v>
      </c>
      <c r="C107" s="201">
        <v>2448</v>
      </c>
      <c r="D107" s="201">
        <v>1916</v>
      </c>
      <c r="E107" s="201">
        <v>532</v>
      </c>
      <c r="F107" s="375">
        <v>0.8</v>
      </c>
      <c r="G107" s="374">
        <v>0.19999999999999996</v>
      </c>
      <c r="H107" s="374">
        <v>0.8</v>
      </c>
      <c r="I107" s="374"/>
      <c r="J107" s="374">
        <v>0.19999999999999996</v>
      </c>
      <c r="K107" s="89">
        <v>630.08</v>
      </c>
      <c r="L107" s="89">
        <v>391.68</v>
      </c>
      <c r="M107" s="89">
        <v>238.40000000000003</v>
      </c>
      <c r="N107" s="89">
        <v>190.72</v>
      </c>
      <c r="O107" s="188">
        <v>47.680000000000035</v>
      </c>
      <c r="P107" s="189">
        <v>-7.1899999999999995</v>
      </c>
      <c r="Q107" s="189">
        <v>589.5899999999999</v>
      </c>
      <c r="R107" s="189">
        <v>397.7</v>
      </c>
      <c r="S107" s="189">
        <v>191.89</v>
      </c>
      <c r="T107" s="189">
        <v>585.87</v>
      </c>
      <c r="U107" s="189">
        <v>328.7</v>
      </c>
      <c r="V107" s="189">
        <v>257.17</v>
      </c>
      <c r="W107" s="190">
        <v>3.720000000000013</v>
      </c>
      <c r="X107" s="190">
        <v>91.05</v>
      </c>
      <c r="Y107" s="190">
        <v>-87.32999999999998</v>
      </c>
    </row>
    <row r="108" spans="1:25" ht="14.25">
      <c r="A108" s="509"/>
      <c r="B108" s="101" t="s">
        <v>103</v>
      </c>
      <c r="C108" s="201">
        <v>981</v>
      </c>
      <c r="D108" s="201">
        <v>981</v>
      </c>
      <c r="E108" s="201">
        <v>0</v>
      </c>
      <c r="F108" s="375">
        <v>0.6</v>
      </c>
      <c r="G108" s="374">
        <v>0.4</v>
      </c>
      <c r="H108" s="374">
        <v>0.8</v>
      </c>
      <c r="I108" s="374"/>
      <c r="J108" s="374">
        <v>0.19999999999999996</v>
      </c>
      <c r="K108" s="89">
        <v>235.44</v>
      </c>
      <c r="L108" s="89">
        <v>117.72</v>
      </c>
      <c r="M108" s="89">
        <v>117.72</v>
      </c>
      <c r="N108" s="89">
        <v>94.18</v>
      </c>
      <c r="O108" s="188">
        <v>23.539999999999992</v>
      </c>
      <c r="P108" s="189">
        <v>-3.4</v>
      </c>
      <c r="Q108" s="189">
        <v>215.3</v>
      </c>
      <c r="R108" s="189">
        <v>120.77</v>
      </c>
      <c r="S108" s="189">
        <v>94.53</v>
      </c>
      <c r="T108" s="189">
        <v>198.60999999999999</v>
      </c>
      <c r="U108" s="189">
        <v>136.26</v>
      </c>
      <c r="V108" s="189">
        <v>62.35</v>
      </c>
      <c r="W108" s="190">
        <v>16.689999999999998</v>
      </c>
      <c r="X108" s="190">
        <v>0</v>
      </c>
      <c r="Y108" s="190">
        <v>16.689999999999998</v>
      </c>
    </row>
    <row r="109" spans="1:25" ht="14.25">
      <c r="A109" s="509"/>
      <c r="B109" s="101" t="s">
        <v>104</v>
      </c>
      <c r="C109" s="201">
        <v>8785</v>
      </c>
      <c r="D109" s="201">
        <v>8785</v>
      </c>
      <c r="E109" s="201">
        <v>0</v>
      </c>
      <c r="F109" s="375">
        <v>0.8</v>
      </c>
      <c r="G109" s="374">
        <v>0.19999999999999996</v>
      </c>
      <c r="H109" s="374">
        <v>0.7</v>
      </c>
      <c r="I109" s="374"/>
      <c r="J109" s="374">
        <v>0.30000000000000004</v>
      </c>
      <c r="K109" s="89">
        <v>2108.4</v>
      </c>
      <c r="L109" s="89">
        <v>1405.6</v>
      </c>
      <c r="M109" s="89">
        <v>702.8000000000002</v>
      </c>
      <c r="N109" s="89">
        <v>491.96</v>
      </c>
      <c r="O109" s="188">
        <v>210.8400000000002</v>
      </c>
      <c r="P109" s="189">
        <v>-4.36</v>
      </c>
      <c r="Q109" s="189">
        <v>1901.9199999999998</v>
      </c>
      <c r="R109" s="189">
        <v>1405.6</v>
      </c>
      <c r="S109" s="189">
        <v>496.32</v>
      </c>
      <c r="T109" s="189">
        <v>1675.35</v>
      </c>
      <c r="U109" s="189">
        <v>1135.99</v>
      </c>
      <c r="V109" s="189">
        <v>539.36</v>
      </c>
      <c r="W109" s="190">
        <v>226.56999999999994</v>
      </c>
      <c r="X109" s="190">
        <v>0</v>
      </c>
      <c r="Y109" s="190">
        <v>226.56999999999994</v>
      </c>
    </row>
    <row r="110" spans="1:25" ht="14.25">
      <c r="A110" s="509" t="s">
        <v>195</v>
      </c>
      <c r="B110" s="100" t="s">
        <v>105</v>
      </c>
      <c r="C110" s="145">
        <v>36450</v>
      </c>
      <c r="D110" s="145">
        <v>31904</v>
      </c>
      <c r="E110" s="145">
        <v>4546</v>
      </c>
      <c r="F110" s="357"/>
      <c r="G110" s="357"/>
      <c r="H110" s="187"/>
      <c r="I110" s="187"/>
      <c r="J110" s="187"/>
      <c r="K110" s="187">
        <v>9111.68</v>
      </c>
      <c r="L110" s="187">
        <v>4700.68</v>
      </c>
      <c r="M110" s="187">
        <v>4411</v>
      </c>
      <c r="N110" s="187">
        <v>1726.36</v>
      </c>
      <c r="O110" s="187">
        <v>2684.640000000001</v>
      </c>
      <c r="P110" s="187">
        <v>-67.97</v>
      </c>
      <c r="Q110" s="187">
        <v>6495.009999999999</v>
      </c>
      <c r="R110" s="187">
        <v>4730.04</v>
      </c>
      <c r="S110" s="187">
        <v>1764.9699999999998</v>
      </c>
      <c r="T110" s="187">
        <v>5676.75</v>
      </c>
      <c r="U110" s="187">
        <v>4772.14</v>
      </c>
      <c r="V110" s="187">
        <v>904.6099999999999</v>
      </c>
      <c r="W110" s="188">
        <v>818.2600000000001</v>
      </c>
      <c r="X110" s="188">
        <v>-8.110000000000014</v>
      </c>
      <c r="Y110" s="188">
        <v>826.37</v>
      </c>
    </row>
    <row r="111" spans="1:25" ht="22.5">
      <c r="A111" s="509"/>
      <c r="B111" s="101" t="s">
        <v>334</v>
      </c>
      <c r="C111" s="201">
        <v>17632</v>
      </c>
      <c r="D111" s="201">
        <v>13086</v>
      </c>
      <c r="E111" s="201">
        <v>4546</v>
      </c>
      <c r="F111" s="357"/>
      <c r="G111" s="357"/>
      <c r="H111" s="188"/>
      <c r="I111" s="188"/>
      <c r="J111" s="188"/>
      <c r="K111" s="188">
        <v>4595.360000000001</v>
      </c>
      <c r="L111" s="188">
        <v>2115.84</v>
      </c>
      <c r="M111" s="188">
        <v>2479.52</v>
      </c>
      <c r="N111" s="188">
        <v>294.48</v>
      </c>
      <c r="O111" s="188">
        <v>2185.04</v>
      </c>
      <c r="P111" s="188">
        <v>-28.53</v>
      </c>
      <c r="Q111" s="188">
        <v>2438.85</v>
      </c>
      <c r="R111" s="188">
        <v>2115.84</v>
      </c>
      <c r="S111" s="188">
        <v>323.01</v>
      </c>
      <c r="T111" s="188">
        <v>2180.22</v>
      </c>
      <c r="U111" s="188">
        <v>2151.69</v>
      </c>
      <c r="V111" s="188">
        <v>28.53</v>
      </c>
      <c r="W111" s="188">
        <v>258.63000000000005</v>
      </c>
      <c r="X111" s="188">
        <v>-8.110000000000014</v>
      </c>
      <c r="Y111" s="188">
        <v>266.74000000000007</v>
      </c>
    </row>
    <row r="112" spans="1:25" ht="14.25">
      <c r="A112" s="509"/>
      <c r="B112" s="97" t="s">
        <v>106</v>
      </c>
      <c r="C112" s="201">
        <v>11497</v>
      </c>
      <c r="D112" s="201">
        <v>6951</v>
      </c>
      <c r="E112" s="201">
        <v>4546</v>
      </c>
      <c r="F112" s="375">
        <v>0.6</v>
      </c>
      <c r="G112" s="374">
        <v>0.4</v>
      </c>
      <c r="H112" s="374"/>
      <c r="I112" s="374">
        <v>1</v>
      </c>
      <c r="J112" s="374"/>
      <c r="K112" s="89">
        <v>3122.96</v>
      </c>
      <c r="L112" s="89">
        <v>1379.64</v>
      </c>
      <c r="M112" s="89">
        <v>1743.32</v>
      </c>
      <c r="N112" s="89">
        <v>0</v>
      </c>
      <c r="O112" s="188">
        <v>1743.32</v>
      </c>
      <c r="P112" s="189">
        <v>-20.19</v>
      </c>
      <c r="Q112" s="189">
        <v>1399.8300000000002</v>
      </c>
      <c r="R112" s="189">
        <v>1379.64</v>
      </c>
      <c r="S112" s="189">
        <v>20.19</v>
      </c>
      <c r="T112" s="189">
        <v>1407.94</v>
      </c>
      <c r="U112" s="189">
        <v>1387.75</v>
      </c>
      <c r="V112" s="189">
        <v>20.19</v>
      </c>
      <c r="W112" s="190">
        <v>-8.110000000000014</v>
      </c>
      <c r="X112" s="190">
        <v>-8.110000000000014</v>
      </c>
      <c r="Y112" s="190">
        <v>0</v>
      </c>
    </row>
    <row r="113" spans="1:25" ht="14.25">
      <c r="A113" s="509"/>
      <c r="B113" s="97" t="s">
        <v>107</v>
      </c>
      <c r="C113" s="201">
        <v>3581</v>
      </c>
      <c r="D113" s="201">
        <v>3581</v>
      </c>
      <c r="E113" s="201">
        <v>0</v>
      </c>
      <c r="F113" s="375">
        <v>0.6</v>
      </c>
      <c r="G113" s="374">
        <v>0.4</v>
      </c>
      <c r="H113" s="374">
        <v>0.4</v>
      </c>
      <c r="I113" s="374"/>
      <c r="J113" s="374">
        <v>0.6</v>
      </c>
      <c r="K113" s="89">
        <v>859.44</v>
      </c>
      <c r="L113" s="89">
        <v>429.72</v>
      </c>
      <c r="M113" s="89">
        <v>429.72</v>
      </c>
      <c r="N113" s="89">
        <v>171.89</v>
      </c>
      <c r="O113" s="188">
        <v>257.83000000000004</v>
      </c>
      <c r="P113" s="189">
        <v>-5.02</v>
      </c>
      <c r="Q113" s="189">
        <v>606.63</v>
      </c>
      <c r="R113" s="189">
        <v>429.72</v>
      </c>
      <c r="S113" s="189">
        <v>176.91</v>
      </c>
      <c r="T113" s="189">
        <v>446.57</v>
      </c>
      <c r="U113" s="189">
        <v>441.55</v>
      </c>
      <c r="V113" s="189">
        <v>5.02</v>
      </c>
      <c r="W113" s="190">
        <v>160.06</v>
      </c>
      <c r="X113" s="190">
        <v>0</v>
      </c>
      <c r="Y113" s="190">
        <v>160.06</v>
      </c>
    </row>
    <row r="114" spans="1:25" ht="14.25">
      <c r="A114" s="509"/>
      <c r="B114" s="97" t="s">
        <v>108</v>
      </c>
      <c r="C114" s="201">
        <v>2554</v>
      </c>
      <c r="D114" s="201">
        <v>2554</v>
      </c>
      <c r="E114" s="201">
        <v>0</v>
      </c>
      <c r="F114" s="375">
        <v>0.6</v>
      </c>
      <c r="G114" s="374">
        <v>0.4</v>
      </c>
      <c r="H114" s="374">
        <v>0.4</v>
      </c>
      <c r="I114" s="374"/>
      <c r="J114" s="374">
        <v>0.6</v>
      </c>
      <c r="K114" s="89">
        <v>612.96</v>
      </c>
      <c r="L114" s="89">
        <v>306.48</v>
      </c>
      <c r="M114" s="89">
        <v>306.48</v>
      </c>
      <c r="N114" s="89">
        <v>122.59</v>
      </c>
      <c r="O114" s="188">
        <v>183.89000000000001</v>
      </c>
      <c r="P114" s="189">
        <v>-3.32</v>
      </c>
      <c r="Q114" s="189">
        <v>432.39</v>
      </c>
      <c r="R114" s="189">
        <v>306.48</v>
      </c>
      <c r="S114" s="189">
        <v>125.91</v>
      </c>
      <c r="T114" s="189">
        <v>325.71</v>
      </c>
      <c r="U114" s="189">
        <v>322.39</v>
      </c>
      <c r="V114" s="189">
        <v>3.32</v>
      </c>
      <c r="W114" s="190">
        <v>106.68000000000006</v>
      </c>
      <c r="X114" s="190">
        <v>0</v>
      </c>
      <c r="Y114" s="190">
        <v>106.68000000000006</v>
      </c>
    </row>
    <row r="115" spans="1:25" ht="14.25">
      <c r="A115" s="509"/>
      <c r="B115" s="101" t="s">
        <v>109</v>
      </c>
      <c r="C115" s="201">
        <v>2344</v>
      </c>
      <c r="D115" s="201">
        <v>2344</v>
      </c>
      <c r="E115" s="201">
        <v>0</v>
      </c>
      <c r="F115" s="375">
        <v>0.6</v>
      </c>
      <c r="G115" s="374">
        <v>0.4</v>
      </c>
      <c r="H115" s="374">
        <v>0.7</v>
      </c>
      <c r="I115" s="374"/>
      <c r="J115" s="374">
        <v>0.30000000000000004</v>
      </c>
      <c r="K115" s="89">
        <v>562.56</v>
      </c>
      <c r="L115" s="89">
        <v>281.28</v>
      </c>
      <c r="M115" s="89">
        <v>281.28</v>
      </c>
      <c r="N115" s="89">
        <v>196.9</v>
      </c>
      <c r="O115" s="188">
        <v>84.37999999999997</v>
      </c>
      <c r="P115" s="189">
        <v>-2.71</v>
      </c>
      <c r="Q115" s="189">
        <v>480.89</v>
      </c>
      <c r="R115" s="189">
        <v>281.28</v>
      </c>
      <c r="S115" s="189">
        <v>199.61</v>
      </c>
      <c r="T115" s="189">
        <v>335.47999999999996</v>
      </c>
      <c r="U115" s="189">
        <v>307.77</v>
      </c>
      <c r="V115" s="189">
        <v>27.71</v>
      </c>
      <c r="W115" s="190">
        <v>145.40999999999997</v>
      </c>
      <c r="X115" s="190">
        <v>0</v>
      </c>
      <c r="Y115" s="190">
        <v>145.40999999999997</v>
      </c>
    </row>
    <row r="116" spans="1:25" ht="14.25">
      <c r="A116" s="509"/>
      <c r="B116" s="101" t="s">
        <v>110</v>
      </c>
      <c r="C116" s="201">
        <v>2939</v>
      </c>
      <c r="D116" s="201">
        <v>2939</v>
      </c>
      <c r="E116" s="201">
        <v>0</v>
      </c>
      <c r="F116" s="375">
        <v>0.6</v>
      </c>
      <c r="G116" s="374">
        <v>0.4</v>
      </c>
      <c r="H116" s="374">
        <v>0.7</v>
      </c>
      <c r="I116" s="374"/>
      <c r="J116" s="374">
        <v>0.30000000000000004</v>
      </c>
      <c r="K116" s="89">
        <v>705.36</v>
      </c>
      <c r="L116" s="89">
        <v>352.68</v>
      </c>
      <c r="M116" s="89">
        <v>352.68</v>
      </c>
      <c r="N116" s="89">
        <v>246.88</v>
      </c>
      <c r="O116" s="188">
        <v>105.80000000000001</v>
      </c>
      <c r="P116" s="189">
        <v>-1.46</v>
      </c>
      <c r="Q116" s="189">
        <v>601.02</v>
      </c>
      <c r="R116" s="189">
        <v>352.68</v>
      </c>
      <c r="S116" s="189">
        <v>248.34</v>
      </c>
      <c r="T116" s="189">
        <v>537.86</v>
      </c>
      <c r="U116" s="189">
        <v>417.4</v>
      </c>
      <c r="V116" s="189">
        <v>120.46</v>
      </c>
      <c r="W116" s="190">
        <v>63.15999999999997</v>
      </c>
      <c r="X116" s="190">
        <v>0</v>
      </c>
      <c r="Y116" s="190">
        <v>63.15999999999997</v>
      </c>
    </row>
    <row r="117" spans="1:25" ht="14.25">
      <c r="A117" s="509"/>
      <c r="B117" s="101" t="s">
        <v>111</v>
      </c>
      <c r="C117" s="201">
        <v>2068</v>
      </c>
      <c r="D117" s="201">
        <v>2068</v>
      </c>
      <c r="E117" s="201">
        <v>0</v>
      </c>
      <c r="F117" s="375">
        <v>0.8</v>
      </c>
      <c r="G117" s="374">
        <v>0.19999999999999996</v>
      </c>
      <c r="H117" s="374">
        <v>0.7</v>
      </c>
      <c r="I117" s="374"/>
      <c r="J117" s="374">
        <v>0.30000000000000004</v>
      </c>
      <c r="K117" s="89">
        <v>496.32</v>
      </c>
      <c r="L117" s="89">
        <v>330.88</v>
      </c>
      <c r="M117" s="89">
        <v>165.44</v>
      </c>
      <c r="N117" s="89">
        <v>115.81</v>
      </c>
      <c r="O117" s="188">
        <v>49.629999999999995</v>
      </c>
      <c r="P117" s="189">
        <v>-1.0600000000000032</v>
      </c>
      <c r="Q117" s="189">
        <v>447.75</v>
      </c>
      <c r="R117" s="189">
        <v>330.88</v>
      </c>
      <c r="S117" s="189">
        <v>116.87</v>
      </c>
      <c r="T117" s="189">
        <v>372.51</v>
      </c>
      <c r="U117" s="189">
        <v>285.45</v>
      </c>
      <c r="V117" s="189">
        <v>87.06</v>
      </c>
      <c r="W117" s="190">
        <v>75.24000000000001</v>
      </c>
      <c r="X117" s="190">
        <v>0</v>
      </c>
      <c r="Y117" s="190">
        <v>75.24000000000001</v>
      </c>
    </row>
    <row r="118" spans="1:25" ht="14.25">
      <c r="A118" s="509"/>
      <c r="B118" s="101" t="s">
        <v>112</v>
      </c>
      <c r="C118" s="201">
        <v>2587</v>
      </c>
      <c r="D118" s="201">
        <v>2587</v>
      </c>
      <c r="E118" s="201">
        <v>0</v>
      </c>
      <c r="F118" s="375">
        <v>0.6</v>
      </c>
      <c r="G118" s="374">
        <v>0.4</v>
      </c>
      <c r="H118" s="374">
        <v>0.8</v>
      </c>
      <c r="I118" s="374"/>
      <c r="J118" s="374">
        <v>0.19999999999999996</v>
      </c>
      <c r="K118" s="89">
        <v>620.88</v>
      </c>
      <c r="L118" s="89">
        <v>310.44</v>
      </c>
      <c r="M118" s="89">
        <v>310.44</v>
      </c>
      <c r="N118" s="89">
        <v>248.35</v>
      </c>
      <c r="O118" s="188">
        <v>62.09</v>
      </c>
      <c r="P118" s="189">
        <v>-10.01</v>
      </c>
      <c r="Q118" s="189">
        <v>568.8</v>
      </c>
      <c r="R118" s="189">
        <v>319.64</v>
      </c>
      <c r="S118" s="189">
        <v>249.16</v>
      </c>
      <c r="T118" s="189">
        <v>517.19</v>
      </c>
      <c r="U118" s="189">
        <v>366.38</v>
      </c>
      <c r="V118" s="189">
        <v>150.81</v>
      </c>
      <c r="W118" s="190">
        <v>51.610000000000014</v>
      </c>
      <c r="X118" s="190">
        <v>0</v>
      </c>
      <c r="Y118" s="190">
        <v>51.610000000000014</v>
      </c>
    </row>
    <row r="119" spans="1:25" ht="14.25">
      <c r="A119" s="509"/>
      <c r="B119" s="101" t="s">
        <v>113</v>
      </c>
      <c r="C119" s="201">
        <v>1549</v>
      </c>
      <c r="D119" s="201">
        <v>1549</v>
      </c>
      <c r="E119" s="201">
        <v>0</v>
      </c>
      <c r="F119" s="375">
        <v>0.6</v>
      </c>
      <c r="G119" s="374">
        <v>0.4</v>
      </c>
      <c r="H119" s="374">
        <v>0.7</v>
      </c>
      <c r="I119" s="374"/>
      <c r="J119" s="374">
        <v>0.30000000000000004</v>
      </c>
      <c r="K119" s="89">
        <v>371.76</v>
      </c>
      <c r="L119" s="89">
        <v>185.88</v>
      </c>
      <c r="M119" s="89">
        <v>185.88</v>
      </c>
      <c r="N119" s="89">
        <v>130.12</v>
      </c>
      <c r="O119" s="188">
        <v>55.75999999999999</v>
      </c>
      <c r="P119" s="189">
        <v>-1.2499999999999956</v>
      </c>
      <c r="Q119" s="189">
        <v>317.25</v>
      </c>
      <c r="R119" s="189">
        <v>185.88</v>
      </c>
      <c r="S119" s="189">
        <v>131.37</v>
      </c>
      <c r="T119" s="189">
        <v>272.96999999999997</v>
      </c>
      <c r="U119" s="189">
        <v>227.72</v>
      </c>
      <c r="V119" s="189">
        <v>45.24999999999999</v>
      </c>
      <c r="W119" s="190">
        <v>44.27999999999997</v>
      </c>
      <c r="X119" s="190">
        <v>0</v>
      </c>
      <c r="Y119" s="190">
        <v>44.27999999999997</v>
      </c>
    </row>
    <row r="120" spans="1:25" ht="14.25">
      <c r="A120" s="509"/>
      <c r="B120" s="101" t="s">
        <v>114</v>
      </c>
      <c r="C120" s="201">
        <v>1232</v>
      </c>
      <c r="D120" s="201">
        <v>1232</v>
      </c>
      <c r="E120" s="201">
        <v>0</v>
      </c>
      <c r="F120" s="375">
        <v>0.6</v>
      </c>
      <c r="G120" s="374">
        <v>0.4</v>
      </c>
      <c r="H120" s="374">
        <v>0.7</v>
      </c>
      <c r="I120" s="374"/>
      <c r="J120" s="374">
        <v>0.30000000000000004</v>
      </c>
      <c r="K120" s="89">
        <v>295.68</v>
      </c>
      <c r="L120" s="89">
        <v>147.84</v>
      </c>
      <c r="M120" s="89">
        <v>147.84</v>
      </c>
      <c r="N120" s="89">
        <v>103.49</v>
      </c>
      <c r="O120" s="188">
        <v>44.35000000000001</v>
      </c>
      <c r="P120" s="189">
        <v>-0.7899999999999996</v>
      </c>
      <c r="Q120" s="189">
        <v>252.12</v>
      </c>
      <c r="R120" s="189">
        <v>147.84</v>
      </c>
      <c r="S120" s="189">
        <v>104.28</v>
      </c>
      <c r="T120" s="189">
        <v>190.09</v>
      </c>
      <c r="U120" s="189">
        <v>161.3</v>
      </c>
      <c r="V120" s="189">
        <v>28.79</v>
      </c>
      <c r="W120" s="190">
        <v>62.02999999999997</v>
      </c>
      <c r="X120" s="190">
        <v>0</v>
      </c>
      <c r="Y120" s="190">
        <v>62.02999999999997</v>
      </c>
    </row>
    <row r="121" spans="1:25" ht="14.25">
      <c r="A121" s="509"/>
      <c r="B121" s="101" t="s">
        <v>115</v>
      </c>
      <c r="C121" s="201">
        <v>2445</v>
      </c>
      <c r="D121" s="201">
        <v>2445</v>
      </c>
      <c r="E121" s="201">
        <v>0</v>
      </c>
      <c r="F121" s="375">
        <v>0.8</v>
      </c>
      <c r="G121" s="374">
        <v>0.19999999999999996</v>
      </c>
      <c r="H121" s="374">
        <v>0.8</v>
      </c>
      <c r="I121" s="374"/>
      <c r="J121" s="374">
        <v>0.19999999999999996</v>
      </c>
      <c r="K121" s="89">
        <v>586.8</v>
      </c>
      <c r="L121" s="89">
        <v>391.2</v>
      </c>
      <c r="M121" s="89">
        <v>195.59999999999997</v>
      </c>
      <c r="N121" s="89">
        <v>156.48</v>
      </c>
      <c r="O121" s="188">
        <v>39.119999999999976</v>
      </c>
      <c r="P121" s="189">
        <v>-8.01</v>
      </c>
      <c r="Q121" s="189">
        <v>555.6899999999999</v>
      </c>
      <c r="R121" s="189">
        <v>398.53999999999996</v>
      </c>
      <c r="S121" s="189">
        <v>157.14999999999998</v>
      </c>
      <c r="T121" s="189">
        <v>490.7199999999999</v>
      </c>
      <c r="U121" s="189">
        <v>338.04999999999995</v>
      </c>
      <c r="V121" s="189">
        <v>152.67</v>
      </c>
      <c r="W121" s="190">
        <v>64.97000000000003</v>
      </c>
      <c r="X121" s="190">
        <v>0</v>
      </c>
      <c r="Y121" s="190">
        <v>64.97000000000003</v>
      </c>
    </row>
    <row r="122" spans="1:25" ht="14.25">
      <c r="A122" s="509"/>
      <c r="B122" s="101" t="s">
        <v>116</v>
      </c>
      <c r="C122" s="201">
        <v>1016</v>
      </c>
      <c r="D122" s="201">
        <v>1016</v>
      </c>
      <c r="E122" s="201">
        <v>0</v>
      </c>
      <c r="F122" s="375">
        <v>0.8</v>
      </c>
      <c r="G122" s="374">
        <v>0.19999999999999996</v>
      </c>
      <c r="H122" s="374">
        <v>0.8</v>
      </c>
      <c r="I122" s="374"/>
      <c r="J122" s="374">
        <v>0.19999999999999996</v>
      </c>
      <c r="K122" s="89">
        <v>243.84</v>
      </c>
      <c r="L122" s="89">
        <v>162.56</v>
      </c>
      <c r="M122" s="89">
        <v>81.28</v>
      </c>
      <c r="N122" s="89">
        <v>65.02</v>
      </c>
      <c r="O122" s="188">
        <v>16.260000000000005</v>
      </c>
      <c r="P122" s="189">
        <v>-4.1</v>
      </c>
      <c r="Q122" s="189">
        <v>231.68</v>
      </c>
      <c r="R122" s="189">
        <v>166.34</v>
      </c>
      <c r="S122" s="189">
        <v>65.33999999999999</v>
      </c>
      <c r="T122" s="189">
        <v>215.2</v>
      </c>
      <c r="U122" s="189">
        <v>144.88</v>
      </c>
      <c r="V122" s="189">
        <v>70.32</v>
      </c>
      <c r="W122" s="190">
        <v>16.480000000000018</v>
      </c>
      <c r="X122" s="190">
        <v>0</v>
      </c>
      <c r="Y122" s="190">
        <v>16.480000000000018</v>
      </c>
    </row>
    <row r="123" spans="1:25" ht="14.25">
      <c r="A123" s="509"/>
      <c r="B123" s="101" t="s">
        <v>117</v>
      </c>
      <c r="C123" s="201">
        <v>2638</v>
      </c>
      <c r="D123" s="201">
        <v>2638</v>
      </c>
      <c r="E123" s="201">
        <v>0</v>
      </c>
      <c r="F123" s="375">
        <v>0.8</v>
      </c>
      <c r="G123" s="374">
        <v>0.19999999999999996</v>
      </c>
      <c r="H123" s="374">
        <v>0.8</v>
      </c>
      <c r="I123" s="374"/>
      <c r="J123" s="374">
        <v>0.19999999999999996</v>
      </c>
      <c r="K123" s="89">
        <v>633.12</v>
      </c>
      <c r="L123" s="89">
        <v>422.08</v>
      </c>
      <c r="M123" s="89">
        <v>211.04000000000002</v>
      </c>
      <c r="N123" s="89">
        <v>168.83</v>
      </c>
      <c r="O123" s="188">
        <v>42.21000000000001</v>
      </c>
      <c r="P123" s="189">
        <v>-10.05</v>
      </c>
      <c r="Q123" s="189">
        <v>600.96</v>
      </c>
      <c r="R123" s="189">
        <v>431.12</v>
      </c>
      <c r="S123" s="189">
        <v>169.84</v>
      </c>
      <c r="T123" s="189">
        <v>564.51</v>
      </c>
      <c r="U123" s="189">
        <v>371.5</v>
      </c>
      <c r="V123" s="189">
        <v>193.01</v>
      </c>
      <c r="W123" s="190">
        <v>36.450000000000045</v>
      </c>
      <c r="X123" s="190">
        <v>0</v>
      </c>
      <c r="Y123" s="190">
        <v>36.450000000000045</v>
      </c>
    </row>
    <row r="124" spans="1:25" ht="14.25">
      <c r="A124" s="509" t="s">
        <v>196</v>
      </c>
      <c r="B124" s="100" t="s">
        <v>118</v>
      </c>
      <c r="C124" s="145">
        <v>35842</v>
      </c>
      <c r="D124" s="145">
        <v>29396</v>
      </c>
      <c r="E124" s="145">
        <v>6446</v>
      </c>
      <c r="F124" s="357"/>
      <c r="G124" s="357"/>
      <c r="H124" s="187"/>
      <c r="I124" s="187"/>
      <c r="J124" s="187"/>
      <c r="K124" s="187">
        <v>9117.76</v>
      </c>
      <c r="L124" s="187">
        <v>4814.88</v>
      </c>
      <c r="M124" s="187">
        <v>4302.88</v>
      </c>
      <c r="N124" s="187">
        <v>1306.3600000000001</v>
      </c>
      <c r="O124" s="187">
        <v>2996.52</v>
      </c>
      <c r="P124" s="187">
        <v>-136.67</v>
      </c>
      <c r="Q124" s="187">
        <v>6257.91</v>
      </c>
      <c r="R124" s="187">
        <v>4918.8099999999995</v>
      </c>
      <c r="S124" s="187">
        <v>1339.1000000000001</v>
      </c>
      <c r="T124" s="187">
        <v>5947.05</v>
      </c>
      <c r="U124" s="187">
        <v>4591.31</v>
      </c>
      <c r="V124" s="187">
        <v>1355.74</v>
      </c>
      <c r="W124" s="188">
        <v>310.8600000000002</v>
      </c>
      <c r="X124" s="188">
        <v>107.89000000000004</v>
      </c>
      <c r="Y124" s="188">
        <v>202.97000000000014</v>
      </c>
    </row>
    <row r="125" spans="1:25" ht="22.5">
      <c r="A125" s="509"/>
      <c r="B125" s="100" t="s">
        <v>335</v>
      </c>
      <c r="C125" s="145">
        <v>19030</v>
      </c>
      <c r="D125" s="145">
        <v>15218</v>
      </c>
      <c r="E125" s="145">
        <v>3812</v>
      </c>
      <c r="F125" s="357"/>
      <c r="G125" s="357"/>
      <c r="H125" s="187"/>
      <c r="I125" s="187"/>
      <c r="J125" s="187"/>
      <c r="K125" s="187">
        <v>4872.16</v>
      </c>
      <c r="L125" s="187">
        <v>2283.6</v>
      </c>
      <c r="M125" s="187">
        <v>2588.56</v>
      </c>
      <c r="N125" s="187">
        <v>0</v>
      </c>
      <c r="O125" s="187">
        <v>2588.56</v>
      </c>
      <c r="P125" s="187">
        <v>-94.96000000000001</v>
      </c>
      <c r="Q125" s="187">
        <v>2378.56</v>
      </c>
      <c r="R125" s="187">
        <v>2352.6</v>
      </c>
      <c r="S125" s="187">
        <v>25.96</v>
      </c>
      <c r="T125" s="187">
        <v>2383.76</v>
      </c>
      <c r="U125" s="187">
        <v>2357.8</v>
      </c>
      <c r="V125" s="187">
        <v>25.96</v>
      </c>
      <c r="W125" s="188">
        <v>-5.199999999999875</v>
      </c>
      <c r="X125" s="188">
        <v>29.87000000000006</v>
      </c>
      <c r="Y125" s="188">
        <v>-35.069999999999936</v>
      </c>
    </row>
    <row r="126" spans="1:25" ht="14.25">
      <c r="A126" s="509"/>
      <c r="B126" s="97" t="s">
        <v>119</v>
      </c>
      <c r="C126" s="201">
        <v>19030</v>
      </c>
      <c r="D126" s="201">
        <v>15218</v>
      </c>
      <c r="E126" s="201">
        <v>3812</v>
      </c>
      <c r="F126" s="375">
        <v>0.6</v>
      </c>
      <c r="G126" s="374">
        <v>0.4</v>
      </c>
      <c r="H126" s="374"/>
      <c r="I126" s="374">
        <v>1</v>
      </c>
      <c r="J126" s="374"/>
      <c r="K126" s="89">
        <v>4872.16</v>
      </c>
      <c r="L126" s="89">
        <v>2283.6</v>
      </c>
      <c r="M126" s="89">
        <v>2588.56</v>
      </c>
      <c r="N126" s="89">
        <v>0</v>
      </c>
      <c r="O126" s="188">
        <v>2588.56</v>
      </c>
      <c r="P126" s="189">
        <v>-94.96000000000001</v>
      </c>
      <c r="Q126" s="189">
        <v>2378.56</v>
      </c>
      <c r="R126" s="189">
        <v>2352.6</v>
      </c>
      <c r="S126" s="189">
        <v>25.96</v>
      </c>
      <c r="T126" s="189">
        <v>2383.76</v>
      </c>
      <c r="U126" s="189">
        <v>2357.8</v>
      </c>
      <c r="V126" s="189">
        <v>25.96</v>
      </c>
      <c r="W126" s="190">
        <v>-5.199999999999875</v>
      </c>
      <c r="X126" s="190">
        <v>29.87000000000006</v>
      </c>
      <c r="Y126" s="190">
        <v>-35.069999999999936</v>
      </c>
    </row>
    <row r="127" spans="1:25" ht="14.25">
      <c r="A127" s="509"/>
      <c r="B127" s="101" t="s">
        <v>122</v>
      </c>
      <c r="C127" s="201">
        <v>3966</v>
      </c>
      <c r="D127" s="201">
        <v>3966</v>
      </c>
      <c r="E127" s="201">
        <v>0</v>
      </c>
      <c r="F127" s="375">
        <v>0.6</v>
      </c>
      <c r="G127" s="374">
        <v>0.4</v>
      </c>
      <c r="H127" s="374">
        <v>0.8</v>
      </c>
      <c r="I127" s="374"/>
      <c r="J127" s="374">
        <v>0.19999999999999996</v>
      </c>
      <c r="K127" s="89">
        <v>951.84</v>
      </c>
      <c r="L127" s="89">
        <v>475.92</v>
      </c>
      <c r="M127" s="89">
        <v>475.92</v>
      </c>
      <c r="N127" s="89">
        <v>380.74</v>
      </c>
      <c r="O127" s="188">
        <v>95.18</v>
      </c>
      <c r="P127" s="189">
        <v>-7.49</v>
      </c>
      <c r="Q127" s="189">
        <v>864.15</v>
      </c>
      <c r="R127" s="189">
        <v>481.95</v>
      </c>
      <c r="S127" s="189">
        <v>382.2</v>
      </c>
      <c r="T127" s="189">
        <v>804.05</v>
      </c>
      <c r="U127" s="189">
        <v>512.59</v>
      </c>
      <c r="V127" s="189">
        <v>291.46</v>
      </c>
      <c r="W127" s="190">
        <v>60.10000000000002</v>
      </c>
      <c r="X127" s="190">
        <v>0</v>
      </c>
      <c r="Y127" s="190">
        <v>60.10000000000002</v>
      </c>
    </row>
    <row r="128" spans="1:25" ht="14.25">
      <c r="A128" s="509"/>
      <c r="B128" s="102" t="s">
        <v>123</v>
      </c>
      <c r="C128" s="201">
        <v>5503</v>
      </c>
      <c r="D128" s="201">
        <v>2869</v>
      </c>
      <c r="E128" s="201">
        <v>2634</v>
      </c>
      <c r="F128" s="375">
        <v>0.8</v>
      </c>
      <c r="G128" s="374">
        <v>0.19999999999999996</v>
      </c>
      <c r="H128" s="374">
        <v>0.7</v>
      </c>
      <c r="I128" s="374"/>
      <c r="J128" s="374">
        <v>0.30000000000000004</v>
      </c>
      <c r="K128" s="89">
        <v>1531.44</v>
      </c>
      <c r="L128" s="89">
        <v>880.48</v>
      </c>
      <c r="M128" s="89">
        <v>650.96</v>
      </c>
      <c r="N128" s="89">
        <v>455.67</v>
      </c>
      <c r="O128" s="188">
        <v>195.29000000000002</v>
      </c>
      <c r="P128" s="189">
        <v>-2.38</v>
      </c>
      <c r="Q128" s="189">
        <v>1338.53</v>
      </c>
      <c r="R128" s="189">
        <v>880.48</v>
      </c>
      <c r="S128" s="189">
        <v>458.05</v>
      </c>
      <c r="T128" s="189">
        <v>1249.46</v>
      </c>
      <c r="U128" s="189">
        <v>664.0799999999999</v>
      </c>
      <c r="V128" s="189">
        <v>585.38</v>
      </c>
      <c r="W128" s="190">
        <v>89.07000000000005</v>
      </c>
      <c r="X128" s="190">
        <v>78.01999999999998</v>
      </c>
      <c r="Y128" s="190">
        <v>11.050000000000068</v>
      </c>
    </row>
    <row r="129" spans="1:25" ht="14.25">
      <c r="A129" s="509"/>
      <c r="B129" s="101" t="s">
        <v>124</v>
      </c>
      <c r="C129" s="201">
        <v>3287</v>
      </c>
      <c r="D129" s="201">
        <v>3287</v>
      </c>
      <c r="E129" s="201">
        <v>0</v>
      </c>
      <c r="F129" s="375">
        <v>0.8</v>
      </c>
      <c r="G129" s="374">
        <v>0.19999999999999996</v>
      </c>
      <c r="H129" s="374">
        <v>0.8</v>
      </c>
      <c r="I129" s="374"/>
      <c r="J129" s="374">
        <v>0.19999999999999996</v>
      </c>
      <c r="K129" s="89">
        <v>788.88</v>
      </c>
      <c r="L129" s="89">
        <v>525.92</v>
      </c>
      <c r="M129" s="89">
        <v>262.96000000000004</v>
      </c>
      <c r="N129" s="89">
        <v>210.37</v>
      </c>
      <c r="O129" s="188">
        <v>52.59000000000003</v>
      </c>
      <c r="P129" s="189">
        <v>-14.280000000000001</v>
      </c>
      <c r="Q129" s="189">
        <v>750.5699999999999</v>
      </c>
      <c r="R129" s="189">
        <v>538.41</v>
      </c>
      <c r="S129" s="189">
        <v>212.16</v>
      </c>
      <c r="T129" s="189">
        <v>691.17</v>
      </c>
      <c r="U129" s="189">
        <v>470.38</v>
      </c>
      <c r="V129" s="189">
        <v>220.79</v>
      </c>
      <c r="W129" s="190">
        <v>59.39999999999998</v>
      </c>
      <c r="X129" s="190">
        <v>0</v>
      </c>
      <c r="Y129" s="190">
        <v>59.39999999999998</v>
      </c>
    </row>
    <row r="130" spans="1:25" ht="14.25">
      <c r="A130" s="509"/>
      <c r="B130" s="101" t="s">
        <v>125</v>
      </c>
      <c r="C130" s="201">
        <v>4056</v>
      </c>
      <c r="D130" s="201">
        <v>4056</v>
      </c>
      <c r="E130" s="201">
        <v>0</v>
      </c>
      <c r="F130" s="375">
        <v>0.8</v>
      </c>
      <c r="G130" s="374">
        <v>0.19999999999999996</v>
      </c>
      <c r="H130" s="374">
        <v>0.8</v>
      </c>
      <c r="I130" s="374"/>
      <c r="J130" s="374">
        <v>0.19999999999999996</v>
      </c>
      <c r="K130" s="89">
        <v>973.44</v>
      </c>
      <c r="L130" s="89">
        <v>648.96</v>
      </c>
      <c r="M130" s="89">
        <v>324.48</v>
      </c>
      <c r="N130" s="89">
        <v>259.58</v>
      </c>
      <c r="O130" s="188">
        <v>64.90000000000003</v>
      </c>
      <c r="P130" s="189">
        <v>-17.56</v>
      </c>
      <c r="Q130" s="189">
        <v>926.0999999999999</v>
      </c>
      <c r="R130" s="189">
        <v>665.37</v>
      </c>
      <c r="S130" s="189">
        <v>260.72999999999996</v>
      </c>
      <c r="T130" s="189">
        <v>818.61</v>
      </c>
      <c r="U130" s="189">
        <v>586.46</v>
      </c>
      <c r="V130" s="189">
        <v>232.15</v>
      </c>
      <c r="W130" s="190">
        <v>107.49000000000001</v>
      </c>
      <c r="X130" s="190">
        <v>0</v>
      </c>
      <c r="Y130" s="190">
        <v>107.49000000000001</v>
      </c>
    </row>
    <row r="131" spans="1:25" ht="14.25">
      <c r="A131" s="509" t="s">
        <v>197</v>
      </c>
      <c r="B131" s="100" t="s">
        <v>126</v>
      </c>
      <c r="C131" s="145">
        <v>39025</v>
      </c>
      <c r="D131" s="145">
        <v>34766</v>
      </c>
      <c r="E131" s="145">
        <v>4259</v>
      </c>
      <c r="F131" s="357"/>
      <c r="G131" s="357"/>
      <c r="H131" s="187"/>
      <c r="I131" s="187"/>
      <c r="J131" s="187"/>
      <c r="K131" s="187">
        <v>9706.719999999998</v>
      </c>
      <c r="L131" s="187">
        <v>5341.399999999999</v>
      </c>
      <c r="M131" s="187">
        <v>4365.32</v>
      </c>
      <c r="N131" s="187">
        <v>2075.02</v>
      </c>
      <c r="O131" s="187">
        <v>2290.2999999999997</v>
      </c>
      <c r="P131" s="187">
        <v>-94.07999999999997</v>
      </c>
      <c r="Q131" s="187">
        <v>7510.499999999999</v>
      </c>
      <c r="R131" s="187">
        <v>5409.27</v>
      </c>
      <c r="S131" s="187">
        <v>2101.23</v>
      </c>
      <c r="T131" s="187">
        <v>7011.96</v>
      </c>
      <c r="U131" s="187">
        <v>5089.75</v>
      </c>
      <c r="V131" s="187">
        <v>1922.2100000000003</v>
      </c>
      <c r="W131" s="188">
        <v>498.53999999999996</v>
      </c>
      <c r="X131" s="188">
        <v>5.900000000000034</v>
      </c>
      <c r="Y131" s="188">
        <v>492.6399999999999</v>
      </c>
    </row>
    <row r="132" spans="1:25" ht="22.5">
      <c r="A132" s="509"/>
      <c r="B132" s="100" t="s">
        <v>336</v>
      </c>
      <c r="C132" s="145">
        <v>13531</v>
      </c>
      <c r="D132" s="145">
        <v>9272</v>
      </c>
      <c r="E132" s="145">
        <v>4259</v>
      </c>
      <c r="F132" s="357"/>
      <c r="G132" s="357"/>
      <c r="H132" s="187"/>
      <c r="I132" s="187"/>
      <c r="J132" s="187"/>
      <c r="K132" s="187">
        <v>3588.1600000000003</v>
      </c>
      <c r="L132" s="187">
        <v>1623.72</v>
      </c>
      <c r="M132" s="187">
        <v>1964.4400000000003</v>
      </c>
      <c r="N132" s="187">
        <v>154.3</v>
      </c>
      <c r="O132" s="187">
        <v>1810.1399999999999</v>
      </c>
      <c r="P132" s="187">
        <v>-22.320000000000007</v>
      </c>
      <c r="Q132" s="187">
        <v>1800.3400000000001</v>
      </c>
      <c r="R132" s="187">
        <v>1628.69</v>
      </c>
      <c r="S132" s="187">
        <v>171.65</v>
      </c>
      <c r="T132" s="187">
        <v>1822.4</v>
      </c>
      <c r="U132" s="187">
        <v>1648.0500000000002</v>
      </c>
      <c r="V132" s="187">
        <v>174.35</v>
      </c>
      <c r="W132" s="188">
        <v>-22.059999999999945</v>
      </c>
      <c r="X132" s="188">
        <v>5.900000000000034</v>
      </c>
      <c r="Y132" s="188">
        <v>-27.95999999999998</v>
      </c>
    </row>
    <row r="133" spans="1:25" ht="14.25">
      <c r="A133" s="509"/>
      <c r="B133" s="97" t="s">
        <v>127</v>
      </c>
      <c r="C133" s="201">
        <v>11388</v>
      </c>
      <c r="D133" s="201">
        <v>7129</v>
      </c>
      <c r="E133" s="201">
        <v>4259</v>
      </c>
      <c r="F133" s="375">
        <v>0.6</v>
      </c>
      <c r="G133" s="374">
        <v>0.4</v>
      </c>
      <c r="H133" s="374"/>
      <c r="I133" s="374">
        <v>1</v>
      </c>
      <c r="J133" s="374"/>
      <c r="K133" s="89">
        <v>3073.84</v>
      </c>
      <c r="L133" s="89">
        <v>1366.56</v>
      </c>
      <c r="M133" s="89">
        <v>1707.2800000000002</v>
      </c>
      <c r="N133" s="89">
        <v>0</v>
      </c>
      <c r="O133" s="188">
        <v>1707.28</v>
      </c>
      <c r="P133" s="189">
        <v>-16.430000000000007</v>
      </c>
      <c r="Q133" s="189">
        <v>1382.99</v>
      </c>
      <c r="R133" s="189">
        <v>1366.56</v>
      </c>
      <c r="S133" s="189">
        <v>16.430000000000007</v>
      </c>
      <c r="T133" s="189">
        <v>1377.0900000000001</v>
      </c>
      <c r="U133" s="189">
        <v>1360.66</v>
      </c>
      <c r="V133" s="189">
        <v>16.430000000000007</v>
      </c>
      <c r="W133" s="190">
        <v>5.900000000000034</v>
      </c>
      <c r="X133" s="190">
        <v>5.900000000000034</v>
      </c>
      <c r="Y133" s="190">
        <v>0</v>
      </c>
    </row>
    <row r="134" spans="1:25" ht="14.25">
      <c r="A134" s="509"/>
      <c r="B134" s="97" t="s">
        <v>128</v>
      </c>
      <c r="C134" s="201">
        <v>2143</v>
      </c>
      <c r="D134" s="201">
        <v>2143</v>
      </c>
      <c r="E134" s="201">
        <v>0</v>
      </c>
      <c r="F134" s="375">
        <v>0.6</v>
      </c>
      <c r="G134" s="374">
        <v>0.4</v>
      </c>
      <c r="H134" s="374">
        <v>0.6</v>
      </c>
      <c r="I134" s="374"/>
      <c r="J134" s="374">
        <v>0.4</v>
      </c>
      <c r="K134" s="89">
        <v>514.32</v>
      </c>
      <c r="L134" s="89">
        <v>257.16</v>
      </c>
      <c r="M134" s="89">
        <v>257.16</v>
      </c>
      <c r="N134" s="89">
        <v>154.3</v>
      </c>
      <c r="O134" s="188">
        <v>102.86000000000001</v>
      </c>
      <c r="P134" s="189">
        <v>-5.89</v>
      </c>
      <c r="Q134" s="189">
        <v>417.35</v>
      </c>
      <c r="R134" s="189">
        <v>262.13000000000005</v>
      </c>
      <c r="S134" s="189">
        <v>155.22</v>
      </c>
      <c r="T134" s="189">
        <v>445.31000000000006</v>
      </c>
      <c r="U134" s="189">
        <v>287.39000000000004</v>
      </c>
      <c r="V134" s="189">
        <v>157.92</v>
      </c>
      <c r="W134" s="190">
        <v>-27.95999999999998</v>
      </c>
      <c r="X134" s="190">
        <v>0</v>
      </c>
      <c r="Y134" s="190">
        <v>-27.95999999999998</v>
      </c>
    </row>
    <row r="135" spans="1:25" ht="14.25">
      <c r="A135" s="509"/>
      <c r="B135" s="101" t="s">
        <v>129</v>
      </c>
      <c r="C135" s="201">
        <v>2971</v>
      </c>
      <c r="D135" s="201">
        <v>2971</v>
      </c>
      <c r="E135" s="201">
        <v>0</v>
      </c>
      <c r="F135" s="375">
        <v>0.8</v>
      </c>
      <c r="G135" s="374">
        <v>0.19999999999999996</v>
      </c>
      <c r="H135" s="374">
        <v>0.8</v>
      </c>
      <c r="I135" s="374"/>
      <c r="J135" s="374">
        <v>0.19999999999999996</v>
      </c>
      <c r="K135" s="89">
        <v>713.04</v>
      </c>
      <c r="L135" s="89">
        <v>475.36</v>
      </c>
      <c r="M135" s="89">
        <v>237.67999999999995</v>
      </c>
      <c r="N135" s="89">
        <v>190.14</v>
      </c>
      <c r="O135" s="188">
        <v>47.539999999999964</v>
      </c>
      <c r="P135" s="189">
        <v>-13.25</v>
      </c>
      <c r="Q135" s="189">
        <v>678.75</v>
      </c>
      <c r="R135" s="189">
        <v>487.58000000000004</v>
      </c>
      <c r="S135" s="189">
        <v>191.17</v>
      </c>
      <c r="T135" s="189">
        <v>625.8199999999999</v>
      </c>
      <c r="U135" s="189">
        <v>430.78999999999996</v>
      </c>
      <c r="V135" s="189">
        <v>195.03</v>
      </c>
      <c r="W135" s="190">
        <v>52.930000000000064</v>
      </c>
      <c r="X135" s="190">
        <v>0</v>
      </c>
      <c r="Y135" s="190">
        <v>52.930000000000064</v>
      </c>
    </row>
    <row r="136" spans="1:25" ht="14.25">
      <c r="A136" s="509"/>
      <c r="B136" s="101" t="s">
        <v>130</v>
      </c>
      <c r="C136" s="201">
        <v>821</v>
      </c>
      <c r="D136" s="201">
        <v>821</v>
      </c>
      <c r="E136" s="201">
        <v>0</v>
      </c>
      <c r="F136" s="375">
        <v>0.6</v>
      </c>
      <c r="G136" s="374">
        <v>0.4</v>
      </c>
      <c r="H136" s="374">
        <v>0.8</v>
      </c>
      <c r="I136" s="374"/>
      <c r="J136" s="374">
        <v>0.19999999999999996</v>
      </c>
      <c r="K136" s="89">
        <v>197.04</v>
      </c>
      <c r="L136" s="89">
        <v>98.52</v>
      </c>
      <c r="M136" s="89">
        <v>98.52</v>
      </c>
      <c r="N136" s="89">
        <v>78.82</v>
      </c>
      <c r="O136" s="188">
        <v>19.700000000000003</v>
      </c>
      <c r="P136" s="189">
        <v>-3.4000000000000004</v>
      </c>
      <c r="Q136" s="189">
        <v>180.73999999999998</v>
      </c>
      <c r="R136" s="189">
        <v>101.67999999999999</v>
      </c>
      <c r="S136" s="189">
        <v>79.05999999999999</v>
      </c>
      <c r="T136" s="189">
        <v>173</v>
      </c>
      <c r="U136" s="189">
        <v>117.75999999999999</v>
      </c>
      <c r="V136" s="189">
        <v>55.24</v>
      </c>
      <c r="W136" s="190">
        <v>7.740000000000009</v>
      </c>
      <c r="X136" s="190">
        <v>0</v>
      </c>
      <c r="Y136" s="190">
        <v>7.740000000000009</v>
      </c>
    </row>
    <row r="137" spans="1:25" ht="14.25">
      <c r="A137" s="509"/>
      <c r="B137" s="101" t="s">
        <v>131</v>
      </c>
      <c r="C137" s="201">
        <v>4148</v>
      </c>
      <c r="D137" s="201">
        <v>4148</v>
      </c>
      <c r="E137" s="201">
        <v>0</v>
      </c>
      <c r="F137" s="375">
        <v>0.6</v>
      </c>
      <c r="G137" s="374">
        <v>0.4</v>
      </c>
      <c r="H137" s="374">
        <v>0.8</v>
      </c>
      <c r="I137" s="374"/>
      <c r="J137" s="374">
        <v>0.19999999999999996</v>
      </c>
      <c r="K137" s="89">
        <v>995.52</v>
      </c>
      <c r="L137" s="89">
        <v>497.76</v>
      </c>
      <c r="M137" s="89">
        <v>497.76</v>
      </c>
      <c r="N137" s="89">
        <v>398.21</v>
      </c>
      <c r="O137" s="188">
        <v>99.55000000000001</v>
      </c>
      <c r="P137" s="189">
        <v>-14.95</v>
      </c>
      <c r="Q137" s="189">
        <v>910.92</v>
      </c>
      <c r="R137" s="189">
        <v>511.38</v>
      </c>
      <c r="S137" s="189">
        <v>399.53999999999996</v>
      </c>
      <c r="T137" s="189">
        <v>843.8699999999999</v>
      </c>
      <c r="U137" s="189">
        <v>580.54</v>
      </c>
      <c r="V137" s="189">
        <v>263.33</v>
      </c>
      <c r="W137" s="190">
        <v>67.04999999999995</v>
      </c>
      <c r="X137" s="190">
        <v>0</v>
      </c>
      <c r="Y137" s="190">
        <v>67.04999999999995</v>
      </c>
    </row>
    <row r="138" spans="1:25" ht="14.25">
      <c r="A138" s="509"/>
      <c r="B138" s="101" t="s">
        <v>132</v>
      </c>
      <c r="C138" s="201">
        <v>1789</v>
      </c>
      <c r="D138" s="201">
        <v>1789</v>
      </c>
      <c r="E138" s="201">
        <v>0</v>
      </c>
      <c r="F138" s="375">
        <v>0.8</v>
      </c>
      <c r="G138" s="374">
        <v>0.19999999999999996</v>
      </c>
      <c r="H138" s="374">
        <v>0.8</v>
      </c>
      <c r="I138" s="374"/>
      <c r="J138" s="374">
        <v>0.19999999999999996</v>
      </c>
      <c r="K138" s="89">
        <v>429.36</v>
      </c>
      <c r="L138" s="89">
        <v>286.24</v>
      </c>
      <c r="M138" s="89">
        <v>143.12</v>
      </c>
      <c r="N138" s="89">
        <v>114.5</v>
      </c>
      <c r="O138" s="188">
        <v>28.620000000000005</v>
      </c>
      <c r="P138" s="189">
        <v>-6.05</v>
      </c>
      <c r="Q138" s="189">
        <v>406.78999999999996</v>
      </c>
      <c r="R138" s="189">
        <v>291.45</v>
      </c>
      <c r="S138" s="189">
        <v>115.34</v>
      </c>
      <c r="T138" s="189">
        <v>378.19000000000005</v>
      </c>
      <c r="U138" s="189">
        <v>246.35000000000002</v>
      </c>
      <c r="V138" s="189">
        <v>131.84</v>
      </c>
      <c r="W138" s="190">
        <v>28.599999999999966</v>
      </c>
      <c r="X138" s="190">
        <v>0</v>
      </c>
      <c r="Y138" s="190">
        <v>28.599999999999966</v>
      </c>
    </row>
    <row r="139" spans="1:25" ht="14.25">
      <c r="A139" s="509"/>
      <c r="B139" s="101" t="s">
        <v>133</v>
      </c>
      <c r="C139" s="201">
        <v>968</v>
      </c>
      <c r="D139" s="201">
        <v>968</v>
      </c>
      <c r="E139" s="201">
        <v>0</v>
      </c>
      <c r="F139" s="375">
        <v>0.8</v>
      </c>
      <c r="G139" s="374">
        <v>0.19999999999999996</v>
      </c>
      <c r="H139" s="374">
        <v>0.8</v>
      </c>
      <c r="I139" s="374"/>
      <c r="J139" s="374">
        <v>0.19999999999999996</v>
      </c>
      <c r="K139" s="89">
        <v>232.32</v>
      </c>
      <c r="L139" s="89">
        <v>154.88</v>
      </c>
      <c r="M139" s="89">
        <v>77.44</v>
      </c>
      <c r="N139" s="89">
        <v>61.95</v>
      </c>
      <c r="O139" s="188">
        <v>15.489999999999995</v>
      </c>
      <c r="P139" s="189">
        <v>-3.0300000000000002</v>
      </c>
      <c r="Q139" s="189">
        <v>219.85999999999999</v>
      </c>
      <c r="R139" s="189">
        <v>157.67</v>
      </c>
      <c r="S139" s="189">
        <v>62.190000000000005</v>
      </c>
      <c r="T139" s="189">
        <v>198.33999999999997</v>
      </c>
      <c r="U139" s="189">
        <v>133.1</v>
      </c>
      <c r="V139" s="189">
        <v>65.24</v>
      </c>
      <c r="W139" s="190">
        <v>21.52000000000001</v>
      </c>
      <c r="X139" s="190">
        <v>0</v>
      </c>
      <c r="Y139" s="190">
        <v>21.52000000000001</v>
      </c>
    </row>
    <row r="140" spans="1:25" ht="14.25">
      <c r="A140" s="509"/>
      <c r="B140" s="101" t="s">
        <v>134</v>
      </c>
      <c r="C140" s="201">
        <v>4812</v>
      </c>
      <c r="D140" s="201">
        <v>4812</v>
      </c>
      <c r="E140" s="201">
        <v>0</v>
      </c>
      <c r="F140" s="375">
        <v>0.8</v>
      </c>
      <c r="G140" s="374">
        <v>0.19999999999999996</v>
      </c>
      <c r="H140" s="374">
        <v>0.8</v>
      </c>
      <c r="I140" s="374"/>
      <c r="J140" s="374">
        <v>0.19999999999999996</v>
      </c>
      <c r="K140" s="89">
        <v>1154.88</v>
      </c>
      <c r="L140" s="89">
        <v>769.92</v>
      </c>
      <c r="M140" s="89">
        <v>384.96000000000015</v>
      </c>
      <c r="N140" s="89">
        <v>307.97</v>
      </c>
      <c r="O140" s="188">
        <v>76.99000000000012</v>
      </c>
      <c r="P140" s="189">
        <v>-12.66</v>
      </c>
      <c r="Q140" s="189">
        <v>1090.5500000000002</v>
      </c>
      <c r="R140" s="189">
        <v>781.11</v>
      </c>
      <c r="S140" s="189">
        <v>309.44000000000005</v>
      </c>
      <c r="T140" s="189">
        <v>937.96</v>
      </c>
      <c r="U140" s="189">
        <v>645.49</v>
      </c>
      <c r="V140" s="189">
        <v>292.47</v>
      </c>
      <c r="W140" s="190">
        <v>152.58999999999992</v>
      </c>
      <c r="X140" s="190">
        <v>0</v>
      </c>
      <c r="Y140" s="190">
        <v>152.58999999999992</v>
      </c>
    </row>
    <row r="141" spans="1:25" ht="14.25">
      <c r="A141" s="509"/>
      <c r="B141" s="101" t="s">
        <v>135</v>
      </c>
      <c r="C141" s="201">
        <v>1106</v>
      </c>
      <c r="D141" s="201">
        <v>1106</v>
      </c>
      <c r="E141" s="201">
        <v>0</v>
      </c>
      <c r="F141" s="375">
        <v>0.6</v>
      </c>
      <c r="G141" s="374">
        <v>0.4</v>
      </c>
      <c r="H141" s="374">
        <v>0.8</v>
      </c>
      <c r="I141" s="374"/>
      <c r="J141" s="374">
        <v>0.19999999999999996</v>
      </c>
      <c r="K141" s="89">
        <v>265.44</v>
      </c>
      <c r="L141" s="89">
        <v>132.72</v>
      </c>
      <c r="M141" s="89">
        <v>132.72</v>
      </c>
      <c r="N141" s="89">
        <v>106.18</v>
      </c>
      <c r="O141" s="188">
        <v>26.539999999999992</v>
      </c>
      <c r="P141" s="189">
        <v>-5.91</v>
      </c>
      <c r="Q141" s="189">
        <v>244.81</v>
      </c>
      <c r="R141" s="189">
        <v>138.16</v>
      </c>
      <c r="S141" s="189">
        <v>106.65</v>
      </c>
      <c r="T141" s="189">
        <v>255.28</v>
      </c>
      <c r="U141" s="189">
        <v>165.81</v>
      </c>
      <c r="V141" s="189">
        <v>89.47</v>
      </c>
      <c r="W141" s="190">
        <v>-10.469999999999999</v>
      </c>
      <c r="X141" s="190">
        <v>0</v>
      </c>
      <c r="Y141" s="190">
        <v>-10.469999999999999</v>
      </c>
    </row>
    <row r="142" spans="1:25" ht="14.25">
      <c r="A142" s="509"/>
      <c r="B142" s="101" t="s">
        <v>136</v>
      </c>
      <c r="C142" s="201">
        <v>2649</v>
      </c>
      <c r="D142" s="201">
        <v>2649</v>
      </c>
      <c r="E142" s="201">
        <v>0</v>
      </c>
      <c r="F142" s="375">
        <v>0.6</v>
      </c>
      <c r="G142" s="374">
        <v>0.4</v>
      </c>
      <c r="H142" s="374">
        <v>0.8</v>
      </c>
      <c r="I142" s="374"/>
      <c r="J142" s="374">
        <v>0.19999999999999996</v>
      </c>
      <c r="K142" s="89">
        <v>635.76</v>
      </c>
      <c r="L142" s="89">
        <v>317.88</v>
      </c>
      <c r="M142" s="89">
        <v>317.88</v>
      </c>
      <c r="N142" s="89">
        <v>254.3</v>
      </c>
      <c r="O142" s="188">
        <v>63.579999999999984</v>
      </c>
      <c r="P142" s="189">
        <v>-1.02</v>
      </c>
      <c r="Q142" s="189">
        <v>573.2</v>
      </c>
      <c r="R142" s="189">
        <v>317.88</v>
      </c>
      <c r="S142" s="189">
        <v>255.32000000000002</v>
      </c>
      <c r="T142" s="189">
        <v>532.9</v>
      </c>
      <c r="U142" s="189">
        <v>317.88</v>
      </c>
      <c r="V142" s="189">
        <v>215.02</v>
      </c>
      <c r="W142" s="190">
        <v>40.30000000000007</v>
      </c>
      <c r="X142" s="190">
        <v>0</v>
      </c>
      <c r="Y142" s="190">
        <v>40.30000000000007</v>
      </c>
    </row>
    <row r="143" spans="1:25" ht="14.25">
      <c r="A143" s="509"/>
      <c r="B143" s="101" t="s">
        <v>137</v>
      </c>
      <c r="C143" s="201">
        <v>310</v>
      </c>
      <c r="D143" s="201">
        <v>310</v>
      </c>
      <c r="E143" s="201">
        <v>0</v>
      </c>
      <c r="F143" s="375">
        <v>0.6</v>
      </c>
      <c r="G143" s="374">
        <v>0.4</v>
      </c>
      <c r="H143" s="374">
        <v>0.8</v>
      </c>
      <c r="I143" s="374"/>
      <c r="J143" s="374">
        <v>0.19999999999999996</v>
      </c>
      <c r="K143" s="89">
        <v>74.4</v>
      </c>
      <c r="L143" s="89">
        <v>37.2</v>
      </c>
      <c r="M143" s="89">
        <v>37.2</v>
      </c>
      <c r="N143" s="89">
        <v>29.76</v>
      </c>
      <c r="O143" s="188">
        <v>7.440000000000001</v>
      </c>
      <c r="P143" s="189">
        <v>-0.5700000000000001</v>
      </c>
      <c r="Q143" s="189">
        <v>67.53</v>
      </c>
      <c r="R143" s="189">
        <v>37.64</v>
      </c>
      <c r="S143" s="189">
        <v>29.89</v>
      </c>
      <c r="T143" s="189">
        <v>68.02</v>
      </c>
      <c r="U143" s="189">
        <v>39.89</v>
      </c>
      <c r="V143" s="189">
        <v>28.13</v>
      </c>
      <c r="W143" s="190">
        <v>-0.4899999999999949</v>
      </c>
      <c r="X143" s="190">
        <v>0</v>
      </c>
      <c r="Y143" s="190">
        <v>-0.4899999999999949</v>
      </c>
    </row>
    <row r="144" spans="1:25" ht="14.25">
      <c r="A144" s="509"/>
      <c r="B144" s="101" t="s">
        <v>138</v>
      </c>
      <c r="C144" s="201">
        <v>1982</v>
      </c>
      <c r="D144" s="201">
        <v>1982</v>
      </c>
      <c r="E144" s="201">
        <v>0</v>
      </c>
      <c r="F144" s="375">
        <v>0.8</v>
      </c>
      <c r="G144" s="374">
        <v>0.19999999999999996</v>
      </c>
      <c r="H144" s="374">
        <v>0.8</v>
      </c>
      <c r="I144" s="374"/>
      <c r="J144" s="374">
        <v>0.19999999999999996</v>
      </c>
      <c r="K144" s="89">
        <v>475.68</v>
      </c>
      <c r="L144" s="89">
        <v>317.12</v>
      </c>
      <c r="M144" s="89">
        <v>158.56</v>
      </c>
      <c r="N144" s="89">
        <v>126.85</v>
      </c>
      <c r="O144" s="188">
        <v>31.710000000000008</v>
      </c>
      <c r="P144" s="189">
        <v>-2.4299999999999997</v>
      </c>
      <c r="Q144" s="189">
        <v>446.40000000000003</v>
      </c>
      <c r="R144" s="189">
        <v>318.79</v>
      </c>
      <c r="S144" s="189">
        <v>127.61</v>
      </c>
      <c r="T144" s="189">
        <v>385.78</v>
      </c>
      <c r="U144" s="189">
        <v>248.02</v>
      </c>
      <c r="V144" s="189">
        <v>137.76</v>
      </c>
      <c r="W144" s="190">
        <v>60.620000000000005</v>
      </c>
      <c r="X144" s="190">
        <v>0</v>
      </c>
      <c r="Y144" s="190">
        <v>60.620000000000005</v>
      </c>
    </row>
    <row r="145" spans="1:25" ht="14.25">
      <c r="A145" s="509"/>
      <c r="B145" s="101" t="s">
        <v>139</v>
      </c>
      <c r="C145" s="201">
        <v>2659</v>
      </c>
      <c r="D145" s="201">
        <v>2659</v>
      </c>
      <c r="E145" s="201">
        <v>0</v>
      </c>
      <c r="F145" s="375">
        <v>0.8</v>
      </c>
      <c r="G145" s="374">
        <v>0.19999999999999996</v>
      </c>
      <c r="H145" s="374">
        <v>0.8</v>
      </c>
      <c r="I145" s="374"/>
      <c r="J145" s="374">
        <v>0.19999999999999996</v>
      </c>
      <c r="K145" s="89">
        <v>638.16</v>
      </c>
      <c r="L145" s="89">
        <v>425.44</v>
      </c>
      <c r="M145" s="89">
        <v>212.71999999999997</v>
      </c>
      <c r="N145" s="89">
        <v>170.18</v>
      </c>
      <c r="O145" s="188">
        <v>42.539999999999964</v>
      </c>
      <c r="P145" s="189">
        <v>-4.03</v>
      </c>
      <c r="Q145" s="189">
        <v>599.65</v>
      </c>
      <c r="R145" s="189">
        <v>428.59</v>
      </c>
      <c r="S145" s="189">
        <v>171.06</v>
      </c>
      <c r="T145" s="189">
        <v>513.0899999999999</v>
      </c>
      <c r="U145" s="189">
        <v>338.21</v>
      </c>
      <c r="V145" s="189">
        <v>174.88</v>
      </c>
      <c r="W145" s="190">
        <v>86.55999999999995</v>
      </c>
      <c r="X145" s="190">
        <v>0</v>
      </c>
      <c r="Y145" s="190">
        <v>86.55999999999995</v>
      </c>
    </row>
    <row r="146" spans="1:25" ht="14.25">
      <c r="A146" s="509"/>
      <c r="B146" s="101" t="s">
        <v>140</v>
      </c>
      <c r="C146" s="201">
        <v>1279</v>
      </c>
      <c r="D146" s="201">
        <v>1279</v>
      </c>
      <c r="E146" s="201">
        <v>0</v>
      </c>
      <c r="F146" s="375">
        <v>0.8</v>
      </c>
      <c r="G146" s="374">
        <v>0.19999999999999996</v>
      </c>
      <c r="H146" s="374">
        <v>0.8</v>
      </c>
      <c r="I146" s="374"/>
      <c r="J146" s="374">
        <v>0.19999999999999996</v>
      </c>
      <c r="K146" s="89">
        <v>306.96</v>
      </c>
      <c r="L146" s="89">
        <v>204.64</v>
      </c>
      <c r="M146" s="89">
        <v>102.32</v>
      </c>
      <c r="N146" s="89">
        <v>81.86</v>
      </c>
      <c r="O146" s="188">
        <v>20.459999999999994</v>
      </c>
      <c r="P146" s="189">
        <v>-4.46</v>
      </c>
      <c r="Q146" s="189">
        <v>290.96</v>
      </c>
      <c r="R146" s="189">
        <v>208.64999999999998</v>
      </c>
      <c r="S146" s="189">
        <v>82.31</v>
      </c>
      <c r="T146" s="189">
        <v>277.31</v>
      </c>
      <c r="U146" s="189">
        <v>177.85999999999999</v>
      </c>
      <c r="V146" s="189">
        <v>99.45</v>
      </c>
      <c r="W146" s="190">
        <v>13.649999999999977</v>
      </c>
      <c r="X146" s="190">
        <v>0</v>
      </c>
      <c r="Y146" s="190">
        <v>13.649999999999977</v>
      </c>
    </row>
    <row r="147" spans="1:25" ht="14.25">
      <c r="A147" s="521" t="s">
        <v>198</v>
      </c>
      <c r="B147" s="100" t="s">
        <v>159</v>
      </c>
      <c r="C147" s="145">
        <v>24226</v>
      </c>
      <c r="D147" s="145">
        <v>22428</v>
      </c>
      <c r="E147" s="145">
        <v>1798</v>
      </c>
      <c r="F147" s="357"/>
      <c r="G147" s="357"/>
      <c r="H147" s="187"/>
      <c r="I147" s="187"/>
      <c r="J147" s="187"/>
      <c r="K147" s="187">
        <v>5958.08</v>
      </c>
      <c r="L147" s="187">
        <v>3876.1600000000008</v>
      </c>
      <c r="M147" s="187">
        <v>2081.92</v>
      </c>
      <c r="N147" s="187">
        <v>963.01</v>
      </c>
      <c r="O147" s="187">
        <v>1118.91</v>
      </c>
      <c r="P147" s="187">
        <v>-135.73</v>
      </c>
      <c r="Q147" s="187">
        <v>4974.9</v>
      </c>
      <c r="R147" s="187">
        <v>3913.79</v>
      </c>
      <c r="S147" s="187">
        <v>1061.1100000000001</v>
      </c>
      <c r="T147" s="187">
        <v>4933.39</v>
      </c>
      <c r="U147" s="187">
        <v>4153.29</v>
      </c>
      <c r="V147" s="187">
        <v>780.1</v>
      </c>
      <c r="W147" s="187">
        <v>41.510000000000076</v>
      </c>
      <c r="X147" s="187">
        <v>112.40000000000003</v>
      </c>
      <c r="Y147" s="187">
        <v>-70.88999999999996</v>
      </c>
    </row>
    <row r="148" spans="1:25" ht="14.25" customHeight="1">
      <c r="A148" s="521"/>
      <c r="B148" s="102" t="s">
        <v>142</v>
      </c>
      <c r="C148" s="201">
        <v>9965</v>
      </c>
      <c r="D148" s="201">
        <v>8953</v>
      </c>
      <c r="E148" s="201">
        <v>1012</v>
      </c>
      <c r="F148" s="375">
        <v>0.8</v>
      </c>
      <c r="G148" s="374">
        <v>0.19999999999999996</v>
      </c>
      <c r="H148" s="374"/>
      <c r="I148" s="374">
        <v>1</v>
      </c>
      <c r="J148" s="374"/>
      <c r="K148" s="89">
        <v>2472.56</v>
      </c>
      <c r="L148" s="89">
        <v>1594.4</v>
      </c>
      <c r="M148" s="89">
        <v>878.1599999999999</v>
      </c>
      <c r="N148" s="89">
        <v>0</v>
      </c>
      <c r="O148" s="188">
        <v>878.16</v>
      </c>
      <c r="P148" s="189">
        <v>-91.66</v>
      </c>
      <c r="Q148" s="189">
        <v>1686.0600000000002</v>
      </c>
      <c r="R148" s="189">
        <v>1594.4</v>
      </c>
      <c r="S148" s="189">
        <v>91.66</v>
      </c>
      <c r="T148" s="189">
        <v>1749.5400000000002</v>
      </c>
      <c r="U148" s="189">
        <v>1657.88</v>
      </c>
      <c r="V148" s="189">
        <v>91.66</v>
      </c>
      <c r="W148" s="190">
        <v>-63.480000000000075</v>
      </c>
      <c r="X148" s="190">
        <v>-27.329999999999984</v>
      </c>
      <c r="Y148" s="190">
        <v>-36.15000000000009</v>
      </c>
    </row>
    <row r="149" spans="1:25" ht="14.25" customHeight="1">
      <c r="A149" s="521"/>
      <c r="B149" s="101" t="s">
        <v>143</v>
      </c>
      <c r="C149" s="201">
        <v>2792</v>
      </c>
      <c r="D149" s="201">
        <v>2792</v>
      </c>
      <c r="E149" s="201">
        <v>0</v>
      </c>
      <c r="F149" s="375">
        <v>0.8</v>
      </c>
      <c r="G149" s="374">
        <v>0.19999999999999996</v>
      </c>
      <c r="H149" s="374">
        <v>0.8</v>
      </c>
      <c r="I149" s="374"/>
      <c r="J149" s="374">
        <v>0.19999999999999996</v>
      </c>
      <c r="K149" s="89">
        <v>670.08</v>
      </c>
      <c r="L149" s="89">
        <v>446.72</v>
      </c>
      <c r="M149" s="89">
        <v>223.36</v>
      </c>
      <c r="N149" s="89">
        <v>178.69</v>
      </c>
      <c r="O149" s="188">
        <v>44.670000000000016</v>
      </c>
      <c r="P149" s="189">
        <v>-1.39</v>
      </c>
      <c r="Q149" s="189">
        <v>626.8</v>
      </c>
      <c r="R149" s="189">
        <v>446.72</v>
      </c>
      <c r="S149" s="189">
        <v>180.07999999999998</v>
      </c>
      <c r="T149" s="189">
        <v>587.11</v>
      </c>
      <c r="U149" s="189">
        <v>446.72</v>
      </c>
      <c r="V149" s="189">
        <v>140.39</v>
      </c>
      <c r="W149" s="190">
        <v>39.690000000000055</v>
      </c>
      <c r="X149" s="190">
        <v>0</v>
      </c>
      <c r="Y149" s="190">
        <v>39.690000000000055</v>
      </c>
    </row>
    <row r="150" spans="1:25" ht="14.25">
      <c r="A150" s="521"/>
      <c r="B150" s="101" t="s">
        <v>144</v>
      </c>
      <c r="C150" s="201">
        <v>1770</v>
      </c>
      <c r="D150" s="201">
        <v>1770</v>
      </c>
      <c r="E150" s="201">
        <v>0</v>
      </c>
      <c r="F150" s="375">
        <v>0.8</v>
      </c>
      <c r="G150" s="374">
        <v>0.19999999999999996</v>
      </c>
      <c r="H150" s="374">
        <v>0.8</v>
      </c>
      <c r="I150" s="374"/>
      <c r="J150" s="374">
        <v>0.19999999999999996</v>
      </c>
      <c r="K150" s="89">
        <v>424.8</v>
      </c>
      <c r="L150" s="89">
        <v>283.2</v>
      </c>
      <c r="M150" s="89">
        <v>141.60000000000002</v>
      </c>
      <c r="N150" s="89">
        <v>113.28</v>
      </c>
      <c r="O150" s="188">
        <v>28.32000000000002</v>
      </c>
      <c r="P150" s="189">
        <v>-7.16</v>
      </c>
      <c r="Q150" s="189">
        <v>403.64</v>
      </c>
      <c r="R150" s="189">
        <v>289.72999999999996</v>
      </c>
      <c r="S150" s="189">
        <v>113.91</v>
      </c>
      <c r="T150" s="189">
        <v>393.53</v>
      </c>
      <c r="U150" s="189">
        <v>322.9</v>
      </c>
      <c r="V150" s="189">
        <v>70.63</v>
      </c>
      <c r="W150" s="190">
        <v>10.110000000000014</v>
      </c>
      <c r="X150" s="190">
        <v>0</v>
      </c>
      <c r="Y150" s="190">
        <v>10.110000000000014</v>
      </c>
    </row>
    <row r="151" spans="1:25" ht="14.25">
      <c r="A151" s="521"/>
      <c r="B151" s="101" t="s">
        <v>145</v>
      </c>
      <c r="C151" s="201">
        <v>1725</v>
      </c>
      <c r="D151" s="201">
        <v>1725</v>
      </c>
      <c r="E151" s="201">
        <v>0</v>
      </c>
      <c r="F151" s="375">
        <v>0.8</v>
      </c>
      <c r="G151" s="374">
        <v>0.19999999999999996</v>
      </c>
      <c r="H151" s="374">
        <v>0.8</v>
      </c>
      <c r="I151" s="374"/>
      <c r="J151" s="374">
        <v>0.19999999999999996</v>
      </c>
      <c r="K151" s="89">
        <v>414</v>
      </c>
      <c r="L151" s="89">
        <v>276</v>
      </c>
      <c r="M151" s="89">
        <v>138</v>
      </c>
      <c r="N151" s="89">
        <v>110.4</v>
      </c>
      <c r="O151" s="188">
        <v>27.599999999999994</v>
      </c>
      <c r="P151" s="189">
        <v>-7.85</v>
      </c>
      <c r="Q151" s="189">
        <v>394.25</v>
      </c>
      <c r="R151" s="189">
        <v>283.05</v>
      </c>
      <c r="S151" s="189">
        <v>111.2</v>
      </c>
      <c r="T151" s="189">
        <v>394.65000000000003</v>
      </c>
      <c r="U151" s="189">
        <v>318.85</v>
      </c>
      <c r="V151" s="189">
        <v>75.8</v>
      </c>
      <c r="W151" s="190">
        <v>-0.39999999999997726</v>
      </c>
      <c r="X151" s="190">
        <v>0</v>
      </c>
      <c r="Y151" s="190">
        <v>-0.39999999999997726</v>
      </c>
    </row>
    <row r="152" spans="1:25" ht="14.25">
      <c r="A152" s="521"/>
      <c r="B152" s="101" t="s">
        <v>146</v>
      </c>
      <c r="C152" s="201">
        <v>1402</v>
      </c>
      <c r="D152" s="201">
        <v>1402</v>
      </c>
      <c r="E152" s="201">
        <v>0</v>
      </c>
      <c r="F152" s="375">
        <v>0.8</v>
      </c>
      <c r="G152" s="374">
        <v>0.19999999999999996</v>
      </c>
      <c r="H152" s="374">
        <v>0.8</v>
      </c>
      <c r="I152" s="374"/>
      <c r="J152" s="374">
        <v>0.19999999999999996</v>
      </c>
      <c r="K152" s="89">
        <v>336.48</v>
      </c>
      <c r="L152" s="89">
        <v>224.32</v>
      </c>
      <c r="M152" s="89">
        <v>112.16000000000003</v>
      </c>
      <c r="N152" s="89">
        <v>89.73</v>
      </c>
      <c r="O152" s="188">
        <v>22.43000000000002</v>
      </c>
      <c r="P152" s="189">
        <v>-5.15</v>
      </c>
      <c r="Q152" s="189">
        <v>319.2</v>
      </c>
      <c r="R152" s="189">
        <v>228.91</v>
      </c>
      <c r="S152" s="189">
        <v>90.29</v>
      </c>
      <c r="T152" s="189">
        <v>314.8</v>
      </c>
      <c r="U152" s="189">
        <v>252.24</v>
      </c>
      <c r="V152" s="189">
        <v>62.56</v>
      </c>
      <c r="W152" s="190">
        <v>4.399999999999977</v>
      </c>
      <c r="X152" s="190">
        <v>0</v>
      </c>
      <c r="Y152" s="190">
        <v>4.399999999999977</v>
      </c>
    </row>
    <row r="153" spans="1:25" ht="14.25">
      <c r="A153" s="521"/>
      <c r="B153" s="101" t="s">
        <v>147</v>
      </c>
      <c r="C153" s="201">
        <v>1293</v>
      </c>
      <c r="D153" s="201">
        <v>1293</v>
      </c>
      <c r="E153" s="201">
        <v>0</v>
      </c>
      <c r="F153" s="375">
        <v>0.8</v>
      </c>
      <c r="G153" s="374">
        <v>0.19999999999999996</v>
      </c>
      <c r="H153" s="374">
        <v>0.8</v>
      </c>
      <c r="I153" s="374"/>
      <c r="J153" s="374">
        <v>0.19999999999999996</v>
      </c>
      <c r="K153" s="89">
        <v>310.32</v>
      </c>
      <c r="L153" s="89">
        <v>206.88</v>
      </c>
      <c r="M153" s="89">
        <v>103.44</v>
      </c>
      <c r="N153" s="89">
        <v>82.75</v>
      </c>
      <c r="O153" s="188">
        <v>20.689999999999998</v>
      </c>
      <c r="P153" s="189">
        <v>-7.13</v>
      </c>
      <c r="Q153" s="189">
        <v>296.76</v>
      </c>
      <c r="R153" s="189">
        <v>213.38</v>
      </c>
      <c r="S153" s="189">
        <v>83.38</v>
      </c>
      <c r="T153" s="189">
        <v>311.03</v>
      </c>
      <c r="U153" s="189">
        <v>246.4</v>
      </c>
      <c r="V153" s="189">
        <v>64.63</v>
      </c>
      <c r="W153" s="190">
        <v>-14.269999999999982</v>
      </c>
      <c r="X153" s="190">
        <v>0</v>
      </c>
      <c r="Y153" s="190">
        <v>-14.269999999999982</v>
      </c>
    </row>
    <row r="154" spans="1:25" ht="14.25">
      <c r="A154" s="521"/>
      <c r="B154" s="101" t="s">
        <v>149</v>
      </c>
      <c r="C154" s="201">
        <v>1684</v>
      </c>
      <c r="D154" s="201">
        <v>1684</v>
      </c>
      <c r="E154" s="201">
        <v>0</v>
      </c>
      <c r="F154" s="375">
        <v>0.8</v>
      </c>
      <c r="G154" s="374">
        <v>0.19999999999999996</v>
      </c>
      <c r="H154" s="374">
        <v>0.8</v>
      </c>
      <c r="I154" s="374"/>
      <c r="J154" s="374">
        <v>0.19999999999999996</v>
      </c>
      <c r="K154" s="89">
        <v>404.16</v>
      </c>
      <c r="L154" s="89">
        <v>269.44</v>
      </c>
      <c r="M154" s="89">
        <v>134.72000000000003</v>
      </c>
      <c r="N154" s="89">
        <v>107.78</v>
      </c>
      <c r="O154" s="188">
        <v>26.940000000000026</v>
      </c>
      <c r="P154" s="189">
        <v>-5.72</v>
      </c>
      <c r="Q154" s="189">
        <v>382.94</v>
      </c>
      <c r="R154" s="189">
        <v>274.4</v>
      </c>
      <c r="S154" s="189">
        <v>108.54</v>
      </c>
      <c r="T154" s="189">
        <v>384.34</v>
      </c>
      <c r="U154" s="189">
        <v>299.58</v>
      </c>
      <c r="V154" s="189">
        <v>84.76</v>
      </c>
      <c r="W154" s="190">
        <v>-1.400000000000034</v>
      </c>
      <c r="X154" s="190">
        <v>0</v>
      </c>
      <c r="Y154" s="190">
        <v>-1.400000000000034</v>
      </c>
    </row>
    <row r="155" spans="1:25" ht="14.25">
      <c r="A155" s="521"/>
      <c r="B155" s="101" t="s">
        <v>148</v>
      </c>
      <c r="C155" s="201">
        <v>346</v>
      </c>
      <c r="D155" s="201">
        <v>346</v>
      </c>
      <c r="E155" s="201">
        <v>0</v>
      </c>
      <c r="F155" s="375">
        <v>0.8</v>
      </c>
      <c r="G155" s="374">
        <v>0.19999999999999996</v>
      </c>
      <c r="H155" s="374">
        <v>0.8</v>
      </c>
      <c r="I155" s="374"/>
      <c r="J155" s="374">
        <v>0.19999999999999996</v>
      </c>
      <c r="K155" s="89">
        <v>83.04</v>
      </c>
      <c r="L155" s="89">
        <v>55.36</v>
      </c>
      <c r="M155" s="89">
        <v>27.680000000000007</v>
      </c>
      <c r="N155" s="89">
        <v>22.14</v>
      </c>
      <c r="O155" s="188">
        <v>5.540000000000006</v>
      </c>
      <c r="P155" s="189">
        <v>-1.04</v>
      </c>
      <c r="Q155" s="189">
        <v>78.53999999999999</v>
      </c>
      <c r="R155" s="189">
        <v>56.33</v>
      </c>
      <c r="S155" s="189">
        <v>22.21</v>
      </c>
      <c r="T155" s="189">
        <v>73.32</v>
      </c>
      <c r="U155" s="189">
        <v>61.25</v>
      </c>
      <c r="V155" s="189">
        <v>12.07</v>
      </c>
      <c r="W155" s="190">
        <v>5.219999999999999</v>
      </c>
      <c r="X155" s="190">
        <v>0</v>
      </c>
      <c r="Y155" s="190">
        <v>5.219999999999999</v>
      </c>
    </row>
    <row r="156" spans="1:25" ht="14.25">
      <c r="A156" s="521"/>
      <c r="B156" s="101" t="s">
        <v>150</v>
      </c>
      <c r="C156" s="201">
        <v>3249</v>
      </c>
      <c r="D156" s="201">
        <v>2463</v>
      </c>
      <c r="E156" s="201">
        <v>786</v>
      </c>
      <c r="F156" s="375">
        <v>0.8</v>
      </c>
      <c r="G156" s="374">
        <v>0.19999999999999996</v>
      </c>
      <c r="H156" s="374">
        <v>0.8</v>
      </c>
      <c r="I156" s="374"/>
      <c r="J156" s="374">
        <v>0.19999999999999996</v>
      </c>
      <c r="K156" s="89">
        <v>842.64</v>
      </c>
      <c r="L156" s="89">
        <v>519.84</v>
      </c>
      <c r="M156" s="89">
        <v>322.79999999999995</v>
      </c>
      <c r="N156" s="89">
        <v>258.24</v>
      </c>
      <c r="O156" s="188">
        <v>64.55999999999995</v>
      </c>
      <c r="P156" s="189">
        <v>-8.63</v>
      </c>
      <c r="Q156" s="189">
        <v>786.71</v>
      </c>
      <c r="R156" s="189">
        <v>526.87</v>
      </c>
      <c r="S156" s="189">
        <v>259.84000000000003</v>
      </c>
      <c r="T156" s="189">
        <v>725.07</v>
      </c>
      <c r="U156" s="189">
        <v>547.47</v>
      </c>
      <c r="V156" s="189">
        <v>177.6</v>
      </c>
      <c r="W156" s="190">
        <v>61.6400000000001</v>
      </c>
      <c r="X156" s="190">
        <v>139.73000000000002</v>
      </c>
      <c r="Y156" s="190">
        <v>-78.08999999999992</v>
      </c>
    </row>
    <row r="157" ht="14.25">
      <c r="A157" s="103"/>
    </row>
    <row r="158" ht="14.25">
      <c r="O158" s="70"/>
    </row>
    <row r="159" spans="16:19" ht="14.25">
      <c r="P159" s="26"/>
      <c r="R159" s="26"/>
      <c r="S159" s="70"/>
    </row>
  </sheetData>
  <sheetProtection/>
  <mergeCells count="24">
    <mergeCell ref="A110:A123"/>
    <mergeCell ref="A124:A130"/>
    <mergeCell ref="A131:A146"/>
    <mergeCell ref="A147:A156"/>
    <mergeCell ref="A47:A58"/>
    <mergeCell ref="A59:A69"/>
    <mergeCell ref="A70:A79"/>
    <mergeCell ref="A80:A86"/>
    <mergeCell ref="A87:A95"/>
    <mergeCell ref="A96:A109"/>
    <mergeCell ref="A16:A23"/>
    <mergeCell ref="A24:A31"/>
    <mergeCell ref="A32:A46"/>
    <mergeCell ref="W4:Y4"/>
    <mergeCell ref="F4:J4"/>
    <mergeCell ref="K4:O4"/>
    <mergeCell ref="P4:P5"/>
    <mergeCell ref="Q4:S4"/>
    <mergeCell ref="T4:V4"/>
    <mergeCell ref="C4:E4"/>
    <mergeCell ref="A2:Y2"/>
    <mergeCell ref="A1:B1"/>
    <mergeCell ref="A4:B5"/>
    <mergeCell ref="A7:A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2"/>
  <sheetViews>
    <sheetView zoomScalePageLayoutView="0" workbookViewId="0" topLeftCell="A1">
      <selection activeCell="Q14" sqref="Q14"/>
    </sheetView>
  </sheetViews>
  <sheetFormatPr defaultColWidth="9.00390625" defaultRowHeight="14.25"/>
  <cols>
    <col min="1" max="1" width="10.375" style="279" customWidth="1"/>
    <col min="2" max="2" width="22.375" style="279" customWidth="1"/>
    <col min="3" max="3" width="12.50390625" style="280" customWidth="1"/>
    <col min="4" max="4" width="11.875" style="281" customWidth="1"/>
    <col min="5" max="5" width="10.00390625" style="282" customWidth="1"/>
    <col min="6" max="6" width="10.00390625" style="283" customWidth="1"/>
    <col min="7" max="9" width="9.00390625" style="279" hidden="1" customWidth="1"/>
    <col min="10" max="10" width="10.75390625" style="280" customWidth="1"/>
    <col min="11" max="11" width="9.00390625" style="281" customWidth="1"/>
    <col min="12" max="16384" width="9.00390625" style="279" customWidth="1"/>
  </cols>
  <sheetData>
    <row r="1" ht="18.75">
      <c r="A1" s="278" t="s">
        <v>641</v>
      </c>
    </row>
    <row r="2" spans="1:11" ht="27">
      <c r="A2" s="526" t="s">
        <v>642</v>
      </c>
      <c r="B2" s="526"/>
      <c r="C2" s="526"/>
      <c r="D2" s="527"/>
      <c r="E2" s="526"/>
      <c r="F2" s="527"/>
      <c r="G2" s="528"/>
      <c r="H2" s="528"/>
      <c r="I2" s="528"/>
      <c r="J2" s="528"/>
      <c r="K2" s="529"/>
    </row>
    <row r="4" spans="1:11" s="284" customFormat="1" ht="25.5" customHeight="1">
      <c r="A4" s="530" t="s">
        <v>183</v>
      </c>
      <c r="B4" s="531"/>
      <c r="C4" s="530" t="s">
        <v>6</v>
      </c>
      <c r="D4" s="536"/>
      <c r="E4" s="537" t="s">
        <v>643</v>
      </c>
      <c r="F4" s="538"/>
      <c r="J4" s="525" t="s">
        <v>644</v>
      </c>
      <c r="K4" s="525"/>
    </row>
    <row r="5" spans="1:11" s="284" customFormat="1" ht="25.5" customHeight="1">
      <c r="A5" s="532"/>
      <c r="B5" s="533"/>
      <c r="C5" s="539" t="s">
        <v>645</v>
      </c>
      <c r="D5" s="541" t="s">
        <v>646</v>
      </c>
      <c r="E5" s="539" t="s">
        <v>645</v>
      </c>
      <c r="F5" s="541" t="s">
        <v>646</v>
      </c>
      <c r="J5" s="524" t="s">
        <v>645</v>
      </c>
      <c r="K5" s="525" t="s">
        <v>646</v>
      </c>
    </row>
    <row r="6" spans="1:11" s="284" customFormat="1" ht="27" customHeight="1">
      <c r="A6" s="534"/>
      <c r="B6" s="535"/>
      <c r="C6" s="540"/>
      <c r="D6" s="542"/>
      <c r="E6" s="540"/>
      <c r="F6" s="542"/>
      <c r="I6" s="284" t="e">
        <f>SUM(I7:I122)</f>
        <v>#REF!</v>
      </c>
      <c r="J6" s="524"/>
      <c r="K6" s="525"/>
    </row>
    <row r="7" spans="1:11" ht="13.5">
      <c r="A7" s="522" t="s">
        <v>184</v>
      </c>
      <c r="B7" s="523"/>
      <c r="C7" s="290">
        <f aca="true" t="shared" si="0" ref="C7:C38">E7+J7</f>
        <v>912</v>
      </c>
      <c r="D7" s="288">
        <f aca="true" t="shared" si="1" ref="D7:D38">F7+K7</f>
        <v>547.2</v>
      </c>
      <c r="E7" s="285">
        <f>E8+E12+E19+E24+E33+E44+E52+E61+E65+E71+E82+E93+E99+E113</f>
        <v>792</v>
      </c>
      <c r="F7" s="286">
        <f>F8+F12+F19+F24+F33+F44+F52+F61+F65+F71+F82+F93+F99+F113</f>
        <v>475.20000000000005</v>
      </c>
      <c r="J7" s="293">
        <v>120</v>
      </c>
      <c r="K7" s="292">
        <f aca="true" t="shared" si="2" ref="K7:K57">J7*0.6</f>
        <v>72</v>
      </c>
    </row>
    <row r="8" spans="1:11" ht="13.5">
      <c r="A8" s="476" t="s">
        <v>185</v>
      </c>
      <c r="B8" s="294" t="s">
        <v>8</v>
      </c>
      <c r="C8" s="290">
        <f t="shared" si="0"/>
        <v>131</v>
      </c>
      <c r="D8" s="288">
        <f t="shared" si="1"/>
        <v>78.6</v>
      </c>
      <c r="E8" s="285">
        <v>124</v>
      </c>
      <c r="F8" s="286">
        <f>SUM(F9:F11)</f>
        <v>74.39999999999999</v>
      </c>
      <c r="J8" s="293">
        <v>7</v>
      </c>
      <c r="K8" s="292">
        <f t="shared" si="2"/>
        <v>4.2</v>
      </c>
    </row>
    <row r="9" spans="1:11" ht="13.5">
      <c r="A9" s="477"/>
      <c r="B9" s="294" t="s">
        <v>9</v>
      </c>
      <c r="C9" s="290">
        <f t="shared" si="0"/>
        <v>116</v>
      </c>
      <c r="D9" s="288">
        <f t="shared" si="1"/>
        <v>69.6</v>
      </c>
      <c r="E9" s="285">
        <v>111</v>
      </c>
      <c r="F9" s="286">
        <f>E9*0.6</f>
        <v>66.6</v>
      </c>
      <c r="J9" s="293">
        <v>5</v>
      </c>
      <c r="K9" s="292">
        <f t="shared" si="2"/>
        <v>3</v>
      </c>
    </row>
    <row r="10" spans="1:11" ht="13.5">
      <c r="A10" s="477"/>
      <c r="B10" s="289" t="s">
        <v>18</v>
      </c>
      <c r="C10" s="290">
        <f t="shared" si="0"/>
        <v>9</v>
      </c>
      <c r="D10" s="288">
        <f t="shared" si="1"/>
        <v>5.4</v>
      </c>
      <c r="E10" s="291">
        <v>7</v>
      </c>
      <c r="F10" s="292">
        <f>E10*0.6</f>
        <v>4.2</v>
      </c>
      <c r="G10" s="279">
        <v>0.22</v>
      </c>
      <c r="H10" s="279">
        <v>1.31</v>
      </c>
      <c r="I10" s="279">
        <v>10.34</v>
      </c>
      <c r="J10" s="293">
        <v>2</v>
      </c>
      <c r="K10" s="292">
        <f t="shared" si="2"/>
        <v>1.2</v>
      </c>
    </row>
    <row r="11" spans="1:11" ht="13.5">
      <c r="A11" s="478"/>
      <c r="B11" s="289" t="s">
        <v>19</v>
      </c>
      <c r="C11" s="290">
        <f t="shared" si="0"/>
        <v>6</v>
      </c>
      <c r="D11" s="288">
        <f t="shared" si="1"/>
        <v>3.5999999999999996</v>
      </c>
      <c r="E11" s="291">
        <v>6</v>
      </c>
      <c r="F11" s="292">
        <f>E11*0.6</f>
        <v>3.5999999999999996</v>
      </c>
      <c r="J11" s="293">
        <v>0</v>
      </c>
      <c r="K11" s="292">
        <f t="shared" si="2"/>
        <v>0</v>
      </c>
    </row>
    <row r="12" spans="1:11" ht="13.5">
      <c r="A12" s="476" t="s">
        <v>186</v>
      </c>
      <c r="B12" s="294" t="s">
        <v>20</v>
      </c>
      <c r="C12" s="290">
        <f t="shared" si="0"/>
        <v>44</v>
      </c>
      <c r="D12" s="288">
        <f t="shared" si="1"/>
        <v>26.400000000000002</v>
      </c>
      <c r="E12" s="285">
        <f>SUM(E13:E18)</f>
        <v>29</v>
      </c>
      <c r="F12" s="286">
        <f>SUM(F13:F18)</f>
        <v>17.400000000000002</v>
      </c>
      <c r="J12" s="293">
        <v>15</v>
      </c>
      <c r="K12" s="292">
        <f t="shared" si="2"/>
        <v>9</v>
      </c>
    </row>
    <row r="13" spans="1:11" ht="13.5">
      <c r="A13" s="477"/>
      <c r="B13" s="294" t="s">
        <v>9</v>
      </c>
      <c r="C13" s="290">
        <f t="shared" si="0"/>
        <v>30</v>
      </c>
      <c r="D13" s="288">
        <f t="shared" si="1"/>
        <v>18</v>
      </c>
      <c r="E13" s="285">
        <v>15</v>
      </c>
      <c r="F13" s="286">
        <f aca="true" t="shared" si="3" ref="F13:F18">E13*0.6</f>
        <v>9</v>
      </c>
      <c r="J13" s="293">
        <v>15</v>
      </c>
      <c r="K13" s="292">
        <f t="shared" si="2"/>
        <v>9</v>
      </c>
    </row>
    <row r="14" spans="1:11" ht="13.5">
      <c r="A14" s="477"/>
      <c r="B14" s="289" t="s">
        <v>592</v>
      </c>
      <c r="C14" s="290">
        <f t="shared" si="0"/>
        <v>1</v>
      </c>
      <c r="D14" s="288">
        <f t="shared" si="1"/>
        <v>0.6</v>
      </c>
      <c r="E14" s="291">
        <v>1</v>
      </c>
      <c r="F14" s="292">
        <f t="shared" si="3"/>
        <v>0.6</v>
      </c>
      <c r="G14" s="279">
        <v>0.57</v>
      </c>
      <c r="H14" s="279">
        <v>1.62</v>
      </c>
      <c r="I14" s="279">
        <v>3.64</v>
      </c>
      <c r="J14" s="293">
        <v>0</v>
      </c>
      <c r="K14" s="292">
        <f t="shared" si="2"/>
        <v>0</v>
      </c>
    </row>
    <row r="15" spans="1:11" ht="13.5">
      <c r="A15" s="477"/>
      <c r="B15" s="289" t="s">
        <v>22</v>
      </c>
      <c r="C15" s="290">
        <f t="shared" si="0"/>
        <v>6</v>
      </c>
      <c r="D15" s="288">
        <f t="shared" si="1"/>
        <v>3.5999999999999996</v>
      </c>
      <c r="E15" s="291">
        <v>6</v>
      </c>
      <c r="F15" s="292">
        <f t="shared" si="3"/>
        <v>3.5999999999999996</v>
      </c>
      <c r="J15" s="293">
        <v>0</v>
      </c>
      <c r="K15" s="292">
        <f t="shared" si="2"/>
        <v>0</v>
      </c>
    </row>
    <row r="16" spans="1:11" ht="13.5">
      <c r="A16" s="477"/>
      <c r="B16" s="289" t="s">
        <v>23</v>
      </c>
      <c r="C16" s="290">
        <f t="shared" si="0"/>
        <v>4</v>
      </c>
      <c r="D16" s="288">
        <f t="shared" si="1"/>
        <v>2.4</v>
      </c>
      <c r="E16" s="291">
        <v>4</v>
      </c>
      <c r="F16" s="292">
        <f t="shared" si="3"/>
        <v>2.4</v>
      </c>
      <c r="J16" s="293">
        <v>0</v>
      </c>
      <c r="K16" s="292">
        <f t="shared" si="2"/>
        <v>0</v>
      </c>
    </row>
    <row r="17" spans="1:11" ht="13.5">
      <c r="A17" s="477"/>
      <c r="B17" s="289" t="s">
        <v>24</v>
      </c>
      <c r="C17" s="290">
        <f t="shared" si="0"/>
        <v>2</v>
      </c>
      <c r="D17" s="288">
        <f t="shared" si="1"/>
        <v>1.2</v>
      </c>
      <c r="E17" s="291">
        <v>2</v>
      </c>
      <c r="F17" s="292">
        <f t="shared" si="3"/>
        <v>1.2</v>
      </c>
      <c r="J17" s="293">
        <v>0</v>
      </c>
      <c r="K17" s="292">
        <f t="shared" si="2"/>
        <v>0</v>
      </c>
    </row>
    <row r="18" spans="1:11" ht="13.5">
      <c r="A18" s="478"/>
      <c r="B18" s="289" t="s">
        <v>25</v>
      </c>
      <c r="C18" s="290">
        <f t="shared" si="0"/>
        <v>1</v>
      </c>
      <c r="D18" s="288">
        <f t="shared" si="1"/>
        <v>0.6</v>
      </c>
      <c r="E18" s="291">
        <v>1</v>
      </c>
      <c r="F18" s="292">
        <f t="shared" si="3"/>
        <v>0.6</v>
      </c>
      <c r="J18" s="293">
        <v>0</v>
      </c>
      <c r="K18" s="292">
        <f t="shared" si="2"/>
        <v>0</v>
      </c>
    </row>
    <row r="19" spans="1:11" ht="13.5">
      <c r="A19" s="476" t="s">
        <v>187</v>
      </c>
      <c r="B19" s="294" t="s">
        <v>26</v>
      </c>
      <c r="C19" s="290">
        <f t="shared" si="0"/>
        <v>33</v>
      </c>
      <c r="D19" s="288">
        <f t="shared" si="1"/>
        <v>19.8</v>
      </c>
      <c r="E19" s="285">
        <f>SUM(E20:E23)</f>
        <v>26</v>
      </c>
      <c r="F19" s="286">
        <f>SUM(F20:F23)</f>
        <v>15.6</v>
      </c>
      <c r="J19" s="293">
        <v>7</v>
      </c>
      <c r="K19" s="292">
        <f t="shared" si="2"/>
        <v>4.2</v>
      </c>
    </row>
    <row r="20" spans="1:11" ht="13.5">
      <c r="A20" s="477"/>
      <c r="B20" s="294" t="s">
        <v>9</v>
      </c>
      <c r="C20" s="290">
        <f t="shared" si="0"/>
        <v>22</v>
      </c>
      <c r="D20" s="288">
        <f t="shared" si="1"/>
        <v>13.2</v>
      </c>
      <c r="E20" s="285">
        <v>15</v>
      </c>
      <c r="F20" s="286">
        <f>E20*0.6</f>
        <v>9</v>
      </c>
      <c r="J20" s="293">
        <v>7</v>
      </c>
      <c r="K20" s="292">
        <f t="shared" si="2"/>
        <v>4.2</v>
      </c>
    </row>
    <row r="21" spans="1:11" ht="13.5">
      <c r="A21" s="477"/>
      <c r="B21" s="289" t="s">
        <v>28</v>
      </c>
      <c r="C21" s="290">
        <f t="shared" si="0"/>
        <v>7</v>
      </c>
      <c r="D21" s="288">
        <f t="shared" si="1"/>
        <v>4.2</v>
      </c>
      <c r="E21" s="291">
        <v>7</v>
      </c>
      <c r="F21" s="292">
        <f>E21*0.6</f>
        <v>4.2</v>
      </c>
      <c r="J21" s="293">
        <v>0</v>
      </c>
      <c r="K21" s="292">
        <f t="shared" si="2"/>
        <v>0</v>
      </c>
    </row>
    <row r="22" spans="1:11" ht="13.5">
      <c r="A22" s="477"/>
      <c r="B22" s="289" t="s">
        <v>29</v>
      </c>
      <c r="C22" s="290">
        <f t="shared" si="0"/>
        <v>3</v>
      </c>
      <c r="D22" s="288">
        <f t="shared" si="1"/>
        <v>1.7999999999999998</v>
      </c>
      <c r="E22" s="291">
        <v>3</v>
      </c>
      <c r="F22" s="292">
        <f>E22*0.6</f>
        <v>1.7999999999999998</v>
      </c>
      <c r="J22" s="293">
        <v>0</v>
      </c>
      <c r="K22" s="292">
        <f t="shared" si="2"/>
        <v>0</v>
      </c>
    </row>
    <row r="23" spans="1:11" ht="13.5">
      <c r="A23" s="478"/>
      <c r="B23" s="289" t="s">
        <v>30</v>
      </c>
      <c r="C23" s="290">
        <f t="shared" si="0"/>
        <v>1</v>
      </c>
      <c r="D23" s="288">
        <f t="shared" si="1"/>
        <v>0.6</v>
      </c>
      <c r="E23" s="291">
        <v>1</v>
      </c>
      <c r="F23" s="292">
        <f>E23*0.6</f>
        <v>0.6</v>
      </c>
      <c r="J23" s="293">
        <v>0</v>
      </c>
      <c r="K23" s="292">
        <f t="shared" si="2"/>
        <v>0</v>
      </c>
    </row>
    <row r="24" spans="1:11" ht="13.5">
      <c r="A24" s="476" t="s">
        <v>188</v>
      </c>
      <c r="B24" s="294" t="s">
        <v>31</v>
      </c>
      <c r="C24" s="290">
        <f t="shared" si="0"/>
        <v>110</v>
      </c>
      <c r="D24" s="288">
        <f t="shared" si="1"/>
        <v>66</v>
      </c>
      <c r="E24" s="285">
        <f>SUM(E25:E32)</f>
        <v>86</v>
      </c>
      <c r="F24" s="286">
        <f>SUM(F25:F32)</f>
        <v>51.6</v>
      </c>
      <c r="J24" s="293">
        <v>24</v>
      </c>
      <c r="K24" s="292">
        <f t="shared" si="2"/>
        <v>14.399999999999999</v>
      </c>
    </row>
    <row r="25" spans="1:11" ht="16.5" customHeight="1">
      <c r="A25" s="477"/>
      <c r="B25" s="294" t="s">
        <v>9</v>
      </c>
      <c r="C25" s="290">
        <f t="shared" si="0"/>
        <v>69</v>
      </c>
      <c r="D25" s="288">
        <f t="shared" si="1"/>
        <v>41.4</v>
      </c>
      <c r="E25" s="285">
        <v>48</v>
      </c>
      <c r="F25" s="286">
        <f>E25*0.6</f>
        <v>28.799999999999997</v>
      </c>
      <c r="J25" s="293">
        <v>21</v>
      </c>
      <c r="K25" s="292">
        <f t="shared" si="2"/>
        <v>12.6</v>
      </c>
    </row>
    <row r="26" spans="1:11" ht="13.5">
      <c r="A26" s="477"/>
      <c r="B26" s="289" t="s">
        <v>34</v>
      </c>
      <c r="C26" s="290">
        <f t="shared" si="0"/>
        <v>4</v>
      </c>
      <c r="D26" s="288">
        <f t="shared" si="1"/>
        <v>2.4</v>
      </c>
      <c r="E26" s="291">
        <v>4</v>
      </c>
      <c r="F26" s="292">
        <f aca="true" t="shared" si="4" ref="F26:F32">E26*0.6</f>
        <v>2.4</v>
      </c>
      <c r="J26" s="293">
        <v>0</v>
      </c>
      <c r="K26" s="292">
        <f t="shared" si="2"/>
        <v>0</v>
      </c>
    </row>
    <row r="27" spans="1:11" ht="13.5">
      <c r="A27" s="477"/>
      <c r="B27" s="289" t="s">
        <v>35</v>
      </c>
      <c r="C27" s="290">
        <f t="shared" si="0"/>
        <v>10</v>
      </c>
      <c r="D27" s="288">
        <f t="shared" si="1"/>
        <v>6</v>
      </c>
      <c r="E27" s="291">
        <v>7</v>
      </c>
      <c r="F27" s="292">
        <f t="shared" si="4"/>
        <v>4.2</v>
      </c>
      <c r="G27" s="279">
        <v>1.05</v>
      </c>
      <c r="H27" s="279">
        <v>4.11</v>
      </c>
      <c r="I27" s="279">
        <v>31.04</v>
      </c>
      <c r="J27" s="293">
        <v>3</v>
      </c>
      <c r="K27" s="292">
        <f t="shared" si="2"/>
        <v>1.7999999999999998</v>
      </c>
    </row>
    <row r="28" spans="1:11" ht="13.5">
      <c r="A28" s="477"/>
      <c r="B28" s="289" t="s">
        <v>36</v>
      </c>
      <c r="C28" s="290">
        <f t="shared" si="0"/>
        <v>5</v>
      </c>
      <c r="D28" s="288">
        <f t="shared" si="1"/>
        <v>3</v>
      </c>
      <c r="E28" s="291">
        <v>5</v>
      </c>
      <c r="F28" s="292">
        <f t="shared" si="4"/>
        <v>3</v>
      </c>
      <c r="J28" s="293">
        <v>0</v>
      </c>
      <c r="K28" s="292">
        <f t="shared" si="2"/>
        <v>0</v>
      </c>
    </row>
    <row r="29" spans="1:11" ht="13.5">
      <c r="A29" s="477"/>
      <c r="B29" s="289" t="s">
        <v>37</v>
      </c>
      <c r="C29" s="290">
        <f t="shared" si="0"/>
        <v>2</v>
      </c>
      <c r="D29" s="288">
        <f t="shared" si="1"/>
        <v>1.2</v>
      </c>
      <c r="E29" s="291">
        <v>2</v>
      </c>
      <c r="F29" s="292">
        <f t="shared" si="4"/>
        <v>1.2</v>
      </c>
      <c r="J29" s="293">
        <v>0</v>
      </c>
      <c r="K29" s="292">
        <f t="shared" si="2"/>
        <v>0</v>
      </c>
    </row>
    <row r="30" spans="1:11" ht="13.5">
      <c r="A30" s="477"/>
      <c r="B30" s="289" t="s">
        <v>38</v>
      </c>
      <c r="C30" s="290">
        <f t="shared" si="0"/>
        <v>7</v>
      </c>
      <c r="D30" s="288">
        <f t="shared" si="1"/>
        <v>4.2</v>
      </c>
      <c r="E30" s="291">
        <v>7</v>
      </c>
      <c r="F30" s="292">
        <f t="shared" si="4"/>
        <v>4.2</v>
      </c>
      <c r="J30" s="293">
        <v>0</v>
      </c>
      <c r="K30" s="292">
        <f t="shared" si="2"/>
        <v>0</v>
      </c>
    </row>
    <row r="31" spans="1:11" ht="13.5">
      <c r="A31" s="477"/>
      <c r="B31" s="289" t="s">
        <v>39</v>
      </c>
      <c r="C31" s="290">
        <f t="shared" si="0"/>
        <v>9</v>
      </c>
      <c r="D31" s="288">
        <f t="shared" si="1"/>
        <v>5.3999999999999995</v>
      </c>
      <c r="E31" s="291">
        <v>9</v>
      </c>
      <c r="F31" s="292">
        <f t="shared" si="4"/>
        <v>5.3999999999999995</v>
      </c>
      <c r="J31" s="293">
        <v>0</v>
      </c>
      <c r="K31" s="292">
        <f t="shared" si="2"/>
        <v>0</v>
      </c>
    </row>
    <row r="32" spans="1:11" ht="13.5">
      <c r="A32" s="478"/>
      <c r="B32" s="289" t="s">
        <v>40</v>
      </c>
      <c r="C32" s="290">
        <f t="shared" si="0"/>
        <v>4</v>
      </c>
      <c r="D32" s="288">
        <f t="shared" si="1"/>
        <v>2.4</v>
      </c>
      <c r="E32" s="291">
        <v>4</v>
      </c>
      <c r="F32" s="292">
        <f t="shared" si="4"/>
        <v>2.4</v>
      </c>
      <c r="J32" s="293">
        <v>0</v>
      </c>
      <c r="K32" s="292">
        <f t="shared" si="2"/>
        <v>0</v>
      </c>
    </row>
    <row r="33" spans="1:11" ht="13.5">
      <c r="A33" s="476" t="s">
        <v>189</v>
      </c>
      <c r="B33" s="294" t="s">
        <v>41</v>
      </c>
      <c r="C33" s="290">
        <f t="shared" si="0"/>
        <v>113</v>
      </c>
      <c r="D33" s="288">
        <f t="shared" si="1"/>
        <v>67.8</v>
      </c>
      <c r="E33" s="285">
        <f>SUM(E34:E43)</f>
        <v>99</v>
      </c>
      <c r="F33" s="292">
        <f>SUM(F34:F43)</f>
        <v>59.4</v>
      </c>
      <c r="J33" s="293">
        <v>14</v>
      </c>
      <c r="K33" s="292">
        <f t="shared" si="2"/>
        <v>8.4</v>
      </c>
    </row>
    <row r="34" spans="1:11" ht="13.5">
      <c r="A34" s="477"/>
      <c r="B34" s="294" t="s">
        <v>9</v>
      </c>
      <c r="C34" s="290">
        <f t="shared" si="0"/>
        <v>48</v>
      </c>
      <c r="D34" s="288">
        <f t="shared" si="1"/>
        <v>28.799999999999997</v>
      </c>
      <c r="E34" s="291">
        <v>36</v>
      </c>
      <c r="F34" s="292">
        <f>E34*0.6</f>
        <v>21.599999999999998</v>
      </c>
      <c r="J34" s="293">
        <v>12</v>
      </c>
      <c r="K34" s="292">
        <f t="shared" si="2"/>
        <v>7.199999999999999</v>
      </c>
    </row>
    <row r="35" spans="1:11" ht="13.5">
      <c r="A35" s="477"/>
      <c r="B35" s="289" t="s">
        <v>44</v>
      </c>
      <c r="C35" s="290">
        <f t="shared" si="0"/>
        <v>10</v>
      </c>
      <c r="D35" s="288">
        <f t="shared" si="1"/>
        <v>6</v>
      </c>
      <c r="E35" s="291">
        <v>10</v>
      </c>
      <c r="F35" s="292">
        <f aca="true" t="shared" si="5" ref="F35:F43">E35*0.6</f>
        <v>6</v>
      </c>
      <c r="J35" s="293">
        <v>0</v>
      </c>
      <c r="K35" s="292">
        <f t="shared" si="2"/>
        <v>0</v>
      </c>
    </row>
    <row r="36" spans="1:11" ht="13.5">
      <c r="A36" s="477"/>
      <c r="B36" s="289" t="s">
        <v>45</v>
      </c>
      <c r="C36" s="290">
        <f t="shared" si="0"/>
        <v>4</v>
      </c>
      <c r="D36" s="288">
        <f t="shared" si="1"/>
        <v>2.4</v>
      </c>
      <c r="E36" s="291">
        <v>4</v>
      </c>
      <c r="F36" s="292">
        <f t="shared" si="5"/>
        <v>2.4</v>
      </c>
      <c r="J36" s="293">
        <v>0</v>
      </c>
      <c r="K36" s="292">
        <f t="shared" si="2"/>
        <v>0</v>
      </c>
    </row>
    <row r="37" spans="1:11" ht="13.5">
      <c r="A37" s="477"/>
      <c r="B37" s="289" t="s">
        <v>46</v>
      </c>
      <c r="C37" s="290">
        <f t="shared" si="0"/>
        <v>12</v>
      </c>
      <c r="D37" s="288">
        <f t="shared" si="1"/>
        <v>7.199999999999999</v>
      </c>
      <c r="E37" s="291">
        <v>12</v>
      </c>
      <c r="F37" s="292">
        <f t="shared" si="5"/>
        <v>7.199999999999999</v>
      </c>
      <c r="J37" s="293">
        <v>0</v>
      </c>
      <c r="K37" s="292">
        <f t="shared" si="2"/>
        <v>0</v>
      </c>
    </row>
    <row r="38" spans="1:11" ht="13.5">
      <c r="A38" s="477"/>
      <c r="B38" s="289" t="s">
        <v>47</v>
      </c>
      <c r="C38" s="290">
        <f t="shared" si="0"/>
        <v>17</v>
      </c>
      <c r="D38" s="288">
        <f t="shared" si="1"/>
        <v>10.2</v>
      </c>
      <c r="E38" s="291">
        <v>15</v>
      </c>
      <c r="F38" s="292">
        <f t="shared" si="5"/>
        <v>9</v>
      </c>
      <c r="G38" s="279">
        <v>10.26</v>
      </c>
      <c r="H38" s="279">
        <v>22.08</v>
      </c>
      <c r="I38" s="279">
        <v>19.24</v>
      </c>
      <c r="J38" s="293">
        <v>2</v>
      </c>
      <c r="K38" s="292">
        <f t="shared" si="2"/>
        <v>1.2</v>
      </c>
    </row>
    <row r="39" spans="1:11" ht="13.5">
      <c r="A39" s="477"/>
      <c r="B39" s="289" t="s">
        <v>48</v>
      </c>
      <c r="C39" s="290">
        <f aca="true" t="shared" si="6" ref="C39:C70">E39+J39</f>
        <v>11</v>
      </c>
      <c r="D39" s="288">
        <f aca="true" t="shared" si="7" ref="D39:D70">F39+K39</f>
        <v>6.6</v>
      </c>
      <c r="E39" s="291">
        <v>11</v>
      </c>
      <c r="F39" s="292">
        <f t="shared" si="5"/>
        <v>6.6</v>
      </c>
      <c r="J39" s="293">
        <v>0</v>
      </c>
      <c r="K39" s="292">
        <f t="shared" si="2"/>
        <v>0</v>
      </c>
    </row>
    <row r="40" spans="1:11" ht="13.5">
      <c r="A40" s="477"/>
      <c r="B40" s="289" t="s">
        <v>49</v>
      </c>
      <c r="C40" s="290">
        <f t="shared" si="6"/>
        <v>4</v>
      </c>
      <c r="D40" s="288">
        <f t="shared" si="7"/>
        <v>2.4</v>
      </c>
      <c r="E40" s="291">
        <v>4</v>
      </c>
      <c r="F40" s="292">
        <f t="shared" si="5"/>
        <v>2.4</v>
      </c>
      <c r="J40" s="293">
        <v>0</v>
      </c>
      <c r="K40" s="292">
        <f t="shared" si="2"/>
        <v>0</v>
      </c>
    </row>
    <row r="41" spans="1:11" ht="13.5">
      <c r="A41" s="477"/>
      <c r="B41" s="289" t="s">
        <v>50</v>
      </c>
      <c r="C41" s="290">
        <f t="shared" si="6"/>
        <v>4</v>
      </c>
      <c r="D41" s="288">
        <f t="shared" si="7"/>
        <v>2.4</v>
      </c>
      <c r="E41" s="291">
        <v>4</v>
      </c>
      <c r="F41" s="292">
        <f t="shared" si="5"/>
        <v>2.4</v>
      </c>
      <c r="J41" s="293">
        <v>0</v>
      </c>
      <c r="K41" s="292">
        <f t="shared" si="2"/>
        <v>0</v>
      </c>
    </row>
    <row r="42" spans="1:11" ht="13.5">
      <c r="A42" s="477"/>
      <c r="B42" s="289" t="s">
        <v>51</v>
      </c>
      <c r="C42" s="290">
        <f t="shared" si="6"/>
        <v>1</v>
      </c>
      <c r="D42" s="288">
        <f t="shared" si="7"/>
        <v>0.6</v>
      </c>
      <c r="E42" s="291">
        <v>1</v>
      </c>
      <c r="F42" s="292">
        <f t="shared" si="5"/>
        <v>0.6</v>
      </c>
      <c r="J42" s="293">
        <v>0</v>
      </c>
      <c r="K42" s="292">
        <f t="shared" si="2"/>
        <v>0</v>
      </c>
    </row>
    <row r="43" spans="1:11" ht="13.5">
      <c r="A43" s="478"/>
      <c r="B43" s="289" t="s">
        <v>52</v>
      </c>
      <c r="C43" s="290">
        <f t="shared" si="6"/>
        <v>2</v>
      </c>
      <c r="D43" s="288">
        <f t="shared" si="7"/>
        <v>1.2</v>
      </c>
      <c r="E43" s="291">
        <v>2</v>
      </c>
      <c r="F43" s="292">
        <f t="shared" si="5"/>
        <v>1.2</v>
      </c>
      <c r="J43" s="293">
        <v>0</v>
      </c>
      <c r="K43" s="292">
        <f t="shared" si="2"/>
        <v>0</v>
      </c>
    </row>
    <row r="44" spans="1:11" ht="13.5">
      <c r="A44" s="476" t="s">
        <v>190</v>
      </c>
      <c r="B44" s="294" t="s">
        <v>53</v>
      </c>
      <c r="C44" s="290">
        <f t="shared" si="6"/>
        <v>54</v>
      </c>
      <c r="D44" s="288">
        <f t="shared" si="7"/>
        <v>32.400000000000006</v>
      </c>
      <c r="E44" s="285">
        <f>SUM(E45:E51)</f>
        <v>52</v>
      </c>
      <c r="F44" s="287">
        <f>SUM(F45:F51)</f>
        <v>31.200000000000003</v>
      </c>
      <c r="J44" s="293">
        <v>2</v>
      </c>
      <c r="K44" s="292">
        <f t="shared" si="2"/>
        <v>1.2</v>
      </c>
    </row>
    <row r="45" spans="1:11" ht="13.5">
      <c r="A45" s="477"/>
      <c r="B45" s="294" t="s">
        <v>9</v>
      </c>
      <c r="C45" s="290">
        <f t="shared" si="6"/>
        <v>21</v>
      </c>
      <c r="D45" s="288">
        <f t="shared" si="7"/>
        <v>12.6</v>
      </c>
      <c r="E45" s="285">
        <v>19</v>
      </c>
      <c r="F45" s="286">
        <f>E45*0.6</f>
        <v>11.4</v>
      </c>
      <c r="J45" s="293">
        <v>2</v>
      </c>
      <c r="K45" s="292">
        <f t="shared" si="2"/>
        <v>1.2</v>
      </c>
    </row>
    <row r="46" spans="1:11" ht="13.5">
      <c r="A46" s="477"/>
      <c r="B46" s="289" t="s">
        <v>58</v>
      </c>
      <c r="C46" s="290">
        <f t="shared" si="6"/>
        <v>7</v>
      </c>
      <c r="D46" s="288">
        <f t="shared" si="7"/>
        <v>4.2</v>
      </c>
      <c r="E46" s="291">
        <v>7</v>
      </c>
      <c r="F46" s="292">
        <f aca="true" t="shared" si="8" ref="F46:F51">E46*0.6</f>
        <v>4.2</v>
      </c>
      <c r="J46" s="293">
        <v>0</v>
      </c>
      <c r="K46" s="292">
        <f t="shared" si="2"/>
        <v>0</v>
      </c>
    </row>
    <row r="47" spans="1:11" ht="13.5">
      <c r="A47" s="477"/>
      <c r="B47" s="289" t="s">
        <v>59</v>
      </c>
      <c r="C47" s="290">
        <f t="shared" si="6"/>
        <v>6</v>
      </c>
      <c r="D47" s="288">
        <f t="shared" si="7"/>
        <v>3.5999999999999996</v>
      </c>
      <c r="E47" s="291">
        <v>6</v>
      </c>
      <c r="F47" s="292">
        <f t="shared" si="8"/>
        <v>3.5999999999999996</v>
      </c>
      <c r="J47" s="293">
        <v>0</v>
      </c>
      <c r="K47" s="292">
        <f t="shared" si="2"/>
        <v>0</v>
      </c>
    </row>
    <row r="48" spans="1:11" ht="13.5">
      <c r="A48" s="477"/>
      <c r="B48" s="289" t="s">
        <v>60</v>
      </c>
      <c r="C48" s="290">
        <f t="shared" si="6"/>
        <v>6</v>
      </c>
      <c r="D48" s="288">
        <f t="shared" si="7"/>
        <v>3.5999999999999996</v>
      </c>
      <c r="E48" s="291">
        <v>6</v>
      </c>
      <c r="F48" s="292">
        <f t="shared" si="8"/>
        <v>3.5999999999999996</v>
      </c>
      <c r="J48" s="293">
        <v>0</v>
      </c>
      <c r="K48" s="292">
        <f t="shared" si="2"/>
        <v>0</v>
      </c>
    </row>
    <row r="49" spans="1:11" ht="13.5">
      <c r="A49" s="477"/>
      <c r="B49" s="289" t="s">
        <v>61</v>
      </c>
      <c r="C49" s="290">
        <f t="shared" si="6"/>
        <v>5</v>
      </c>
      <c r="D49" s="288">
        <f t="shared" si="7"/>
        <v>3</v>
      </c>
      <c r="E49" s="291">
        <v>5</v>
      </c>
      <c r="F49" s="292">
        <f t="shared" si="8"/>
        <v>3</v>
      </c>
      <c r="J49" s="293">
        <v>0</v>
      </c>
      <c r="K49" s="292">
        <f t="shared" si="2"/>
        <v>0</v>
      </c>
    </row>
    <row r="50" spans="1:11" ht="13.5">
      <c r="A50" s="477"/>
      <c r="B50" s="289" t="s">
        <v>62</v>
      </c>
      <c r="C50" s="290">
        <f t="shared" si="6"/>
        <v>4</v>
      </c>
      <c r="D50" s="288">
        <f t="shared" si="7"/>
        <v>2.4</v>
      </c>
      <c r="E50" s="291">
        <v>4</v>
      </c>
      <c r="F50" s="292">
        <f t="shared" si="8"/>
        <v>2.4</v>
      </c>
      <c r="J50" s="293">
        <v>0</v>
      </c>
      <c r="K50" s="292">
        <f t="shared" si="2"/>
        <v>0</v>
      </c>
    </row>
    <row r="51" spans="1:11" ht="12" customHeight="1">
      <c r="A51" s="478"/>
      <c r="B51" s="295" t="s">
        <v>63</v>
      </c>
      <c r="C51" s="290">
        <f t="shared" si="6"/>
        <v>5</v>
      </c>
      <c r="D51" s="288">
        <f t="shared" si="7"/>
        <v>3</v>
      </c>
      <c r="E51" s="291">
        <v>5</v>
      </c>
      <c r="F51" s="292">
        <f t="shared" si="8"/>
        <v>3</v>
      </c>
      <c r="J51" s="293">
        <v>0</v>
      </c>
      <c r="K51" s="292">
        <f t="shared" si="2"/>
        <v>0</v>
      </c>
    </row>
    <row r="52" spans="1:11" ht="13.5">
      <c r="A52" s="476" t="s">
        <v>191</v>
      </c>
      <c r="B52" s="294" t="s">
        <v>64</v>
      </c>
      <c r="C52" s="290">
        <f t="shared" si="6"/>
        <v>65</v>
      </c>
      <c r="D52" s="288">
        <f t="shared" si="7"/>
        <v>39</v>
      </c>
      <c r="E52" s="285">
        <f>SUM(E53:E60)</f>
        <v>58</v>
      </c>
      <c r="F52" s="287">
        <f>SUM(F53:F60)</f>
        <v>34.8</v>
      </c>
      <c r="J52" s="293">
        <v>7</v>
      </c>
      <c r="K52" s="292">
        <f t="shared" si="2"/>
        <v>4.2</v>
      </c>
    </row>
    <row r="53" spans="1:11" ht="13.5">
      <c r="A53" s="477"/>
      <c r="B53" s="294" t="s">
        <v>9</v>
      </c>
      <c r="C53" s="290">
        <f t="shared" si="6"/>
        <v>29</v>
      </c>
      <c r="D53" s="288">
        <f t="shared" si="7"/>
        <v>17.4</v>
      </c>
      <c r="E53" s="285">
        <v>25</v>
      </c>
      <c r="F53" s="286">
        <f>E53*0.6</f>
        <v>15</v>
      </c>
      <c r="J53" s="293">
        <v>4</v>
      </c>
      <c r="K53" s="292">
        <f t="shared" si="2"/>
        <v>2.4</v>
      </c>
    </row>
    <row r="54" spans="1:11" ht="13.5">
      <c r="A54" s="477"/>
      <c r="B54" s="296" t="s">
        <v>70</v>
      </c>
      <c r="C54" s="290">
        <f t="shared" si="6"/>
        <v>2</v>
      </c>
      <c r="D54" s="288">
        <f t="shared" si="7"/>
        <v>1.2</v>
      </c>
      <c r="E54" s="291">
        <v>2</v>
      </c>
      <c r="F54" s="292">
        <f aca="true" t="shared" si="9" ref="F54:F60">E54*0.6</f>
        <v>1.2</v>
      </c>
      <c r="G54" s="279">
        <v>0.14</v>
      </c>
      <c r="H54" s="279">
        <v>0.8</v>
      </c>
      <c r="I54" s="279">
        <v>3.66</v>
      </c>
      <c r="J54" s="293">
        <v>0</v>
      </c>
      <c r="K54" s="292">
        <f t="shared" si="2"/>
        <v>0</v>
      </c>
    </row>
    <row r="55" spans="1:11" ht="13.5">
      <c r="A55" s="477"/>
      <c r="B55" s="289" t="s">
        <v>71</v>
      </c>
      <c r="C55" s="290">
        <f t="shared" si="6"/>
        <v>4</v>
      </c>
      <c r="D55" s="288">
        <f t="shared" si="7"/>
        <v>2.4</v>
      </c>
      <c r="E55" s="291">
        <v>4</v>
      </c>
      <c r="F55" s="292">
        <f t="shared" si="9"/>
        <v>2.4</v>
      </c>
      <c r="J55" s="293">
        <v>0</v>
      </c>
      <c r="K55" s="292">
        <f t="shared" si="2"/>
        <v>0</v>
      </c>
    </row>
    <row r="56" spans="1:11" ht="13.5">
      <c r="A56" s="477"/>
      <c r="B56" s="289" t="s">
        <v>72</v>
      </c>
      <c r="C56" s="290">
        <f t="shared" si="6"/>
        <v>4</v>
      </c>
      <c r="D56" s="288">
        <f t="shared" si="7"/>
        <v>2.4</v>
      </c>
      <c r="E56" s="291">
        <v>4</v>
      </c>
      <c r="F56" s="292">
        <f t="shared" si="9"/>
        <v>2.4</v>
      </c>
      <c r="J56" s="293">
        <v>0</v>
      </c>
      <c r="K56" s="292">
        <f t="shared" si="2"/>
        <v>0</v>
      </c>
    </row>
    <row r="57" spans="1:11" ht="13.5">
      <c r="A57" s="477"/>
      <c r="B57" s="289" t="s">
        <v>73</v>
      </c>
      <c r="C57" s="290">
        <f t="shared" si="6"/>
        <v>7</v>
      </c>
      <c r="D57" s="288">
        <f t="shared" si="7"/>
        <v>4.199999999999999</v>
      </c>
      <c r="E57" s="291">
        <v>6</v>
      </c>
      <c r="F57" s="292">
        <f t="shared" si="9"/>
        <v>3.5999999999999996</v>
      </c>
      <c r="G57" s="279">
        <v>-7.48</v>
      </c>
      <c r="H57" s="279">
        <v>-16.43</v>
      </c>
      <c r="I57" s="279">
        <v>15.5</v>
      </c>
      <c r="J57" s="293">
        <v>1</v>
      </c>
      <c r="K57" s="292">
        <f t="shared" si="2"/>
        <v>0.6</v>
      </c>
    </row>
    <row r="58" spans="1:11" ht="13.5">
      <c r="A58" s="477"/>
      <c r="B58" s="289" t="s">
        <v>74</v>
      </c>
      <c r="C58" s="290">
        <f t="shared" si="6"/>
        <v>3</v>
      </c>
      <c r="D58" s="288">
        <f t="shared" si="7"/>
        <v>1.7999999999999998</v>
      </c>
      <c r="E58" s="291">
        <v>3</v>
      </c>
      <c r="F58" s="292">
        <f t="shared" si="9"/>
        <v>1.7999999999999998</v>
      </c>
      <c r="J58" s="293">
        <v>0</v>
      </c>
      <c r="K58" s="292">
        <f aca="true" t="shared" si="10" ref="K58:K121">J58*0.6</f>
        <v>0</v>
      </c>
    </row>
    <row r="59" spans="1:11" ht="13.5">
      <c r="A59" s="477"/>
      <c r="B59" s="289" t="s">
        <v>75</v>
      </c>
      <c r="C59" s="290">
        <f t="shared" si="6"/>
        <v>10</v>
      </c>
      <c r="D59" s="288">
        <f t="shared" si="7"/>
        <v>6</v>
      </c>
      <c r="E59" s="291">
        <v>8</v>
      </c>
      <c r="F59" s="292">
        <f t="shared" si="9"/>
        <v>4.8</v>
      </c>
      <c r="G59" s="279">
        <v>0.74</v>
      </c>
      <c r="H59" s="279">
        <v>2.72</v>
      </c>
      <c r="I59" s="279">
        <v>12.09</v>
      </c>
      <c r="J59" s="293">
        <v>2</v>
      </c>
      <c r="K59" s="292">
        <f t="shared" si="10"/>
        <v>1.2</v>
      </c>
    </row>
    <row r="60" spans="1:11" ht="13.5">
      <c r="A60" s="478"/>
      <c r="B60" s="289" t="s">
        <v>76</v>
      </c>
      <c r="C60" s="290">
        <f t="shared" si="6"/>
        <v>6</v>
      </c>
      <c r="D60" s="288">
        <f t="shared" si="7"/>
        <v>3.5999999999999996</v>
      </c>
      <c r="E60" s="291">
        <v>6</v>
      </c>
      <c r="F60" s="292">
        <f t="shared" si="9"/>
        <v>3.5999999999999996</v>
      </c>
      <c r="J60" s="293">
        <v>0</v>
      </c>
      <c r="K60" s="292">
        <f t="shared" si="10"/>
        <v>0</v>
      </c>
    </row>
    <row r="61" spans="1:11" ht="13.5">
      <c r="A61" s="476" t="s">
        <v>192</v>
      </c>
      <c r="B61" s="294" t="s">
        <v>77</v>
      </c>
      <c r="C61" s="290">
        <f t="shared" si="6"/>
        <v>18</v>
      </c>
      <c r="D61" s="288">
        <f t="shared" si="7"/>
        <v>10.799999999999999</v>
      </c>
      <c r="E61" s="285">
        <f>SUM(E62:E64)</f>
        <v>14</v>
      </c>
      <c r="F61" s="286">
        <f>SUM(F62:F64)</f>
        <v>8.399999999999999</v>
      </c>
      <c r="J61" s="293">
        <v>4</v>
      </c>
      <c r="K61" s="292">
        <f t="shared" si="10"/>
        <v>2.4</v>
      </c>
    </row>
    <row r="62" spans="1:11" ht="13.5">
      <c r="A62" s="477"/>
      <c r="B62" s="294" t="s">
        <v>9</v>
      </c>
      <c r="C62" s="290">
        <f t="shared" si="6"/>
        <v>8</v>
      </c>
      <c r="D62" s="288">
        <f t="shared" si="7"/>
        <v>4.8</v>
      </c>
      <c r="E62" s="285">
        <v>5</v>
      </c>
      <c r="F62" s="286">
        <f>E62*0.6</f>
        <v>3</v>
      </c>
      <c r="J62" s="293">
        <v>3</v>
      </c>
      <c r="K62" s="292">
        <f t="shared" si="10"/>
        <v>1.7999999999999998</v>
      </c>
    </row>
    <row r="63" spans="1:11" ht="13.5">
      <c r="A63" s="477"/>
      <c r="B63" s="289" t="s">
        <v>81</v>
      </c>
      <c r="C63" s="290">
        <f t="shared" si="6"/>
        <v>6</v>
      </c>
      <c r="D63" s="288">
        <f t="shared" si="7"/>
        <v>3.5999999999999996</v>
      </c>
      <c r="E63" s="291">
        <v>6</v>
      </c>
      <c r="F63" s="292">
        <f>E63*0.6</f>
        <v>3.5999999999999996</v>
      </c>
      <c r="J63" s="293">
        <v>0</v>
      </c>
      <c r="K63" s="292">
        <f t="shared" si="10"/>
        <v>0</v>
      </c>
    </row>
    <row r="64" spans="1:11" ht="13.5">
      <c r="A64" s="478"/>
      <c r="B64" s="289" t="s">
        <v>82</v>
      </c>
      <c r="C64" s="290">
        <f t="shared" si="6"/>
        <v>3</v>
      </c>
      <c r="D64" s="288">
        <f t="shared" si="7"/>
        <v>1.7999999999999998</v>
      </c>
      <c r="E64" s="291">
        <v>3</v>
      </c>
      <c r="F64" s="292">
        <f>E64*0.6</f>
        <v>1.7999999999999998</v>
      </c>
      <c r="J64" s="293">
        <v>0</v>
      </c>
      <c r="K64" s="292">
        <f t="shared" si="10"/>
        <v>0</v>
      </c>
    </row>
    <row r="65" spans="1:11" ht="13.5">
      <c r="A65" s="476" t="s">
        <v>193</v>
      </c>
      <c r="B65" s="294" t="s">
        <v>83</v>
      </c>
      <c r="C65" s="290">
        <f t="shared" si="6"/>
        <v>40</v>
      </c>
      <c r="D65" s="288">
        <f t="shared" si="7"/>
        <v>24</v>
      </c>
      <c r="E65" s="285">
        <f>SUM(E66:E70)</f>
        <v>35</v>
      </c>
      <c r="F65" s="286">
        <f>SUM(F66:F70)</f>
        <v>21</v>
      </c>
      <c r="J65" s="293">
        <v>5</v>
      </c>
      <c r="K65" s="292">
        <f t="shared" si="10"/>
        <v>3</v>
      </c>
    </row>
    <row r="66" spans="1:11" ht="13.5">
      <c r="A66" s="477"/>
      <c r="B66" s="294" t="s">
        <v>9</v>
      </c>
      <c r="C66" s="290">
        <f t="shared" si="6"/>
        <v>20</v>
      </c>
      <c r="D66" s="288">
        <f t="shared" si="7"/>
        <v>12</v>
      </c>
      <c r="E66" s="285">
        <v>16</v>
      </c>
      <c r="F66" s="286">
        <f>E66*0.6</f>
        <v>9.6</v>
      </c>
      <c r="J66" s="293">
        <v>4</v>
      </c>
      <c r="K66" s="292">
        <f t="shared" si="10"/>
        <v>2.4</v>
      </c>
    </row>
    <row r="67" spans="1:11" ht="13.5">
      <c r="A67" s="477"/>
      <c r="B67" s="289" t="s">
        <v>88</v>
      </c>
      <c r="C67" s="290">
        <f t="shared" si="6"/>
        <v>5</v>
      </c>
      <c r="D67" s="288">
        <f t="shared" si="7"/>
        <v>3</v>
      </c>
      <c r="E67" s="291">
        <v>4</v>
      </c>
      <c r="F67" s="292">
        <f>E67*0.6</f>
        <v>2.4</v>
      </c>
      <c r="G67" s="279">
        <v>-0.27</v>
      </c>
      <c r="H67" s="279">
        <v>1.4</v>
      </c>
      <c r="I67" s="279">
        <v>31.1</v>
      </c>
      <c r="J67" s="293">
        <v>1</v>
      </c>
      <c r="K67" s="292">
        <f t="shared" si="10"/>
        <v>0.6</v>
      </c>
    </row>
    <row r="68" spans="1:11" ht="13.5">
      <c r="A68" s="477"/>
      <c r="B68" s="289" t="s">
        <v>89</v>
      </c>
      <c r="C68" s="290">
        <f t="shared" si="6"/>
        <v>4</v>
      </c>
      <c r="D68" s="288">
        <f t="shared" si="7"/>
        <v>2.4</v>
      </c>
      <c r="E68" s="291">
        <v>4</v>
      </c>
      <c r="F68" s="292">
        <f>E68*0.6</f>
        <v>2.4</v>
      </c>
      <c r="J68" s="293">
        <v>0</v>
      </c>
      <c r="K68" s="292">
        <f t="shared" si="10"/>
        <v>0</v>
      </c>
    </row>
    <row r="69" spans="1:11" ht="13.5">
      <c r="A69" s="477"/>
      <c r="B69" s="289" t="s">
        <v>90</v>
      </c>
      <c r="C69" s="290">
        <f t="shared" si="6"/>
        <v>5</v>
      </c>
      <c r="D69" s="288">
        <f t="shared" si="7"/>
        <v>3</v>
      </c>
      <c r="E69" s="291">
        <v>5</v>
      </c>
      <c r="F69" s="292">
        <f>E69*0.6</f>
        <v>3</v>
      </c>
      <c r="J69" s="293">
        <v>0</v>
      </c>
      <c r="K69" s="292">
        <f t="shared" si="10"/>
        <v>0</v>
      </c>
    </row>
    <row r="70" spans="1:11" ht="13.5">
      <c r="A70" s="478"/>
      <c r="B70" s="289" t="s">
        <v>91</v>
      </c>
      <c r="C70" s="290">
        <f t="shared" si="6"/>
        <v>6</v>
      </c>
      <c r="D70" s="288">
        <f t="shared" si="7"/>
        <v>3.5999999999999996</v>
      </c>
      <c r="E70" s="291">
        <v>6</v>
      </c>
      <c r="F70" s="292">
        <f>E70*0.6</f>
        <v>3.5999999999999996</v>
      </c>
      <c r="G70" s="279">
        <v>-1.8</v>
      </c>
      <c r="H70" s="279">
        <v>-6.44</v>
      </c>
      <c r="I70" s="279">
        <v>-2.28</v>
      </c>
      <c r="J70" s="293">
        <v>0</v>
      </c>
      <c r="K70" s="292">
        <f t="shared" si="10"/>
        <v>0</v>
      </c>
    </row>
    <row r="71" spans="1:11" ht="13.5">
      <c r="A71" s="476" t="s">
        <v>194</v>
      </c>
      <c r="B71" s="294" t="s">
        <v>92</v>
      </c>
      <c r="C71" s="290">
        <f aca="true" t="shared" si="11" ref="C71:C102">E71+J71</f>
        <v>94</v>
      </c>
      <c r="D71" s="288">
        <f aca="true" t="shared" si="12" ref="D71:D102">F71+K71</f>
        <v>56.39999999999999</v>
      </c>
      <c r="E71" s="285">
        <f>SUM(E72:E81)</f>
        <v>88</v>
      </c>
      <c r="F71" s="286">
        <f>SUM(F72:F81)</f>
        <v>52.79999999999999</v>
      </c>
      <c r="G71" s="285">
        <f>SUM(G73:G81)</f>
        <v>4.84</v>
      </c>
      <c r="H71" s="285">
        <f>SUM(H73:H81)</f>
        <v>11.26</v>
      </c>
      <c r="I71" s="285">
        <f>SUM(I73:I81)</f>
        <v>3.17</v>
      </c>
      <c r="J71" s="285">
        <v>6</v>
      </c>
      <c r="K71" s="292">
        <f t="shared" si="10"/>
        <v>3.5999999999999996</v>
      </c>
    </row>
    <row r="72" spans="1:11" ht="13.5">
      <c r="A72" s="477"/>
      <c r="B72" s="294" t="s">
        <v>9</v>
      </c>
      <c r="C72" s="290">
        <f t="shared" si="11"/>
        <v>38</v>
      </c>
      <c r="D72" s="288">
        <f t="shared" si="12"/>
        <v>22.8</v>
      </c>
      <c r="E72" s="285">
        <v>33</v>
      </c>
      <c r="F72" s="286">
        <f>E72*0.6</f>
        <v>19.8</v>
      </c>
      <c r="G72" s="285" t="e">
        <f>#REF!+#REF!+#REF!</f>
        <v>#REF!</v>
      </c>
      <c r="H72" s="285" t="e">
        <f>#REF!+#REF!+#REF!</f>
        <v>#REF!</v>
      </c>
      <c r="I72" s="285" t="e">
        <f>#REF!+#REF!+#REF!</f>
        <v>#REF!</v>
      </c>
      <c r="J72" s="285">
        <v>5</v>
      </c>
      <c r="K72" s="292">
        <f t="shared" si="10"/>
        <v>3</v>
      </c>
    </row>
    <row r="73" spans="1:11" ht="13.5">
      <c r="A73" s="477"/>
      <c r="B73" s="289" t="s">
        <v>96</v>
      </c>
      <c r="C73" s="290">
        <f t="shared" si="11"/>
        <v>3</v>
      </c>
      <c r="D73" s="288">
        <f t="shared" si="12"/>
        <v>1.7999999999999998</v>
      </c>
      <c r="E73" s="291">
        <v>3</v>
      </c>
      <c r="F73" s="292">
        <f aca="true" t="shared" si="13" ref="F73:F81">E73*0.6</f>
        <v>1.7999999999999998</v>
      </c>
      <c r="J73" s="293">
        <v>0</v>
      </c>
      <c r="K73" s="292">
        <f t="shared" si="10"/>
        <v>0</v>
      </c>
    </row>
    <row r="74" spans="1:11" ht="13.5">
      <c r="A74" s="477"/>
      <c r="B74" s="289" t="s">
        <v>97</v>
      </c>
      <c r="C74" s="290">
        <f t="shared" si="11"/>
        <v>9</v>
      </c>
      <c r="D74" s="288">
        <f t="shared" si="12"/>
        <v>5.3999999999999995</v>
      </c>
      <c r="E74" s="291">
        <v>9</v>
      </c>
      <c r="F74" s="292">
        <f t="shared" si="13"/>
        <v>5.3999999999999995</v>
      </c>
      <c r="J74" s="293">
        <v>0</v>
      </c>
      <c r="K74" s="292">
        <f t="shared" si="10"/>
        <v>0</v>
      </c>
    </row>
    <row r="75" spans="1:11" ht="13.5">
      <c r="A75" s="477"/>
      <c r="B75" s="289" t="s">
        <v>98</v>
      </c>
      <c r="C75" s="290">
        <f t="shared" si="11"/>
        <v>8</v>
      </c>
      <c r="D75" s="288">
        <f t="shared" si="12"/>
        <v>4.8</v>
      </c>
      <c r="E75" s="291">
        <v>8</v>
      </c>
      <c r="F75" s="292">
        <f t="shared" si="13"/>
        <v>4.8</v>
      </c>
      <c r="J75" s="293">
        <v>0</v>
      </c>
      <c r="K75" s="292">
        <f t="shared" si="10"/>
        <v>0</v>
      </c>
    </row>
    <row r="76" spans="1:11" ht="13.5">
      <c r="A76" s="477"/>
      <c r="B76" s="289" t="s">
        <v>99</v>
      </c>
      <c r="C76" s="290">
        <f t="shared" si="11"/>
        <v>2</v>
      </c>
      <c r="D76" s="288">
        <f t="shared" si="12"/>
        <v>1.2</v>
      </c>
      <c r="E76" s="291">
        <v>2</v>
      </c>
      <c r="F76" s="292">
        <f t="shared" si="13"/>
        <v>1.2</v>
      </c>
      <c r="J76" s="293">
        <v>0</v>
      </c>
      <c r="K76" s="292">
        <f t="shared" si="10"/>
        <v>0</v>
      </c>
    </row>
    <row r="77" spans="1:11" ht="13.5">
      <c r="A77" s="477"/>
      <c r="B77" s="289" t="s">
        <v>100</v>
      </c>
      <c r="C77" s="290">
        <f t="shared" si="11"/>
        <v>8</v>
      </c>
      <c r="D77" s="288">
        <f t="shared" si="12"/>
        <v>4.8</v>
      </c>
      <c r="E77" s="291">
        <v>8</v>
      </c>
      <c r="F77" s="292">
        <f t="shared" si="13"/>
        <v>4.8</v>
      </c>
      <c r="J77" s="293">
        <v>0</v>
      </c>
      <c r="K77" s="292">
        <f t="shared" si="10"/>
        <v>0</v>
      </c>
    </row>
    <row r="78" spans="1:11" ht="13.5">
      <c r="A78" s="477"/>
      <c r="B78" s="289" t="s">
        <v>101</v>
      </c>
      <c r="C78" s="290">
        <f t="shared" si="11"/>
        <v>8</v>
      </c>
      <c r="D78" s="288">
        <f t="shared" si="12"/>
        <v>4.8</v>
      </c>
      <c r="E78" s="291">
        <v>8</v>
      </c>
      <c r="F78" s="292">
        <f t="shared" si="13"/>
        <v>4.8</v>
      </c>
      <c r="J78" s="293">
        <v>0</v>
      </c>
      <c r="K78" s="292">
        <f t="shared" si="10"/>
        <v>0</v>
      </c>
    </row>
    <row r="79" spans="1:11" ht="13.5">
      <c r="A79" s="477"/>
      <c r="B79" s="296" t="s">
        <v>102</v>
      </c>
      <c r="C79" s="290">
        <f t="shared" si="11"/>
        <v>4</v>
      </c>
      <c r="D79" s="288">
        <f t="shared" si="12"/>
        <v>2.4</v>
      </c>
      <c r="E79" s="291">
        <v>3</v>
      </c>
      <c r="F79" s="292">
        <f t="shared" si="13"/>
        <v>1.7999999999999998</v>
      </c>
      <c r="G79" s="279">
        <v>4.84</v>
      </c>
      <c r="H79" s="279">
        <v>11.26</v>
      </c>
      <c r="I79" s="279">
        <v>3.17</v>
      </c>
      <c r="J79" s="293">
        <v>1</v>
      </c>
      <c r="K79" s="292">
        <f t="shared" si="10"/>
        <v>0.6</v>
      </c>
    </row>
    <row r="80" spans="1:11" ht="13.5">
      <c r="A80" s="477"/>
      <c r="B80" s="289" t="s">
        <v>103</v>
      </c>
      <c r="C80" s="290">
        <f t="shared" si="11"/>
        <v>1</v>
      </c>
      <c r="D80" s="288">
        <f t="shared" si="12"/>
        <v>0.6</v>
      </c>
      <c r="E80" s="291">
        <v>1</v>
      </c>
      <c r="F80" s="292">
        <f t="shared" si="13"/>
        <v>0.6</v>
      </c>
      <c r="J80" s="293">
        <v>0</v>
      </c>
      <c r="K80" s="292">
        <f t="shared" si="10"/>
        <v>0</v>
      </c>
    </row>
    <row r="81" spans="1:11" ht="13.5">
      <c r="A81" s="478"/>
      <c r="B81" s="289" t="s">
        <v>104</v>
      </c>
      <c r="C81" s="290">
        <f t="shared" si="11"/>
        <v>13</v>
      </c>
      <c r="D81" s="288">
        <f t="shared" si="12"/>
        <v>7.8</v>
      </c>
      <c r="E81" s="291">
        <v>13</v>
      </c>
      <c r="F81" s="292">
        <f t="shared" si="13"/>
        <v>7.8</v>
      </c>
      <c r="J81" s="293">
        <v>0</v>
      </c>
      <c r="K81" s="292">
        <f t="shared" si="10"/>
        <v>0</v>
      </c>
    </row>
    <row r="82" spans="1:11" ht="13.5">
      <c r="A82" s="476" t="s">
        <v>195</v>
      </c>
      <c r="B82" s="294" t="s">
        <v>105</v>
      </c>
      <c r="C82" s="290">
        <f t="shared" si="11"/>
        <v>58</v>
      </c>
      <c r="D82" s="288">
        <f t="shared" si="12"/>
        <v>34.800000000000004</v>
      </c>
      <c r="E82" s="285">
        <f>SUM(E83:E92)</f>
        <v>50</v>
      </c>
      <c r="F82" s="286">
        <f>SUM(F83:F92)</f>
        <v>30.000000000000004</v>
      </c>
      <c r="G82" s="286">
        <f>SUM(G84:G92)</f>
        <v>0</v>
      </c>
      <c r="H82" s="286">
        <f>SUM(H84:H92)</f>
        <v>0</v>
      </c>
      <c r="I82" s="286">
        <f>SUM(I84:I92)</f>
        <v>0</v>
      </c>
      <c r="J82" s="285">
        <v>8</v>
      </c>
      <c r="K82" s="292">
        <f t="shared" si="10"/>
        <v>4.8</v>
      </c>
    </row>
    <row r="83" spans="1:11" ht="13.5">
      <c r="A83" s="477"/>
      <c r="B83" s="294" t="s">
        <v>9</v>
      </c>
      <c r="C83" s="290">
        <f t="shared" si="11"/>
        <v>29</v>
      </c>
      <c r="D83" s="288">
        <f t="shared" si="12"/>
        <v>17.4</v>
      </c>
      <c r="E83" s="285">
        <v>21</v>
      </c>
      <c r="F83" s="286">
        <f>E83*0.6</f>
        <v>12.6</v>
      </c>
      <c r="G83" s="286" t="e">
        <f>#REF!+#REF!+#REF!</f>
        <v>#REF!</v>
      </c>
      <c r="H83" s="286" t="e">
        <f>#REF!+#REF!+#REF!</f>
        <v>#REF!</v>
      </c>
      <c r="I83" s="286" t="e">
        <f>#REF!+#REF!+#REF!</f>
        <v>#REF!</v>
      </c>
      <c r="J83" s="285">
        <v>8</v>
      </c>
      <c r="K83" s="292">
        <f t="shared" si="10"/>
        <v>4.8</v>
      </c>
    </row>
    <row r="84" spans="1:11" ht="13.5">
      <c r="A84" s="477"/>
      <c r="B84" s="289" t="s">
        <v>109</v>
      </c>
      <c r="C84" s="290">
        <f t="shared" si="11"/>
        <v>4</v>
      </c>
      <c r="D84" s="288">
        <f t="shared" si="12"/>
        <v>2.4</v>
      </c>
      <c r="E84" s="291">
        <v>4</v>
      </c>
      <c r="F84" s="292">
        <f aca="true" t="shared" si="14" ref="F84:F92">E84*0.6</f>
        <v>2.4</v>
      </c>
      <c r="J84" s="293">
        <v>0</v>
      </c>
      <c r="K84" s="292">
        <f t="shared" si="10"/>
        <v>0</v>
      </c>
    </row>
    <row r="85" spans="1:11" ht="13.5">
      <c r="A85" s="477"/>
      <c r="B85" s="289" t="s">
        <v>110</v>
      </c>
      <c r="C85" s="290">
        <f t="shared" si="11"/>
        <v>6</v>
      </c>
      <c r="D85" s="288">
        <f t="shared" si="12"/>
        <v>3.5999999999999996</v>
      </c>
      <c r="E85" s="291">
        <v>6</v>
      </c>
      <c r="F85" s="292">
        <f t="shared" si="14"/>
        <v>3.5999999999999996</v>
      </c>
      <c r="J85" s="293">
        <v>0</v>
      </c>
      <c r="K85" s="292">
        <f t="shared" si="10"/>
        <v>0</v>
      </c>
    </row>
    <row r="86" spans="1:11" ht="13.5">
      <c r="A86" s="477"/>
      <c r="B86" s="289" t="s">
        <v>111</v>
      </c>
      <c r="C86" s="290">
        <f t="shared" si="11"/>
        <v>4</v>
      </c>
      <c r="D86" s="288">
        <f t="shared" si="12"/>
        <v>2.4</v>
      </c>
      <c r="E86" s="291">
        <v>4</v>
      </c>
      <c r="F86" s="292">
        <f t="shared" si="14"/>
        <v>2.4</v>
      </c>
      <c r="J86" s="293">
        <v>0</v>
      </c>
      <c r="K86" s="292">
        <f t="shared" si="10"/>
        <v>0</v>
      </c>
    </row>
    <row r="87" spans="1:11" ht="13.5">
      <c r="A87" s="477"/>
      <c r="B87" s="289" t="s">
        <v>112</v>
      </c>
      <c r="C87" s="290">
        <f t="shared" si="11"/>
        <v>3</v>
      </c>
      <c r="D87" s="288">
        <f t="shared" si="12"/>
        <v>1.7999999999999998</v>
      </c>
      <c r="E87" s="291">
        <v>3</v>
      </c>
      <c r="F87" s="292">
        <f t="shared" si="14"/>
        <v>1.7999999999999998</v>
      </c>
      <c r="J87" s="293">
        <v>0</v>
      </c>
      <c r="K87" s="292">
        <f t="shared" si="10"/>
        <v>0</v>
      </c>
    </row>
    <row r="88" spans="1:11" ht="13.5">
      <c r="A88" s="477"/>
      <c r="B88" s="289" t="s">
        <v>113</v>
      </c>
      <c r="C88" s="290">
        <f t="shared" si="11"/>
        <v>2</v>
      </c>
      <c r="D88" s="288">
        <f t="shared" si="12"/>
        <v>1.2</v>
      </c>
      <c r="E88" s="291">
        <v>2</v>
      </c>
      <c r="F88" s="292">
        <f t="shared" si="14"/>
        <v>1.2</v>
      </c>
      <c r="J88" s="293">
        <v>0</v>
      </c>
      <c r="K88" s="292">
        <f t="shared" si="10"/>
        <v>0</v>
      </c>
    </row>
    <row r="89" spans="1:11" ht="13.5">
      <c r="A89" s="477"/>
      <c r="B89" s="289" t="s">
        <v>114</v>
      </c>
      <c r="C89" s="290">
        <f t="shared" si="11"/>
        <v>3</v>
      </c>
      <c r="D89" s="288">
        <f t="shared" si="12"/>
        <v>1.7999999999999998</v>
      </c>
      <c r="E89" s="291">
        <v>3</v>
      </c>
      <c r="F89" s="292">
        <f t="shared" si="14"/>
        <v>1.7999999999999998</v>
      </c>
      <c r="J89" s="293">
        <v>0</v>
      </c>
      <c r="K89" s="292">
        <f t="shared" si="10"/>
        <v>0</v>
      </c>
    </row>
    <row r="90" spans="1:11" ht="13.5">
      <c r="A90" s="477"/>
      <c r="B90" s="289" t="s">
        <v>115</v>
      </c>
      <c r="C90" s="290">
        <f t="shared" si="11"/>
        <v>3</v>
      </c>
      <c r="D90" s="288">
        <f t="shared" si="12"/>
        <v>1.7999999999999998</v>
      </c>
      <c r="E90" s="291">
        <v>3</v>
      </c>
      <c r="F90" s="292">
        <f t="shared" si="14"/>
        <v>1.7999999999999998</v>
      </c>
      <c r="J90" s="293">
        <v>0</v>
      </c>
      <c r="K90" s="292">
        <f t="shared" si="10"/>
        <v>0</v>
      </c>
    </row>
    <row r="91" spans="1:11" ht="13.5">
      <c r="A91" s="477"/>
      <c r="B91" s="289" t="s">
        <v>116</v>
      </c>
      <c r="C91" s="290">
        <f t="shared" si="11"/>
        <v>1</v>
      </c>
      <c r="D91" s="288">
        <f t="shared" si="12"/>
        <v>0.6</v>
      </c>
      <c r="E91" s="291">
        <v>1</v>
      </c>
      <c r="F91" s="292">
        <f t="shared" si="14"/>
        <v>0.6</v>
      </c>
      <c r="J91" s="293">
        <v>0</v>
      </c>
      <c r="K91" s="292">
        <f t="shared" si="10"/>
        <v>0</v>
      </c>
    </row>
    <row r="92" spans="1:11" ht="13.5">
      <c r="A92" s="478"/>
      <c r="B92" s="289" t="s">
        <v>117</v>
      </c>
      <c r="C92" s="290">
        <f t="shared" si="11"/>
        <v>3</v>
      </c>
      <c r="D92" s="288">
        <f t="shared" si="12"/>
        <v>1.7999999999999998</v>
      </c>
      <c r="E92" s="291">
        <v>3</v>
      </c>
      <c r="F92" s="292">
        <f t="shared" si="14"/>
        <v>1.7999999999999998</v>
      </c>
      <c r="J92" s="293">
        <v>0</v>
      </c>
      <c r="K92" s="292">
        <f t="shared" si="10"/>
        <v>0</v>
      </c>
    </row>
    <row r="93" spans="1:11" ht="13.5">
      <c r="A93" s="476" t="s">
        <v>196</v>
      </c>
      <c r="B93" s="294" t="s">
        <v>118</v>
      </c>
      <c r="C93" s="290">
        <f t="shared" si="11"/>
        <v>54</v>
      </c>
      <c r="D93" s="288">
        <f t="shared" si="12"/>
        <v>32.4</v>
      </c>
      <c r="E93" s="285">
        <f>SUM(E94:E98)</f>
        <v>44</v>
      </c>
      <c r="F93" s="286">
        <f>SUM(F94:F98)</f>
        <v>26.4</v>
      </c>
      <c r="J93" s="293">
        <v>10</v>
      </c>
      <c r="K93" s="292">
        <f t="shared" si="10"/>
        <v>6</v>
      </c>
    </row>
    <row r="94" spans="1:11" ht="13.5">
      <c r="A94" s="477"/>
      <c r="B94" s="294" t="s">
        <v>9</v>
      </c>
      <c r="C94" s="290">
        <f t="shared" si="11"/>
        <v>27</v>
      </c>
      <c r="D94" s="288">
        <f t="shared" si="12"/>
        <v>16.2</v>
      </c>
      <c r="E94" s="285">
        <v>21</v>
      </c>
      <c r="F94" s="286">
        <f>E94*0.6</f>
        <v>12.6</v>
      </c>
      <c r="J94" s="293">
        <v>6</v>
      </c>
      <c r="K94" s="292">
        <f t="shared" si="10"/>
        <v>3.5999999999999996</v>
      </c>
    </row>
    <row r="95" spans="1:11" ht="13.5">
      <c r="A95" s="477"/>
      <c r="B95" s="289" t="s">
        <v>122</v>
      </c>
      <c r="C95" s="290">
        <f t="shared" si="11"/>
        <v>7</v>
      </c>
      <c r="D95" s="288">
        <f t="shared" si="12"/>
        <v>4.2</v>
      </c>
      <c r="E95" s="291">
        <v>7</v>
      </c>
      <c r="F95" s="292">
        <f>E95*0.6</f>
        <v>4.2</v>
      </c>
      <c r="J95" s="293">
        <v>0</v>
      </c>
      <c r="K95" s="292">
        <f t="shared" si="10"/>
        <v>0</v>
      </c>
    </row>
    <row r="96" spans="1:11" ht="13.5">
      <c r="A96" s="477"/>
      <c r="B96" s="289" t="s">
        <v>123</v>
      </c>
      <c r="C96" s="290">
        <f t="shared" si="11"/>
        <v>9</v>
      </c>
      <c r="D96" s="288">
        <f t="shared" si="12"/>
        <v>5.4</v>
      </c>
      <c r="E96" s="291">
        <v>5</v>
      </c>
      <c r="F96" s="292">
        <f>E96*0.6</f>
        <v>3</v>
      </c>
      <c r="G96" s="279">
        <v>16.38</v>
      </c>
      <c r="H96" s="279">
        <v>16.98</v>
      </c>
      <c r="I96" s="279">
        <v>33.43</v>
      </c>
      <c r="J96" s="293">
        <v>4</v>
      </c>
      <c r="K96" s="292">
        <f t="shared" si="10"/>
        <v>2.4</v>
      </c>
    </row>
    <row r="97" spans="1:11" ht="13.5">
      <c r="A97" s="477"/>
      <c r="B97" s="289" t="s">
        <v>124</v>
      </c>
      <c r="C97" s="290">
        <f t="shared" si="11"/>
        <v>5</v>
      </c>
      <c r="D97" s="288">
        <f t="shared" si="12"/>
        <v>3</v>
      </c>
      <c r="E97" s="291">
        <v>5</v>
      </c>
      <c r="F97" s="292">
        <f>E97*0.6</f>
        <v>3</v>
      </c>
      <c r="J97" s="293">
        <v>0</v>
      </c>
      <c r="K97" s="292">
        <f t="shared" si="10"/>
        <v>0</v>
      </c>
    </row>
    <row r="98" spans="1:11" ht="13.5">
      <c r="A98" s="478"/>
      <c r="B98" s="289" t="s">
        <v>125</v>
      </c>
      <c r="C98" s="290">
        <f t="shared" si="11"/>
        <v>6</v>
      </c>
      <c r="D98" s="288">
        <f t="shared" si="12"/>
        <v>3.5999999999999996</v>
      </c>
      <c r="E98" s="291">
        <v>6</v>
      </c>
      <c r="F98" s="292">
        <f>E98*0.6</f>
        <v>3.5999999999999996</v>
      </c>
      <c r="J98" s="293">
        <v>0</v>
      </c>
      <c r="K98" s="292">
        <f t="shared" si="10"/>
        <v>0</v>
      </c>
    </row>
    <row r="99" spans="1:11" ht="13.5">
      <c r="A99" s="476" t="s">
        <v>197</v>
      </c>
      <c r="B99" s="294" t="s">
        <v>126</v>
      </c>
      <c r="C99" s="290">
        <f t="shared" si="11"/>
        <v>60</v>
      </c>
      <c r="D99" s="288">
        <f t="shared" si="12"/>
        <v>36</v>
      </c>
      <c r="E99" s="285">
        <f>SUM(E100:E112)</f>
        <v>51</v>
      </c>
      <c r="F99" s="286">
        <f>SUM(F100:F112)</f>
        <v>30.599999999999998</v>
      </c>
      <c r="J99" s="293">
        <v>9</v>
      </c>
      <c r="K99" s="292">
        <f t="shared" si="10"/>
        <v>5.3999999999999995</v>
      </c>
    </row>
    <row r="100" spans="1:11" ht="13.5">
      <c r="A100" s="477"/>
      <c r="B100" s="294" t="s">
        <v>9</v>
      </c>
      <c r="C100" s="290">
        <f t="shared" si="11"/>
        <v>23</v>
      </c>
      <c r="D100" s="288">
        <f t="shared" si="12"/>
        <v>13.8</v>
      </c>
      <c r="E100" s="285">
        <v>14</v>
      </c>
      <c r="F100" s="286">
        <f>E100*0.6</f>
        <v>8.4</v>
      </c>
      <c r="J100" s="293">
        <v>9</v>
      </c>
      <c r="K100" s="292">
        <f t="shared" si="10"/>
        <v>5.3999999999999995</v>
      </c>
    </row>
    <row r="101" spans="1:11" ht="13.5">
      <c r="A101" s="477"/>
      <c r="B101" s="289" t="s">
        <v>129</v>
      </c>
      <c r="C101" s="290">
        <f t="shared" si="11"/>
        <v>4</v>
      </c>
      <c r="D101" s="288">
        <f t="shared" si="12"/>
        <v>2.4</v>
      </c>
      <c r="E101" s="291">
        <v>4</v>
      </c>
      <c r="F101" s="292">
        <f aca="true" t="shared" si="15" ref="F101:F112">E101*0.6</f>
        <v>2.4</v>
      </c>
      <c r="J101" s="293">
        <v>0</v>
      </c>
      <c r="K101" s="292">
        <f t="shared" si="10"/>
        <v>0</v>
      </c>
    </row>
    <row r="102" spans="1:11" ht="13.5">
      <c r="A102" s="477"/>
      <c r="B102" s="289" t="s">
        <v>130</v>
      </c>
      <c r="C102" s="290">
        <f t="shared" si="11"/>
        <v>1</v>
      </c>
      <c r="D102" s="288">
        <f t="shared" si="12"/>
        <v>0.6</v>
      </c>
      <c r="E102" s="291">
        <v>1</v>
      </c>
      <c r="F102" s="292">
        <f t="shared" si="15"/>
        <v>0.6</v>
      </c>
      <c r="J102" s="293">
        <v>0</v>
      </c>
      <c r="K102" s="292">
        <f t="shared" si="10"/>
        <v>0</v>
      </c>
    </row>
    <row r="103" spans="1:11" ht="13.5">
      <c r="A103" s="477"/>
      <c r="B103" s="289" t="s">
        <v>131</v>
      </c>
      <c r="C103" s="290">
        <f aca="true" t="shared" si="16" ref="C103:C113">E103+J103</f>
        <v>6</v>
      </c>
      <c r="D103" s="288">
        <f aca="true" t="shared" si="17" ref="D103:D113">F103+K103</f>
        <v>3.5999999999999996</v>
      </c>
      <c r="E103" s="291">
        <v>6</v>
      </c>
      <c r="F103" s="292">
        <f t="shared" si="15"/>
        <v>3.5999999999999996</v>
      </c>
      <c r="J103" s="293">
        <v>0</v>
      </c>
      <c r="K103" s="292">
        <f t="shared" si="10"/>
        <v>0</v>
      </c>
    </row>
    <row r="104" spans="1:11" ht="13.5">
      <c r="A104" s="477"/>
      <c r="B104" s="289" t="s">
        <v>132</v>
      </c>
      <c r="C104" s="290">
        <f t="shared" si="16"/>
        <v>2</v>
      </c>
      <c r="D104" s="288">
        <f t="shared" si="17"/>
        <v>1.2</v>
      </c>
      <c r="E104" s="291">
        <v>2</v>
      </c>
      <c r="F104" s="292">
        <f t="shared" si="15"/>
        <v>1.2</v>
      </c>
      <c r="J104" s="293">
        <v>0</v>
      </c>
      <c r="K104" s="292">
        <f t="shared" si="10"/>
        <v>0</v>
      </c>
    </row>
    <row r="105" spans="1:11" ht="13.5">
      <c r="A105" s="477"/>
      <c r="B105" s="289" t="s">
        <v>133</v>
      </c>
      <c r="C105" s="290">
        <f t="shared" si="16"/>
        <v>1</v>
      </c>
      <c r="D105" s="288">
        <f t="shared" si="17"/>
        <v>0.6</v>
      </c>
      <c r="E105" s="291">
        <v>1</v>
      </c>
      <c r="F105" s="292">
        <f t="shared" si="15"/>
        <v>0.6</v>
      </c>
      <c r="J105" s="293">
        <v>0</v>
      </c>
      <c r="K105" s="292">
        <f t="shared" si="10"/>
        <v>0</v>
      </c>
    </row>
    <row r="106" spans="1:11" ht="13.5">
      <c r="A106" s="477"/>
      <c r="B106" s="289" t="s">
        <v>134</v>
      </c>
      <c r="C106" s="290">
        <f t="shared" si="16"/>
        <v>7</v>
      </c>
      <c r="D106" s="288">
        <f t="shared" si="17"/>
        <v>4.2</v>
      </c>
      <c r="E106" s="291">
        <v>7</v>
      </c>
      <c r="F106" s="292">
        <f t="shared" si="15"/>
        <v>4.2</v>
      </c>
      <c r="J106" s="293">
        <v>0</v>
      </c>
      <c r="K106" s="292">
        <f t="shared" si="10"/>
        <v>0</v>
      </c>
    </row>
    <row r="107" spans="1:11" ht="13.5">
      <c r="A107" s="477"/>
      <c r="B107" s="289" t="s">
        <v>135</v>
      </c>
      <c r="C107" s="290">
        <f t="shared" si="16"/>
        <v>2</v>
      </c>
      <c r="D107" s="288">
        <f t="shared" si="17"/>
        <v>1.2</v>
      </c>
      <c r="E107" s="291">
        <v>2</v>
      </c>
      <c r="F107" s="292">
        <f t="shared" si="15"/>
        <v>1.2</v>
      </c>
      <c r="J107" s="293">
        <v>0</v>
      </c>
      <c r="K107" s="292">
        <f t="shared" si="10"/>
        <v>0</v>
      </c>
    </row>
    <row r="108" spans="1:11" ht="13.5">
      <c r="A108" s="477"/>
      <c r="B108" s="289" t="s">
        <v>136</v>
      </c>
      <c r="C108" s="290">
        <f t="shared" si="16"/>
        <v>5</v>
      </c>
      <c r="D108" s="288">
        <f t="shared" si="17"/>
        <v>3</v>
      </c>
      <c r="E108" s="291">
        <v>5</v>
      </c>
      <c r="F108" s="292">
        <f t="shared" si="15"/>
        <v>3</v>
      </c>
      <c r="J108" s="293">
        <v>0</v>
      </c>
      <c r="K108" s="292">
        <f t="shared" si="10"/>
        <v>0</v>
      </c>
    </row>
    <row r="109" spans="1:11" ht="13.5">
      <c r="A109" s="477"/>
      <c r="B109" s="289" t="s">
        <v>137</v>
      </c>
      <c r="C109" s="290">
        <f t="shared" si="16"/>
        <v>0</v>
      </c>
      <c r="D109" s="288">
        <f t="shared" si="17"/>
        <v>0</v>
      </c>
      <c r="E109" s="291">
        <v>0</v>
      </c>
      <c r="F109" s="292">
        <f t="shared" si="15"/>
        <v>0</v>
      </c>
      <c r="J109" s="293">
        <v>0</v>
      </c>
      <c r="K109" s="292">
        <f t="shared" si="10"/>
        <v>0</v>
      </c>
    </row>
    <row r="110" spans="1:11" ht="13.5">
      <c r="A110" s="477"/>
      <c r="B110" s="289" t="s">
        <v>138</v>
      </c>
      <c r="C110" s="290">
        <f t="shared" si="16"/>
        <v>3</v>
      </c>
      <c r="D110" s="288">
        <f t="shared" si="17"/>
        <v>1.7999999999999998</v>
      </c>
      <c r="E110" s="291">
        <v>3</v>
      </c>
      <c r="F110" s="292">
        <f t="shared" si="15"/>
        <v>1.7999999999999998</v>
      </c>
      <c r="J110" s="293">
        <v>0</v>
      </c>
      <c r="K110" s="292">
        <f t="shared" si="10"/>
        <v>0</v>
      </c>
    </row>
    <row r="111" spans="1:11" ht="13.5">
      <c r="A111" s="477"/>
      <c r="B111" s="289" t="s">
        <v>139</v>
      </c>
      <c r="C111" s="290">
        <f t="shared" si="16"/>
        <v>4</v>
      </c>
      <c r="D111" s="288">
        <f t="shared" si="17"/>
        <v>2.4</v>
      </c>
      <c r="E111" s="291">
        <v>4</v>
      </c>
      <c r="F111" s="292">
        <f t="shared" si="15"/>
        <v>2.4</v>
      </c>
      <c r="J111" s="293">
        <v>0</v>
      </c>
      <c r="K111" s="292">
        <f t="shared" si="10"/>
        <v>0</v>
      </c>
    </row>
    <row r="112" spans="1:11" ht="13.5">
      <c r="A112" s="478"/>
      <c r="B112" s="289" t="s">
        <v>140</v>
      </c>
      <c r="C112" s="290">
        <f t="shared" si="16"/>
        <v>2</v>
      </c>
      <c r="D112" s="288">
        <f t="shared" si="17"/>
        <v>1.2</v>
      </c>
      <c r="E112" s="291">
        <v>2</v>
      </c>
      <c r="F112" s="292">
        <f t="shared" si="15"/>
        <v>1.2</v>
      </c>
      <c r="J112" s="293">
        <v>0</v>
      </c>
      <c r="K112" s="292">
        <f t="shared" si="10"/>
        <v>0</v>
      </c>
    </row>
    <row r="113" spans="1:11" ht="13.5">
      <c r="A113" s="499" t="s">
        <v>198</v>
      </c>
      <c r="B113" s="297" t="s">
        <v>141</v>
      </c>
      <c r="C113" s="290">
        <f t="shared" si="16"/>
        <v>38</v>
      </c>
      <c r="D113" s="288">
        <f t="shared" si="17"/>
        <v>22.8</v>
      </c>
      <c r="E113" s="285">
        <f>SUM(E114:E122)</f>
        <v>36</v>
      </c>
      <c r="F113" s="286">
        <f>SUM(F114:F122)</f>
        <v>21.6</v>
      </c>
      <c r="J113" s="293">
        <v>2</v>
      </c>
      <c r="K113" s="292">
        <f t="shared" si="10"/>
        <v>1.2</v>
      </c>
    </row>
    <row r="114" spans="1:11" ht="13.5">
      <c r="A114" s="500"/>
      <c r="B114" s="289" t="s">
        <v>142</v>
      </c>
      <c r="C114" s="290">
        <f aca="true" t="shared" si="18" ref="C114:C122">E114+J114</f>
        <v>14</v>
      </c>
      <c r="D114" s="288">
        <f>C114*0.6</f>
        <v>8.4</v>
      </c>
      <c r="E114" s="291">
        <v>13</v>
      </c>
      <c r="F114" s="292">
        <f>E114*0.6</f>
        <v>7.8</v>
      </c>
      <c r="G114" s="279">
        <v>-45.61</v>
      </c>
      <c r="H114" s="279">
        <v>-60.75</v>
      </c>
      <c r="I114" s="279">
        <v>-51.75</v>
      </c>
      <c r="J114" s="293">
        <v>1</v>
      </c>
      <c r="K114" s="292">
        <f t="shared" si="10"/>
        <v>0.6</v>
      </c>
    </row>
    <row r="115" spans="1:11" ht="13.5">
      <c r="A115" s="500"/>
      <c r="B115" s="289" t="s">
        <v>143</v>
      </c>
      <c r="C115" s="290">
        <f t="shared" si="18"/>
        <v>5</v>
      </c>
      <c r="D115" s="288">
        <f>C115*0.6</f>
        <v>3</v>
      </c>
      <c r="E115" s="291">
        <v>5</v>
      </c>
      <c r="F115" s="292">
        <f aca="true" t="shared" si="19" ref="F115:F122">E115*0.6</f>
        <v>3</v>
      </c>
      <c r="J115" s="293">
        <v>0</v>
      </c>
      <c r="K115" s="292">
        <f t="shared" si="10"/>
        <v>0</v>
      </c>
    </row>
    <row r="116" spans="1:11" ht="13.5">
      <c r="A116" s="500"/>
      <c r="B116" s="289" t="s">
        <v>144</v>
      </c>
      <c r="C116" s="290">
        <f t="shared" si="18"/>
        <v>3</v>
      </c>
      <c r="D116" s="288">
        <f aca="true" t="shared" si="20" ref="D116:D122">F116+K116</f>
        <v>1.7999999999999998</v>
      </c>
      <c r="E116" s="291">
        <v>3</v>
      </c>
      <c r="F116" s="292">
        <f t="shared" si="19"/>
        <v>1.7999999999999998</v>
      </c>
      <c r="J116" s="293">
        <v>0</v>
      </c>
      <c r="K116" s="292">
        <f t="shared" si="10"/>
        <v>0</v>
      </c>
    </row>
    <row r="117" spans="1:11" ht="13.5">
      <c r="A117" s="500"/>
      <c r="B117" s="289" t="s">
        <v>145</v>
      </c>
      <c r="C117" s="290">
        <f t="shared" si="18"/>
        <v>3</v>
      </c>
      <c r="D117" s="288">
        <f t="shared" si="20"/>
        <v>1.7999999999999998</v>
      </c>
      <c r="E117" s="291">
        <v>3</v>
      </c>
      <c r="F117" s="292">
        <f t="shared" si="19"/>
        <v>1.7999999999999998</v>
      </c>
      <c r="J117" s="293">
        <v>0</v>
      </c>
      <c r="K117" s="292">
        <f t="shared" si="10"/>
        <v>0</v>
      </c>
    </row>
    <row r="118" spans="1:11" ht="13.5">
      <c r="A118" s="500"/>
      <c r="B118" s="289" t="s">
        <v>146</v>
      </c>
      <c r="C118" s="290">
        <f t="shared" si="18"/>
        <v>2</v>
      </c>
      <c r="D118" s="288">
        <f t="shared" si="20"/>
        <v>1.2</v>
      </c>
      <c r="E118" s="291">
        <v>2</v>
      </c>
      <c r="F118" s="292">
        <f t="shared" si="19"/>
        <v>1.2</v>
      </c>
      <c r="J118" s="293">
        <v>0</v>
      </c>
      <c r="K118" s="292">
        <f t="shared" si="10"/>
        <v>0</v>
      </c>
    </row>
    <row r="119" spans="1:11" ht="13.5">
      <c r="A119" s="500"/>
      <c r="B119" s="289" t="s">
        <v>147</v>
      </c>
      <c r="C119" s="290">
        <f t="shared" si="18"/>
        <v>2</v>
      </c>
      <c r="D119" s="288">
        <f t="shared" si="20"/>
        <v>1.2</v>
      </c>
      <c r="E119" s="291">
        <v>2</v>
      </c>
      <c r="F119" s="292">
        <f t="shared" si="19"/>
        <v>1.2</v>
      </c>
      <c r="J119" s="293">
        <v>0</v>
      </c>
      <c r="K119" s="292">
        <f t="shared" si="10"/>
        <v>0</v>
      </c>
    </row>
    <row r="120" spans="1:11" ht="13.5">
      <c r="A120" s="500"/>
      <c r="B120" s="289" t="s">
        <v>149</v>
      </c>
      <c r="C120" s="290">
        <f t="shared" si="18"/>
        <v>2</v>
      </c>
      <c r="D120" s="288">
        <f t="shared" si="20"/>
        <v>1.2</v>
      </c>
      <c r="E120" s="291">
        <v>2</v>
      </c>
      <c r="F120" s="292">
        <f t="shared" si="19"/>
        <v>1.2</v>
      </c>
      <c r="J120" s="293">
        <v>0</v>
      </c>
      <c r="K120" s="292">
        <f t="shared" si="10"/>
        <v>0</v>
      </c>
    </row>
    <row r="121" spans="1:11" ht="13.5">
      <c r="A121" s="500"/>
      <c r="B121" s="289" t="s">
        <v>148</v>
      </c>
      <c r="C121" s="290">
        <f t="shared" si="18"/>
        <v>1</v>
      </c>
      <c r="D121" s="288">
        <f t="shared" si="20"/>
        <v>0.6</v>
      </c>
      <c r="E121" s="291">
        <v>1</v>
      </c>
      <c r="F121" s="292">
        <f t="shared" si="19"/>
        <v>0.6</v>
      </c>
      <c r="J121" s="293">
        <v>0</v>
      </c>
      <c r="K121" s="292">
        <f t="shared" si="10"/>
        <v>0</v>
      </c>
    </row>
    <row r="122" spans="1:11" ht="13.5">
      <c r="A122" s="501"/>
      <c r="B122" s="289" t="s">
        <v>150</v>
      </c>
      <c r="C122" s="290">
        <f t="shared" si="18"/>
        <v>6</v>
      </c>
      <c r="D122" s="288">
        <f t="shared" si="20"/>
        <v>3.6</v>
      </c>
      <c r="E122" s="291">
        <v>5</v>
      </c>
      <c r="F122" s="292">
        <f t="shared" si="19"/>
        <v>3</v>
      </c>
      <c r="G122" s="279">
        <v>14.08</v>
      </c>
      <c r="H122" s="279">
        <v>24.33</v>
      </c>
      <c r="I122" s="279">
        <v>28.64</v>
      </c>
      <c r="J122" s="293">
        <v>1</v>
      </c>
      <c r="K122" s="292">
        <f>J122*0.6</f>
        <v>0.6</v>
      </c>
    </row>
  </sheetData>
  <sheetProtection/>
  <mergeCells count="26">
    <mergeCell ref="A2:K2"/>
    <mergeCell ref="A4:B6"/>
    <mergeCell ref="C4:D4"/>
    <mergeCell ref="E4:F4"/>
    <mergeCell ref="J4:K4"/>
    <mergeCell ref="C5:C6"/>
    <mergeCell ref="D5:D6"/>
    <mergeCell ref="E5:E6"/>
    <mergeCell ref="F5:F6"/>
    <mergeCell ref="A82:A92"/>
    <mergeCell ref="A7:B7"/>
    <mergeCell ref="J5:J6"/>
    <mergeCell ref="K5:K6"/>
    <mergeCell ref="A8:A11"/>
    <mergeCell ref="A12:A18"/>
    <mergeCell ref="A19:A23"/>
    <mergeCell ref="A93:A98"/>
    <mergeCell ref="A24:A32"/>
    <mergeCell ref="A33:A43"/>
    <mergeCell ref="A44:A51"/>
    <mergeCell ref="A99:A112"/>
    <mergeCell ref="A113:A122"/>
    <mergeCell ref="A52:A60"/>
    <mergeCell ref="A61:A64"/>
    <mergeCell ref="A65:A70"/>
    <mergeCell ref="A71:A8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zoomScalePageLayoutView="0" workbookViewId="0" topLeftCell="A1">
      <selection activeCell="T8" sqref="T8"/>
    </sheetView>
  </sheetViews>
  <sheetFormatPr defaultColWidth="8.875" defaultRowHeight="14.25"/>
  <cols>
    <col min="1" max="1" width="8.50390625" style="214" customWidth="1"/>
    <col min="2" max="2" width="23.375" style="214" customWidth="1"/>
    <col min="3" max="3" width="8.50390625" style="218" customWidth="1"/>
    <col min="4" max="4" width="11.375" style="217" customWidth="1"/>
    <col min="5" max="6" width="10.75390625" style="217" customWidth="1"/>
    <col min="7" max="7" width="9.25390625" style="217" customWidth="1"/>
    <col min="8" max="9" width="8.50390625" style="217" customWidth="1"/>
    <col min="10" max="10" width="14.00390625" style="217" customWidth="1"/>
    <col min="11" max="12" width="10.75390625" style="217" customWidth="1"/>
    <col min="13" max="13" width="8.50390625" style="217" bestFit="1" customWidth="1"/>
    <col min="14" max="14" width="10.75390625" style="217" customWidth="1"/>
    <col min="15" max="15" width="12.125" style="216" customWidth="1"/>
    <col min="16" max="16" width="10.75390625" style="215" customWidth="1"/>
    <col min="17" max="29" width="10.00390625" style="214" bestFit="1" customWidth="1"/>
    <col min="30" max="16384" width="8.875" style="214" customWidth="1"/>
  </cols>
  <sheetData>
    <row r="1" ht="20.25">
      <c r="A1" s="247" t="s">
        <v>639</v>
      </c>
    </row>
    <row r="2" spans="1:16" ht="25.5" customHeight="1">
      <c r="A2" s="408" t="s">
        <v>613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</row>
    <row r="3" ht="18" customHeight="1"/>
    <row r="4" spans="1:16" s="243" customFormat="1" ht="54" customHeight="1">
      <c r="A4" s="378" t="s">
        <v>550</v>
      </c>
      <c r="B4" s="543" t="s">
        <v>168</v>
      </c>
      <c r="C4" s="378" t="s">
        <v>612</v>
      </c>
      <c r="D4" s="397" t="s">
        <v>611</v>
      </c>
      <c r="E4" s="546"/>
      <c r="F4" s="546"/>
      <c r="G4" s="398"/>
      <c r="H4" s="397" t="s">
        <v>610</v>
      </c>
      <c r="I4" s="546"/>
      <c r="J4" s="398"/>
      <c r="K4" s="397" t="s">
        <v>609</v>
      </c>
      <c r="L4" s="546"/>
      <c r="M4" s="398"/>
      <c r="N4" s="548" t="s">
        <v>608</v>
      </c>
      <c r="O4" s="548"/>
      <c r="P4" s="548"/>
    </row>
    <row r="5" spans="1:16" s="243" customFormat="1" ht="21.75" customHeight="1">
      <c r="A5" s="379"/>
      <c r="B5" s="544"/>
      <c r="C5" s="379"/>
      <c r="D5" s="401"/>
      <c r="E5" s="547"/>
      <c r="F5" s="547"/>
      <c r="G5" s="402"/>
      <c r="H5" s="401"/>
      <c r="I5" s="547"/>
      <c r="J5" s="402"/>
      <c r="K5" s="401"/>
      <c r="L5" s="547"/>
      <c r="M5" s="402"/>
      <c r="N5" s="548"/>
      <c r="O5" s="548"/>
      <c r="P5" s="548"/>
    </row>
    <row r="6" spans="1:16" s="243" customFormat="1" ht="19.5" customHeight="1">
      <c r="A6" s="379"/>
      <c r="B6" s="544"/>
      <c r="C6" s="379"/>
      <c r="D6" s="549" t="s">
        <v>4</v>
      </c>
      <c r="E6" s="549" t="s">
        <v>5</v>
      </c>
      <c r="F6" s="549" t="s">
        <v>1</v>
      </c>
      <c r="G6" s="549" t="s">
        <v>607</v>
      </c>
      <c r="H6" s="549" t="s">
        <v>4</v>
      </c>
      <c r="I6" s="552" t="s">
        <v>606</v>
      </c>
      <c r="J6" s="552" t="s">
        <v>605</v>
      </c>
      <c r="K6" s="549" t="s">
        <v>4</v>
      </c>
      <c r="L6" s="549" t="s">
        <v>5</v>
      </c>
      <c r="M6" s="549" t="s">
        <v>1</v>
      </c>
      <c r="N6" s="551" t="s">
        <v>4</v>
      </c>
      <c r="O6" s="554" t="s">
        <v>604</v>
      </c>
      <c r="P6" s="403" t="s">
        <v>603</v>
      </c>
    </row>
    <row r="7" spans="1:16" s="243" customFormat="1" ht="34.5" customHeight="1">
      <c r="A7" s="380"/>
      <c r="B7" s="545"/>
      <c r="C7" s="380"/>
      <c r="D7" s="550"/>
      <c r="E7" s="550"/>
      <c r="F7" s="550"/>
      <c r="G7" s="550"/>
      <c r="H7" s="550"/>
      <c r="I7" s="553"/>
      <c r="J7" s="553"/>
      <c r="K7" s="550"/>
      <c r="L7" s="550"/>
      <c r="M7" s="550"/>
      <c r="N7" s="551"/>
      <c r="O7" s="554"/>
      <c r="P7" s="403"/>
    </row>
    <row r="8" spans="1:16" s="233" customFormat="1" ht="22.5" customHeight="1">
      <c r="A8" s="555" t="s">
        <v>184</v>
      </c>
      <c r="B8" s="556"/>
      <c r="C8" s="242"/>
      <c r="D8" s="238">
        <v>29606.866</v>
      </c>
      <c r="E8" s="238">
        <v>19503.4</v>
      </c>
      <c r="F8" s="238">
        <v>318.35599999999954</v>
      </c>
      <c r="G8" s="238">
        <v>9785.109999999999</v>
      </c>
      <c r="H8" s="238">
        <v>-123.60000000000001</v>
      </c>
      <c r="I8" s="238">
        <v>-123.60000000000001</v>
      </c>
      <c r="J8" s="241">
        <v>0</v>
      </c>
      <c r="K8" s="238">
        <v>16256.33</v>
      </c>
      <c r="L8" s="238">
        <v>16256.33</v>
      </c>
      <c r="M8" s="238">
        <v>0</v>
      </c>
      <c r="N8" s="238">
        <v>3689.0260000000007</v>
      </c>
      <c r="O8" s="238">
        <v>3247.0699999999997</v>
      </c>
      <c r="P8" s="238">
        <v>441.9559999999997</v>
      </c>
    </row>
    <row r="9" spans="1:16" s="233" customFormat="1" ht="22.5" customHeight="1">
      <c r="A9" s="413" t="s">
        <v>185</v>
      </c>
      <c r="B9" s="235" t="s">
        <v>4</v>
      </c>
      <c r="C9" s="235"/>
      <c r="D9" s="226">
        <v>8156.866</v>
      </c>
      <c r="E9" s="226">
        <v>5409.46</v>
      </c>
      <c r="F9" s="226">
        <v>86.57599999999985</v>
      </c>
      <c r="G9" s="226">
        <v>2660.83</v>
      </c>
      <c r="H9" s="226">
        <v>-30.96</v>
      </c>
      <c r="I9" s="226">
        <v>-30.96</v>
      </c>
      <c r="J9" s="226">
        <v>0</v>
      </c>
      <c r="K9" s="226">
        <v>4609.860000000001</v>
      </c>
      <c r="L9" s="226">
        <v>4609.860000000001</v>
      </c>
      <c r="M9" s="226">
        <v>0</v>
      </c>
      <c r="N9" s="226">
        <v>917.1359999999999</v>
      </c>
      <c r="O9" s="226">
        <v>799.5999999999999</v>
      </c>
      <c r="P9" s="226">
        <v>117.53600000000003</v>
      </c>
    </row>
    <row r="10" spans="1:16" ht="22.5" customHeight="1">
      <c r="A10" s="414"/>
      <c r="B10" s="237" t="s">
        <v>602</v>
      </c>
      <c r="C10" s="231"/>
      <c r="D10" s="227"/>
      <c r="E10" s="228">
        <v>0</v>
      </c>
      <c r="F10" s="228">
        <v>0</v>
      </c>
      <c r="G10" s="228">
        <v>0</v>
      </c>
      <c r="H10" s="227"/>
      <c r="I10" s="228" t="s">
        <v>614</v>
      </c>
      <c r="J10" s="230">
        <v>0</v>
      </c>
      <c r="K10" s="227">
        <v>0</v>
      </c>
      <c r="L10" s="229">
        <v>0</v>
      </c>
      <c r="M10" s="228"/>
      <c r="N10" s="228"/>
      <c r="O10" s="227">
        <v>0</v>
      </c>
      <c r="P10" s="226">
        <v>0</v>
      </c>
    </row>
    <row r="11" spans="1:16" ht="22.5" customHeight="1">
      <c r="A11" s="414"/>
      <c r="B11" s="232" t="s">
        <v>552</v>
      </c>
      <c r="C11" s="231" t="s">
        <v>599</v>
      </c>
      <c r="D11" s="227">
        <v>782.6780000000001</v>
      </c>
      <c r="E11" s="228">
        <v>522.24</v>
      </c>
      <c r="F11" s="228">
        <v>8.208000000000027</v>
      </c>
      <c r="G11" s="228">
        <v>252.23</v>
      </c>
      <c r="H11" s="227">
        <v>0</v>
      </c>
      <c r="I11" s="228" t="s">
        <v>614</v>
      </c>
      <c r="J11" s="230">
        <v>0</v>
      </c>
      <c r="K11" s="227">
        <v>438.58</v>
      </c>
      <c r="L11" s="229">
        <v>438.58</v>
      </c>
      <c r="M11" s="228">
        <v>0</v>
      </c>
      <c r="N11" s="228">
        <v>91.86800000000011</v>
      </c>
      <c r="O11" s="227">
        <v>83.66000000000003</v>
      </c>
      <c r="P11" s="226">
        <v>8.208000000000084</v>
      </c>
    </row>
    <row r="12" spans="1:16" ht="28.5" customHeight="1">
      <c r="A12" s="414"/>
      <c r="B12" s="232" t="s">
        <v>553</v>
      </c>
      <c r="C12" s="231" t="s">
        <v>599</v>
      </c>
      <c r="D12" s="227">
        <v>796.2059999999999</v>
      </c>
      <c r="E12" s="228">
        <v>526.55</v>
      </c>
      <c r="F12" s="228">
        <v>8.495999999999981</v>
      </c>
      <c r="G12" s="228">
        <v>261.16</v>
      </c>
      <c r="H12" s="227">
        <v>0</v>
      </c>
      <c r="I12" s="228" t="s">
        <v>614</v>
      </c>
      <c r="J12" s="230">
        <v>0</v>
      </c>
      <c r="K12" s="227">
        <v>447.58</v>
      </c>
      <c r="L12" s="229">
        <v>447.58</v>
      </c>
      <c r="M12" s="228">
        <v>0</v>
      </c>
      <c r="N12" s="228">
        <v>87.46599999999995</v>
      </c>
      <c r="O12" s="227">
        <v>78.96999999999997</v>
      </c>
      <c r="P12" s="226">
        <v>8.495999999999981</v>
      </c>
    </row>
    <row r="13" spans="1:16" ht="22.5" customHeight="1">
      <c r="A13" s="414"/>
      <c r="B13" s="232" t="s">
        <v>554</v>
      </c>
      <c r="C13" s="231" t="s">
        <v>599</v>
      </c>
      <c r="D13" s="227">
        <v>886.944</v>
      </c>
      <c r="E13" s="228">
        <v>590.79</v>
      </c>
      <c r="F13" s="228">
        <v>9.334000000000003</v>
      </c>
      <c r="G13" s="228">
        <v>286.82</v>
      </c>
      <c r="H13" s="227">
        <v>0</v>
      </c>
      <c r="I13" s="228" t="s">
        <v>614</v>
      </c>
      <c r="J13" s="230">
        <v>0</v>
      </c>
      <c r="K13" s="227">
        <v>504.36</v>
      </c>
      <c r="L13" s="229">
        <v>504.36</v>
      </c>
      <c r="M13" s="228">
        <v>0</v>
      </c>
      <c r="N13" s="228">
        <v>95.76400000000001</v>
      </c>
      <c r="O13" s="227">
        <v>86.42999999999995</v>
      </c>
      <c r="P13" s="226">
        <v>9.33400000000006</v>
      </c>
    </row>
    <row r="14" spans="1:16" ht="29.25" customHeight="1">
      <c r="A14" s="414"/>
      <c r="B14" s="232" t="s">
        <v>555</v>
      </c>
      <c r="C14" s="231" t="s">
        <v>598</v>
      </c>
      <c r="D14" s="227">
        <v>1219.144</v>
      </c>
      <c r="E14" s="228">
        <v>809.62</v>
      </c>
      <c r="F14" s="228">
        <v>12.903999999999996</v>
      </c>
      <c r="G14" s="228">
        <v>396.62</v>
      </c>
      <c r="H14" s="227">
        <v>0</v>
      </c>
      <c r="I14" s="228" t="s">
        <v>614</v>
      </c>
      <c r="J14" s="230">
        <v>0</v>
      </c>
      <c r="K14" s="227">
        <v>756.95</v>
      </c>
      <c r="L14" s="229">
        <v>756.95</v>
      </c>
      <c r="M14" s="228">
        <v>0</v>
      </c>
      <c r="N14" s="228">
        <v>65.57399999999996</v>
      </c>
      <c r="O14" s="227">
        <v>52.66999999999996</v>
      </c>
      <c r="P14" s="226">
        <v>12.903999999999996</v>
      </c>
    </row>
    <row r="15" spans="1:16" ht="35.25" customHeight="1">
      <c r="A15" s="414"/>
      <c r="B15" s="232" t="s">
        <v>556</v>
      </c>
      <c r="C15" s="231" t="s">
        <v>599</v>
      </c>
      <c r="D15" s="227">
        <v>857.5780000000001</v>
      </c>
      <c r="E15" s="228">
        <v>562.1600000000001</v>
      </c>
      <c r="F15" s="228">
        <v>9.307999999999936</v>
      </c>
      <c r="G15" s="228">
        <v>286.11</v>
      </c>
      <c r="H15" s="227">
        <v>-30.96</v>
      </c>
      <c r="I15" s="228">
        <v>-30.96</v>
      </c>
      <c r="J15" s="230">
        <v>0</v>
      </c>
      <c r="K15" s="227">
        <v>470.07</v>
      </c>
      <c r="L15" s="229">
        <v>470.07</v>
      </c>
      <c r="M15" s="228">
        <v>0</v>
      </c>
      <c r="N15" s="228">
        <v>132.3580000000001</v>
      </c>
      <c r="O15" s="227">
        <v>92.09000000000009</v>
      </c>
      <c r="P15" s="226">
        <v>40.268</v>
      </c>
    </row>
    <row r="16" spans="1:16" ht="22.5" customHeight="1">
      <c r="A16" s="414"/>
      <c r="B16" s="232" t="s">
        <v>557</v>
      </c>
      <c r="C16" s="231" t="s">
        <v>599</v>
      </c>
      <c r="D16" s="227">
        <v>905.5440000000001</v>
      </c>
      <c r="E16" s="228">
        <v>599.6</v>
      </c>
      <c r="F16" s="228">
        <v>9.644000000000005</v>
      </c>
      <c r="G16" s="228">
        <v>296.3</v>
      </c>
      <c r="H16" s="227">
        <v>0</v>
      </c>
      <c r="I16" s="228" t="s">
        <v>614</v>
      </c>
      <c r="J16" s="230">
        <v>0</v>
      </c>
      <c r="K16" s="227">
        <v>492.71999999999997</v>
      </c>
      <c r="L16" s="229">
        <v>492.71999999999997</v>
      </c>
      <c r="M16" s="228">
        <v>0</v>
      </c>
      <c r="N16" s="228">
        <v>116.52400000000006</v>
      </c>
      <c r="O16" s="227">
        <v>106.88000000000005</v>
      </c>
      <c r="P16" s="226">
        <v>9.644000000000005</v>
      </c>
    </row>
    <row r="17" spans="1:16" ht="22.5" customHeight="1">
      <c r="A17" s="414"/>
      <c r="B17" s="232" t="s">
        <v>558</v>
      </c>
      <c r="C17" s="231" t="s">
        <v>599</v>
      </c>
      <c r="D17" s="227">
        <v>951.622</v>
      </c>
      <c r="E17" s="228">
        <v>631.03</v>
      </c>
      <c r="F17" s="228">
        <v>10.101999999999975</v>
      </c>
      <c r="G17" s="228">
        <v>310.49</v>
      </c>
      <c r="H17" s="227">
        <v>0</v>
      </c>
      <c r="I17" s="228" t="s">
        <v>614</v>
      </c>
      <c r="J17" s="230">
        <v>0</v>
      </c>
      <c r="K17" s="227">
        <v>524.75</v>
      </c>
      <c r="L17" s="229">
        <v>524.75</v>
      </c>
      <c r="M17" s="228">
        <v>0</v>
      </c>
      <c r="N17" s="228">
        <v>116.38199999999995</v>
      </c>
      <c r="O17" s="227">
        <v>106.27999999999997</v>
      </c>
      <c r="P17" s="226">
        <v>10.101999999999975</v>
      </c>
    </row>
    <row r="18" spans="1:16" ht="22.5" customHeight="1">
      <c r="A18" s="414"/>
      <c r="B18" s="232" t="s">
        <v>559</v>
      </c>
      <c r="C18" s="231" t="s">
        <v>599</v>
      </c>
      <c r="D18" s="227">
        <v>882.156</v>
      </c>
      <c r="E18" s="228">
        <v>587.04</v>
      </c>
      <c r="F18" s="228">
        <v>9.295999999999935</v>
      </c>
      <c r="G18" s="228">
        <v>285.82</v>
      </c>
      <c r="H18" s="227">
        <v>0</v>
      </c>
      <c r="I18" s="228" t="s">
        <v>614</v>
      </c>
      <c r="J18" s="230">
        <v>0</v>
      </c>
      <c r="K18" s="227">
        <v>494.52</v>
      </c>
      <c r="L18" s="229">
        <v>494.52</v>
      </c>
      <c r="M18" s="228">
        <v>0</v>
      </c>
      <c r="N18" s="228">
        <v>101.81599999999992</v>
      </c>
      <c r="O18" s="227">
        <v>92.51999999999998</v>
      </c>
      <c r="P18" s="226">
        <v>9.295999999999935</v>
      </c>
    </row>
    <row r="19" spans="1:16" ht="22.5" customHeight="1">
      <c r="A19" s="414"/>
      <c r="B19" s="232" t="s">
        <v>560</v>
      </c>
      <c r="C19" s="231" t="s">
        <v>599</v>
      </c>
      <c r="D19" s="227">
        <v>346.05</v>
      </c>
      <c r="E19" s="228">
        <v>230.88</v>
      </c>
      <c r="F19" s="228">
        <v>3.6299999999999955</v>
      </c>
      <c r="G19" s="228">
        <v>111.54</v>
      </c>
      <c r="H19" s="227">
        <v>0</v>
      </c>
      <c r="I19" s="228" t="s">
        <v>614</v>
      </c>
      <c r="J19" s="230">
        <v>0</v>
      </c>
      <c r="K19" s="227">
        <v>190.22</v>
      </c>
      <c r="L19" s="229">
        <v>190.22</v>
      </c>
      <c r="M19" s="228">
        <v>0</v>
      </c>
      <c r="N19" s="228">
        <v>44.28999999999999</v>
      </c>
      <c r="O19" s="227">
        <v>40.66</v>
      </c>
      <c r="P19" s="226">
        <v>3.6299999999999955</v>
      </c>
    </row>
    <row r="20" spans="1:16" s="233" customFormat="1" ht="22.5" customHeight="1">
      <c r="A20" s="415"/>
      <c r="B20" s="232" t="s">
        <v>561</v>
      </c>
      <c r="C20" s="231" t="s">
        <v>599</v>
      </c>
      <c r="D20" s="227">
        <v>528.944</v>
      </c>
      <c r="E20" s="228">
        <v>349.54999999999995</v>
      </c>
      <c r="F20" s="228">
        <v>5.653999999999996</v>
      </c>
      <c r="G20" s="228">
        <v>173.74</v>
      </c>
      <c r="H20" s="227">
        <v>0</v>
      </c>
      <c r="I20" s="228" t="s">
        <v>614</v>
      </c>
      <c r="J20" s="230">
        <v>0</v>
      </c>
      <c r="K20" s="227">
        <v>290.11</v>
      </c>
      <c r="L20" s="229">
        <v>290.11</v>
      </c>
      <c r="M20" s="228">
        <v>0</v>
      </c>
      <c r="N20" s="228">
        <v>65.09399999999994</v>
      </c>
      <c r="O20" s="227">
        <v>59.43999999999994</v>
      </c>
      <c r="P20" s="226">
        <v>5.653999999999996</v>
      </c>
    </row>
    <row r="21" spans="1:16" ht="22.5" customHeight="1">
      <c r="A21" s="413" t="s">
        <v>186</v>
      </c>
      <c r="B21" s="235" t="s">
        <v>4</v>
      </c>
      <c r="C21" s="235"/>
      <c r="D21" s="226">
        <v>1870.306</v>
      </c>
      <c r="E21" s="226">
        <v>1236.95</v>
      </c>
      <c r="F21" s="226">
        <v>19.95599999999996</v>
      </c>
      <c r="G21" s="226">
        <v>613.4000000000001</v>
      </c>
      <c r="H21" s="226">
        <v>0</v>
      </c>
      <c r="I21" s="226">
        <v>0</v>
      </c>
      <c r="J21" s="226">
        <v>0</v>
      </c>
      <c r="K21" s="226">
        <v>1018.1500000000001</v>
      </c>
      <c r="L21" s="226">
        <v>1018.1500000000001</v>
      </c>
      <c r="M21" s="226">
        <v>0</v>
      </c>
      <c r="N21" s="226">
        <v>238.75599999999991</v>
      </c>
      <c r="O21" s="226">
        <v>218.8</v>
      </c>
      <c r="P21" s="226">
        <v>19.955999999999904</v>
      </c>
    </row>
    <row r="22" spans="1:16" ht="22.5" customHeight="1">
      <c r="A22" s="414"/>
      <c r="B22" s="237" t="s">
        <v>562</v>
      </c>
      <c r="C22" s="231"/>
      <c r="D22" s="227">
        <v>0</v>
      </c>
      <c r="E22" s="228">
        <v>0</v>
      </c>
      <c r="F22" s="228">
        <v>0</v>
      </c>
      <c r="G22" s="228">
        <v>0</v>
      </c>
      <c r="H22" s="227">
        <v>0</v>
      </c>
      <c r="I22" s="228" t="s">
        <v>614</v>
      </c>
      <c r="J22" s="230">
        <v>0</v>
      </c>
      <c r="K22" s="227">
        <v>0</v>
      </c>
      <c r="L22" s="229">
        <v>0</v>
      </c>
      <c r="M22" s="228">
        <v>0</v>
      </c>
      <c r="N22" s="228">
        <v>0</v>
      </c>
      <c r="O22" s="227">
        <v>0</v>
      </c>
      <c r="P22" s="226">
        <v>0</v>
      </c>
    </row>
    <row r="23" spans="1:16" ht="22.5" customHeight="1">
      <c r="A23" s="414"/>
      <c r="B23" s="232" t="s">
        <v>563</v>
      </c>
      <c r="C23" s="231" t="s">
        <v>599</v>
      </c>
      <c r="D23" s="227">
        <v>924.256</v>
      </c>
      <c r="E23" s="228">
        <v>610.51</v>
      </c>
      <c r="F23" s="228">
        <v>9.885999999999967</v>
      </c>
      <c r="G23" s="228">
        <v>303.86</v>
      </c>
      <c r="H23" s="227">
        <v>0</v>
      </c>
      <c r="I23" s="228" t="s">
        <v>614</v>
      </c>
      <c r="J23" s="230">
        <v>0</v>
      </c>
      <c r="K23" s="227">
        <v>492.95</v>
      </c>
      <c r="L23" s="229">
        <v>492.95</v>
      </c>
      <c r="M23" s="228">
        <v>0</v>
      </c>
      <c r="N23" s="228">
        <v>127.44599999999997</v>
      </c>
      <c r="O23" s="227">
        <v>117.56</v>
      </c>
      <c r="P23" s="226">
        <v>9.885999999999967</v>
      </c>
    </row>
    <row r="24" spans="1:16" ht="22.5" customHeight="1">
      <c r="A24" s="415"/>
      <c r="B24" s="232" t="s">
        <v>564</v>
      </c>
      <c r="C24" s="231" t="s">
        <v>599</v>
      </c>
      <c r="D24" s="227">
        <v>946.05</v>
      </c>
      <c r="E24" s="228">
        <v>626.44</v>
      </c>
      <c r="F24" s="228">
        <v>10.069999999999993</v>
      </c>
      <c r="G24" s="228">
        <v>309.54</v>
      </c>
      <c r="H24" s="227">
        <v>0</v>
      </c>
      <c r="I24" s="228" t="s">
        <v>614</v>
      </c>
      <c r="J24" s="230">
        <v>0</v>
      </c>
      <c r="K24" s="227">
        <v>525.2</v>
      </c>
      <c r="L24" s="229">
        <v>525.2</v>
      </c>
      <c r="M24" s="228">
        <v>0</v>
      </c>
      <c r="N24" s="228">
        <v>111.30999999999995</v>
      </c>
      <c r="O24" s="227">
        <v>101.24000000000001</v>
      </c>
      <c r="P24" s="226">
        <v>10.069999999999936</v>
      </c>
    </row>
    <row r="25" spans="1:16" s="233" customFormat="1" ht="22.5" customHeight="1">
      <c r="A25" s="413" t="s">
        <v>187</v>
      </c>
      <c r="B25" s="235" t="s">
        <v>4</v>
      </c>
      <c r="C25" s="235"/>
      <c r="D25" s="226">
        <v>2427.684</v>
      </c>
      <c r="E25" s="226">
        <v>1601.8400000000001</v>
      </c>
      <c r="F25" s="226">
        <v>26.013999999999925</v>
      </c>
      <c r="G25" s="226">
        <v>799.83</v>
      </c>
      <c r="H25" s="226">
        <v>0</v>
      </c>
      <c r="I25" s="226">
        <v>0</v>
      </c>
      <c r="J25" s="226">
        <v>0</v>
      </c>
      <c r="K25" s="226">
        <v>1327.73</v>
      </c>
      <c r="L25" s="226">
        <v>1327.73</v>
      </c>
      <c r="M25" s="226">
        <v>0</v>
      </c>
      <c r="N25" s="226">
        <v>300.124</v>
      </c>
      <c r="O25" s="226">
        <v>274.11000000000007</v>
      </c>
      <c r="P25" s="226">
        <v>26.01399999999998</v>
      </c>
    </row>
    <row r="26" spans="1:16" ht="22.5" customHeight="1">
      <c r="A26" s="414"/>
      <c r="B26" s="237" t="s">
        <v>601</v>
      </c>
      <c r="C26" s="231"/>
      <c r="D26" s="227">
        <v>0</v>
      </c>
      <c r="E26" s="228">
        <v>0</v>
      </c>
      <c r="F26" s="228">
        <v>0</v>
      </c>
      <c r="G26" s="228">
        <v>0</v>
      </c>
      <c r="H26" s="227">
        <v>0</v>
      </c>
      <c r="I26" s="228" t="s">
        <v>614</v>
      </c>
      <c r="J26" s="230">
        <v>0</v>
      </c>
      <c r="K26" s="227">
        <v>0</v>
      </c>
      <c r="L26" s="229">
        <v>0</v>
      </c>
      <c r="M26" s="228">
        <v>0</v>
      </c>
      <c r="N26" s="228">
        <v>0</v>
      </c>
      <c r="O26" s="227">
        <v>0</v>
      </c>
      <c r="P26" s="226">
        <v>0</v>
      </c>
    </row>
    <row r="27" spans="1:16" ht="22.5" customHeight="1">
      <c r="A27" s="414"/>
      <c r="B27" s="240" t="s">
        <v>565</v>
      </c>
      <c r="C27" s="231" t="s">
        <v>599</v>
      </c>
      <c r="D27" s="227">
        <v>984.456</v>
      </c>
      <c r="E27" s="228">
        <v>651.88</v>
      </c>
      <c r="F27" s="228">
        <v>10.475999999999942</v>
      </c>
      <c r="G27" s="228">
        <v>322.1</v>
      </c>
      <c r="H27" s="227">
        <v>0</v>
      </c>
      <c r="I27" s="228" t="s">
        <v>614</v>
      </c>
      <c r="J27" s="230">
        <v>0</v>
      </c>
      <c r="K27" s="227">
        <v>546.05</v>
      </c>
      <c r="L27" s="229">
        <v>546.05</v>
      </c>
      <c r="M27" s="228">
        <v>0</v>
      </c>
      <c r="N27" s="228">
        <v>116.30600000000004</v>
      </c>
      <c r="O27" s="227">
        <v>105.83000000000004</v>
      </c>
      <c r="P27" s="226">
        <v>10.475999999999999</v>
      </c>
    </row>
    <row r="28" spans="1:16" ht="22.5" customHeight="1">
      <c r="A28" s="414"/>
      <c r="B28" s="232" t="s">
        <v>566</v>
      </c>
      <c r="C28" s="231" t="s">
        <v>599</v>
      </c>
      <c r="D28" s="227">
        <v>1104.328</v>
      </c>
      <c r="E28" s="228">
        <v>725.75</v>
      </c>
      <c r="F28" s="228">
        <v>11.927999999999997</v>
      </c>
      <c r="G28" s="228">
        <v>366.65</v>
      </c>
      <c r="H28" s="227">
        <v>0</v>
      </c>
      <c r="I28" s="228" t="s">
        <v>614</v>
      </c>
      <c r="J28" s="230">
        <v>0</v>
      </c>
      <c r="K28" s="227">
        <v>596.3199999999999</v>
      </c>
      <c r="L28" s="229">
        <v>596.3199999999999</v>
      </c>
      <c r="M28" s="228">
        <v>0</v>
      </c>
      <c r="N28" s="228">
        <v>141.35800000000006</v>
      </c>
      <c r="O28" s="227">
        <v>129.43000000000006</v>
      </c>
      <c r="P28" s="226">
        <v>11.927999999999997</v>
      </c>
    </row>
    <row r="29" spans="1:16" ht="22.5" customHeight="1">
      <c r="A29" s="415"/>
      <c r="B29" s="232" t="s">
        <v>567</v>
      </c>
      <c r="C29" s="231" t="s">
        <v>599</v>
      </c>
      <c r="D29" s="227">
        <v>338.9</v>
      </c>
      <c r="E29" s="228">
        <v>224.20999999999998</v>
      </c>
      <c r="F29" s="228">
        <v>3.609999999999985</v>
      </c>
      <c r="G29" s="228">
        <v>111.08</v>
      </c>
      <c r="H29" s="227">
        <v>0</v>
      </c>
      <c r="I29" s="228" t="s">
        <v>614</v>
      </c>
      <c r="J29" s="230">
        <v>0</v>
      </c>
      <c r="K29" s="227">
        <v>185.36</v>
      </c>
      <c r="L29" s="229">
        <v>185.36</v>
      </c>
      <c r="M29" s="228">
        <v>0</v>
      </c>
      <c r="N29" s="228">
        <v>42.45999999999995</v>
      </c>
      <c r="O29" s="227">
        <v>38.849999999999966</v>
      </c>
      <c r="P29" s="226">
        <v>3.609999999999985</v>
      </c>
    </row>
    <row r="30" spans="1:16" s="233" customFormat="1" ht="22.5" customHeight="1">
      <c r="A30" s="413" t="s">
        <v>188</v>
      </c>
      <c r="B30" s="235" t="s">
        <v>4</v>
      </c>
      <c r="C30" s="235"/>
      <c r="D30" s="226">
        <v>3365.366</v>
      </c>
      <c r="E30" s="226">
        <v>2226.6099999999997</v>
      </c>
      <c r="F30" s="226">
        <v>35.88599999999997</v>
      </c>
      <c r="G30" s="226">
        <v>1102.87</v>
      </c>
      <c r="H30" s="226">
        <v>0</v>
      </c>
      <c r="I30" s="226">
        <v>0</v>
      </c>
      <c r="J30" s="226">
        <v>0</v>
      </c>
      <c r="K30" s="226">
        <v>1907.65</v>
      </c>
      <c r="L30" s="226">
        <v>1907.65</v>
      </c>
      <c r="M30" s="226">
        <v>0</v>
      </c>
      <c r="N30" s="226">
        <v>354.8459999999998</v>
      </c>
      <c r="O30" s="226">
        <v>318.9599999999999</v>
      </c>
      <c r="P30" s="226">
        <v>35.88599999999991</v>
      </c>
    </row>
    <row r="31" spans="1:16" ht="22.5" customHeight="1">
      <c r="A31" s="414"/>
      <c r="B31" s="232" t="s">
        <v>568</v>
      </c>
      <c r="C31" s="231" t="s">
        <v>599</v>
      </c>
      <c r="D31" s="227">
        <v>911.944</v>
      </c>
      <c r="E31" s="228">
        <v>603.28</v>
      </c>
      <c r="F31" s="228">
        <v>9.72399999999999</v>
      </c>
      <c r="G31" s="228">
        <v>298.94</v>
      </c>
      <c r="H31" s="227">
        <v>0</v>
      </c>
      <c r="I31" s="228" t="s">
        <v>614</v>
      </c>
      <c r="J31" s="230">
        <v>0</v>
      </c>
      <c r="K31" s="227">
        <v>505.96999999999997</v>
      </c>
      <c r="L31" s="229">
        <v>505.96999999999997</v>
      </c>
      <c r="M31" s="228">
        <v>0</v>
      </c>
      <c r="N31" s="228">
        <v>107.03399999999993</v>
      </c>
      <c r="O31" s="227">
        <v>97.31</v>
      </c>
      <c r="P31" s="226">
        <v>9.723999999999933</v>
      </c>
    </row>
    <row r="32" spans="1:16" ht="22.5" customHeight="1">
      <c r="A32" s="414"/>
      <c r="B32" s="232" t="s">
        <v>569</v>
      </c>
      <c r="C32" s="231" t="s">
        <v>599</v>
      </c>
      <c r="D32" s="227">
        <v>972.706</v>
      </c>
      <c r="E32" s="228">
        <v>646.01</v>
      </c>
      <c r="F32" s="228">
        <v>10.295999999999992</v>
      </c>
      <c r="G32" s="228">
        <v>316.4</v>
      </c>
      <c r="H32" s="227">
        <v>0</v>
      </c>
      <c r="I32" s="228" t="s">
        <v>614</v>
      </c>
      <c r="J32" s="230">
        <v>0</v>
      </c>
      <c r="K32" s="227">
        <v>548.7</v>
      </c>
      <c r="L32" s="229">
        <v>548.7</v>
      </c>
      <c r="M32" s="228">
        <v>0</v>
      </c>
      <c r="N32" s="228">
        <v>107.606</v>
      </c>
      <c r="O32" s="227">
        <v>97.30999999999995</v>
      </c>
      <c r="P32" s="226">
        <v>10.29600000000005</v>
      </c>
    </row>
    <row r="33" spans="1:16" s="218" customFormat="1" ht="22.5" customHeight="1">
      <c r="A33" s="414"/>
      <c r="B33" s="232" t="s">
        <v>570</v>
      </c>
      <c r="C33" s="231" t="s">
        <v>598</v>
      </c>
      <c r="D33" s="227">
        <v>1045.272</v>
      </c>
      <c r="E33" s="228">
        <v>688.56</v>
      </c>
      <c r="F33" s="228">
        <v>11.242000000000019</v>
      </c>
      <c r="G33" s="228">
        <v>345.47</v>
      </c>
      <c r="H33" s="227">
        <v>0</v>
      </c>
      <c r="I33" s="228" t="s">
        <v>614</v>
      </c>
      <c r="J33" s="230">
        <v>0</v>
      </c>
      <c r="K33" s="227">
        <v>611.25</v>
      </c>
      <c r="L33" s="229">
        <v>611.25</v>
      </c>
      <c r="M33" s="228">
        <v>0</v>
      </c>
      <c r="N33" s="228">
        <v>88.55199999999991</v>
      </c>
      <c r="O33" s="227">
        <v>77.30999999999995</v>
      </c>
      <c r="P33" s="226">
        <v>11.241999999999962</v>
      </c>
    </row>
    <row r="34" spans="1:16" ht="22.5" customHeight="1">
      <c r="A34" s="415"/>
      <c r="B34" s="232" t="s">
        <v>571</v>
      </c>
      <c r="C34" s="231" t="s">
        <v>599</v>
      </c>
      <c r="D34" s="227">
        <v>435.44399999999996</v>
      </c>
      <c r="E34" s="228">
        <v>288.76</v>
      </c>
      <c r="F34" s="228">
        <v>4.623999999999967</v>
      </c>
      <c r="G34" s="228">
        <v>142.06</v>
      </c>
      <c r="H34" s="227">
        <v>0</v>
      </c>
      <c r="I34" s="228" t="s">
        <v>614</v>
      </c>
      <c r="J34" s="230">
        <v>0</v>
      </c>
      <c r="K34" s="227">
        <v>241.73</v>
      </c>
      <c r="L34" s="229">
        <v>241.73</v>
      </c>
      <c r="M34" s="228">
        <v>0</v>
      </c>
      <c r="N34" s="228">
        <v>51.65399999999997</v>
      </c>
      <c r="O34" s="227">
        <v>47.03</v>
      </c>
      <c r="P34" s="226">
        <v>4.623999999999967</v>
      </c>
    </row>
    <row r="35" spans="1:16" s="233" customFormat="1" ht="22.5" customHeight="1">
      <c r="A35" s="413" t="s">
        <v>189</v>
      </c>
      <c r="B35" s="235" t="s">
        <v>4</v>
      </c>
      <c r="C35" s="235"/>
      <c r="D35" s="226">
        <v>738.978</v>
      </c>
      <c r="E35" s="226">
        <v>488.0899999999999</v>
      </c>
      <c r="F35" s="226">
        <v>7.897999999999982</v>
      </c>
      <c r="G35" s="226">
        <v>242.99</v>
      </c>
      <c r="H35" s="226">
        <v>-90</v>
      </c>
      <c r="I35" s="226">
        <v>-90</v>
      </c>
      <c r="J35" s="226">
        <v>0</v>
      </c>
      <c r="K35" s="226">
        <v>403.17</v>
      </c>
      <c r="L35" s="226">
        <v>403.17</v>
      </c>
      <c r="M35" s="226">
        <v>0</v>
      </c>
      <c r="N35" s="226">
        <v>182.81799999999993</v>
      </c>
      <c r="O35" s="226">
        <v>84.91999999999992</v>
      </c>
      <c r="P35" s="226">
        <v>97.898</v>
      </c>
    </row>
    <row r="36" spans="1:16" ht="22.5" customHeight="1">
      <c r="A36" s="414"/>
      <c r="B36" s="232" t="s">
        <v>572</v>
      </c>
      <c r="C36" s="231" t="s">
        <v>599</v>
      </c>
      <c r="D36" s="227">
        <v>540.1719999999999</v>
      </c>
      <c r="E36" s="228">
        <v>356.55999999999995</v>
      </c>
      <c r="F36" s="228">
        <v>5.781999999999982</v>
      </c>
      <c r="G36" s="228">
        <v>177.83</v>
      </c>
      <c r="H36" s="227">
        <v>0</v>
      </c>
      <c r="I36" s="228" t="s">
        <v>614</v>
      </c>
      <c r="J36" s="230">
        <v>0</v>
      </c>
      <c r="K36" s="227">
        <v>293.21000000000004</v>
      </c>
      <c r="L36" s="229">
        <v>293.21000000000004</v>
      </c>
      <c r="M36" s="228">
        <v>0</v>
      </c>
      <c r="N36" s="228">
        <v>69.13199999999989</v>
      </c>
      <c r="O36" s="227">
        <v>63.34999999999991</v>
      </c>
      <c r="P36" s="226">
        <v>5.781999999999982</v>
      </c>
    </row>
    <row r="37" spans="1:16" ht="33" customHeight="1">
      <c r="A37" s="415"/>
      <c r="B37" s="240" t="s">
        <v>573</v>
      </c>
      <c r="C37" s="231" t="s">
        <v>598</v>
      </c>
      <c r="D37" s="227">
        <v>198.806</v>
      </c>
      <c r="E37" s="228">
        <v>131.53</v>
      </c>
      <c r="F37" s="228">
        <v>2.1159999999999997</v>
      </c>
      <c r="G37" s="228">
        <v>65.16</v>
      </c>
      <c r="H37" s="227">
        <v>-90</v>
      </c>
      <c r="I37" s="228">
        <v>-90</v>
      </c>
      <c r="J37" s="230">
        <v>0</v>
      </c>
      <c r="K37" s="227">
        <v>109.96</v>
      </c>
      <c r="L37" s="229">
        <v>109.96</v>
      </c>
      <c r="M37" s="228">
        <v>0</v>
      </c>
      <c r="N37" s="228">
        <v>113.68600000000002</v>
      </c>
      <c r="O37" s="227">
        <v>21.570000000000007</v>
      </c>
      <c r="P37" s="226">
        <v>92.11600000000001</v>
      </c>
    </row>
    <row r="38" spans="1:16" s="233" customFormat="1" ht="22.5" customHeight="1">
      <c r="A38" s="413" t="s">
        <v>190</v>
      </c>
      <c r="B38" s="235" t="s">
        <v>4</v>
      </c>
      <c r="C38" s="235"/>
      <c r="D38" s="226">
        <v>2502.566</v>
      </c>
      <c r="E38" s="226">
        <v>1636.3600000000001</v>
      </c>
      <c r="F38" s="226">
        <v>27.295999999999935</v>
      </c>
      <c r="G38" s="226">
        <v>838.9100000000001</v>
      </c>
      <c r="H38" s="226">
        <v>0</v>
      </c>
      <c r="I38" s="226">
        <v>0</v>
      </c>
      <c r="J38" s="226">
        <v>0</v>
      </c>
      <c r="K38" s="226">
        <v>1360.27</v>
      </c>
      <c r="L38" s="226">
        <v>1360.27</v>
      </c>
      <c r="M38" s="226">
        <v>0</v>
      </c>
      <c r="N38" s="226">
        <v>303.38599999999997</v>
      </c>
      <c r="O38" s="226">
        <v>276.09000000000003</v>
      </c>
      <c r="P38" s="226">
        <v>27.295999999999935</v>
      </c>
    </row>
    <row r="39" spans="1:16" ht="22.5" customHeight="1">
      <c r="A39" s="414"/>
      <c r="B39" s="232" t="s">
        <v>574</v>
      </c>
      <c r="C39" s="231" t="s">
        <v>599</v>
      </c>
      <c r="D39" s="227">
        <v>1338.894</v>
      </c>
      <c r="E39" s="228">
        <v>881.89</v>
      </c>
      <c r="F39" s="228">
        <v>14.403999999999996</v>
      </c>
      <c r="G39" s="228">
        <v>442.6</v>
      </c>
      <c r="H39" s="227">
        <v>0</v>
      </c>
      <c r="I39" s="228" t="s">
        <v>614</v>
      </c>
      <c r="J39" s="230">
        <v>0</v>
      </c>
      <c r="K39" s="227">
        <v>733.68</v>
      </c>
      <c r="L39" s="229">
        <v>733.68</v>
      </c>
      <c r="M39" s="228">
        <v>0</v>
      </c>
      <c r="N39" s="228">
        <v>162.61400000000003</v>
      </c>
      <c r="O39" s="227">
        <v>148.21000000000004</v>
      </c>
      <c r="P39" s="226">
        <v>14.403999999999996</v>
      </c>
    </row>
    <row r="40" spans="1:16" ht="22.5" customHeight="1">
      <c r="A40" s="415"/>
      <c r="B40" s="232" t="s">
        <v>575</v>
      </c>
      <c r="C40" s="231" t="s">
        <v>599</v>
      </c>
      <c r="D40" s="227">
        <v>1163.672</v>
      </c>
      <c r="E40" s="228">
        <v>754.47</v>
      </c>
      <c r="F40" s="228">
        <v>12.891999999999939</v>
      </c>
      <c r="G40" s="228">
        <v>396.31</v>
      </c>
      <c r="H40" s="227">
        <v>0</v>
      </c>
      <c r="I40" s="228" t="s">
        <v>614</v>
      </c>
      <c r="J40" s="230">
        <v>0</v>
      </c>
      <c r="K40" s="227">
        <v>626.59</v>
      </c>
      <c r="L40" s="229">
        <v>626.59</v>
      </c>
      <c r="M40" s="228">
        <v>0</v>
      </c>
      <c r="N40" s="228">
        <v>140.77199999999993</v>
      </c>
      <c r="O40" s="227">
        <v>127.88</v>
      </c>
      <c r="P40" s="226">
        <v>12.891999999999939</v>
      </c>
    </row>
    <row r="41" spans="1:16" s="233" customFormat="1" ht="22.5" customHeight="1">
      <c r="A41" s="413" t="s">
        <v>191</v>
      </c>
      <c r="B41" s="235" t="s">
        <v>4</v>
      </c>
      <c r="C41" s="235"/>
      <c r="D41" s="226">
        <v>2977.344</v>
      </c>
      <c r="E41" s="226">
        <v>1959.53</v>
      </c>
      <c r="F41" s="226">
        <v>32.073999999999955</v>
      </c>
      <c r="G41" s="226">
        <v>985.74</v>
      </c>
      <c r="H41" s="226">
        <v>0</v>
      </c>
      <c r="I41" s="226">
        <v>0</v>
      </c>
      <c r="J41" s="226">
        <v>0</v>
      </c>
      <c r="K41" s="226">
        <v>1633.1699999999998</v>
      </c>
      <c r="L41" s="226">
        <v>1633.1699999999998</v>
      </c>
      <c r="M41" s="226">
        <v>0</v>
      </c>
      <c r="N41" s="226">
        <v>358.4340000000001</v>
      </c>
      <c r="O41" s="226">
        <v>326.36000000000007</v>
      </c>
      <c r="P41" s="226">
        <v>32.07400000000001</v>
      </c>
    </row>
    <row r="42" spans="1:16" s="218" customFormat="1" ht="22.5" customHeight="1">
      <c r="A42" s="414"/>
      <c r="B42" s="232" t="s">
        <v>576</v>
      </c>
      <c r="C42" s="231" t="s">
        <v>599</v>
      </c>
      <c r="D42" s="227">
        <v>1066</v>
      </c>
      <c r="E42" s="228">
        <v>704.61</v>
      </c>
      <c r="F42" s="228">
        <v>11.389999999999986</v>
      </c>
      <c r="G42" s="228">
        <v>350</v>
      </c>
      <c r="H42" s="227">
        <v>0</v>
      </c>
      <c r="I42" s="228" t="s">
        <v>614</v>
      </c>
      <c r="J42" s="230">
        <v>0</v>
      </c>
      <c r="K42" s="227">
        <v>596.13</v>
      </c>
      <c r="L42" s="229">
        <v>596.13</v>
      </c>
      <c r="M42" s="228">
        <v>0</v>
      </c>
      <c r="N42" s="228">
        <v>119.87</v>
      </c>
      <c r="O42" s="227">
        <v>108.48000000000002</v>
      </c>
      <c r="P42" s="226">
        <v>11.389999999999986</v>
      </c>
    </row>
    <row r="43" spans="1:16" s="218" customFormat="1" ht="22.5" customHeight="1">
      <c r="A43" s="414"/>
      <c r="B43" s="232" t="s">
        <v>577</v>
      </c>
      <c r="C43" s="231" t="s">
        <v>598</v>
      </c>
      <c r="D43" s="227">
        <v>988.544</v>
      </c>
      <c r="E43" s="228">
        <v>643.78</v>
      </c>
      <c r="F43" s="228">
        <v>10.863999999999976</v>
      </c>
      <c r="G43" s="228">
        <v>333.9</v>
      </c>
      <c r="H43" s="227">
        <v>0</v>
      </c>
      <c r="I43" s="228" t="s">
        <v>614</v>
      </c>
      <c r="J43" s="230">
        <v>0</v>
      </c>
      <c r="K43" s="227">
        <v>529.9799999999999</v>
      </c>
      <c r="L43" s="229">
        <v>529.9799999999999</v>
      </c>
      <c r="M43" s="228">
        <v>0</v>
      </c>
      <c r="N43" s="228">
        <v>124.6640000000001</v>
      </c>
      <c r="O43" s="227">
        <v>113.80000000000007</v>
      </c>
      <c r="P43" s="226">
        <v>10.864000000000033</v>
      </c>
    </row>
    <row r="44" spans="1:16" ht="22.5" customHeight="1">
      <c r="A44" s="414"/>
      <c r="B44" s="239" t="s">
        <v>578</v>
      </c>
      <c r="C44" s="231" t="s">
        <v>599</v>
      </c>
      <c r="D44" s="227">
        <v>461.028</v>
      </c>
      <c r="E44" s="228">
        <v>304.61</v>
      </c>
      <c r="F44" s="228">
        <v>4.927999999999997</v>
      </c>
      <c r="G44" s="228">
        <v>151.49</v>
      </c>
      <c r="H44" s="227">
        <v>0</v>
      </c>
      <c r="I44" s="228" t="s">
        <v>614</v>
      </c>
      <c r="J44" s="230">
        <v>0</v>
      </c>
      <c r="K44" s="227">
        <v>247.09</v>
      </c>
      <c r="L44" s="229">
        <v>247.09</v>
      </c>
      <c r="M44" s="228">
        <v>0</v>
      </c>
      <c r="N44" s="228">
        <v>62.44800000000001</v>
      </c>
      <c r="O44" s="227">
        <v>57.52000000000001</v>
      </c>
      <c r="P44" s="226">
        <v>4.927999999999997</v>
      </c>
    </row>
    <row r="45" spans="1:16" ht="22.5" customHeight="1">
      <c r="A45" s="415"/>
      <c r="B45" s="239" t="s">
        <v>579</v>
      </c>
      <c r="C45" s="231" t="s">
        <v>598</v>
      </c>
      <c r="D45" s="227">
        <v>461.77199999999993</v>
      </c>
      <c r="E45" s="228">
        <v>306.53</v>
      </c>
      <c r="F45" s="228">
        <v>4.891999999999996</v>
      </c>
      <c r="G45" s="228">
        <v>150.35</v>
      </c>
      <c r="H45" s="227">
        <v>0</v>
      </c>
      <c r="I45" s="228" t="s">
        <v>614</v>
      </c>
      <c r="J45" s="230">
        <v>0</v>
      </c>
      <c r="K45" s="227">
        <v>259.96999999999997</v>
      </c>
      <c r="L45" s="229">
        <v>259.96999999999997</v>
      </c>
      <c r="M45" s="228">
        <v>0</v>
      </c>
      <c r="N45" s="228">
        <v>51.452</v>
      </c>
      <c r="O45" s="227">
        <v>46.56</v>
      </c>
      <c r="P45" s="226">
        <v>4.891999999999996</v>
      </c>
    </row>
    <row r="46" spans="1:16" s="233" customFormat="1" ht="22.5" customHeight="1">
      <c r="A46" s="413" t="s">
        <v>193</v>
      </c>
      <c r="B46" s="235" t="s">
        <v>4</v>
      </c>
      <c r="C46" s="235"/>
      <c r="D46" s="226">
        <v>1517.0500000000002</v>
      </c>
      <c r="E46" s="226">
        <v>996.4200000000001</v>
      </c>
      <c r="F46" s="226">
        <v>16.409999999999968</v>
      </c>
      <c r="G46" s="226">
        <v>504.22</v>
      </c>
      <c r="H46" s="226">
        <v>0</v>
      </c>
      <c r="I46" s="226">
        <v>0</v>
      </c>
      <c r="J46" s="226">
        <v>0</v>
      </c>
      <c r="K46" s="226">
        <v>806.94</v>
      </c>
      <c r="L46" s="226">
        <v>806.94</v>
      </c>
      <c r="M46" s="226">
        <v>0</v>
      </c>
      <c r="N46" s="226">
        <v>205.8900000000001</v>
      </c>
      <c r="O46" s="226">
        <v>189.48000000000008</v>
      </c>
      <c r="P46" s="226">
        <v>16.410000000000025</v>
      </c>
    </row>
    <row r="47" spans="1:16" ht="22.5" customHeight="1">
      <c r="A47" s="414"/>
      <c r="B47" s="232" t="s">
        <v>580</v>
      </c>
      <c r="C47" s="231" t="s">
        <v>598</v>
      </c>
      <c r="D47" s="227">
        <v>778.7940000000001</v>
      </c>
      <c r="E47" s="228">
        <v>514.6700000000001</v>
      </c>
      <c r="F47" s="228">
        <v>8.324000000000012</v>
      </c>
      <c r="G47" s="228">
        <v>255.8</v>
      </c>
      <c r="H47" s="227">
        <v>0</v>
      </c>
      <c r="I47" s="228" t="s">
        <v>614</v>
      </c>
      <c r="J47" s="230">
        <v>0</v>
      </c>
      <c r="K47" s="227">
        <v>434.63</v>
      </c>
      <c r="L47" s="229">
        <v>434.63</v>
      </c>
      <c r="M47" s="228">
        <v>0</v>
      </c>
      <c r="N47" s="228">
        <v>88.36400000000015</v>
      </c>
      <c r="O47" s="227">
        <v>80.04000000000008</v>
      </c>
      <c r="P47" s="226">
        <v>8.32400000000007</v>
      </c>
    </row>
    <row r="48" spans="1:16" ht="22.5" customHeight="1">
      <c r="A48" s="415"/>
      <c r="B48" s="232" t="s">
        <v>581</v>
      </c>
      <c r="C48" s="231" t="s">
        <v>599</v>
      </c>
      <c r="D48" s="227">
        <v>738.256</v>
      </c>
      <c r="E48" s="228">
        <v>481.75</v>
      </c>
      <c r="F48" s="228">
        <v>8.085999999999956</v>
      </c>
      <c r="G48" s="228">
        <v>248.42</v>
      </c>
      <c r="H48" s="227">
        <v>0</v>
      </c>
      <c r="I48" s="228" t="s">
        <v>614</v>
      </c>
      <c r="J48" s="230">
        <v>0</v>
      </c>
      <c r="K48" s="227">
        <v>372.31</v>
      </c>
      <c r="L48" s="229">
        <v>372.31</v>
      </c>
      <c r="M48" s="228">
        <v>0</v>
      </c>
      <c r="N48" s="228">
        <v>117.52599999999995</v>
      </c>
      <c r="O48" s="227">
        <v>109.44</v>
      </c>
      <c r="P48" s="226">
        <v>8.085999999999956</v>
      </c>
    </row>
    <row r="49" spans="1:16" s="233" customFormat="1" ht="22.5" customHeight="1">
      <c r="A49" s="413" t="s">
        <v>194</v>
      </c>
      <c r="B49" s="235" t="s">
        <v>4</v>
      </c>
      <c r="C49" s="234"/>
      <c r="D49" s="226">
        <v>1523.128</v>
      </c>
      <c r="E49" s="226">
        <v>1001.24</v>
      </c>
      <c r="F49" s="226">
        <v>16.437999999999946</v>
      </c>
      <c r="G49" s="226">
        <v>505.45</v>
      </c>
      <c r="H49" s="226">
        <v>0</v>
      </c>
      <c r="I49" s="226">
        <v>0</v>
      </c>
      <c r="J49" s="226">
        <v>0</v>
      </c>
      <c r="K49" s="226">
        <v>806.68</v>
      </c>
      <c r="L49" s="226">
        <v>806.68</v>
      </c>
      <c r="M49" s="226">
        <v>0</v>
      </c>
      <c r="N49" s="226">
        <v>210.99800000000005</v>
      </c>
      <c r="O49" s="226">
        <v>194.56000000000012</v>
      </c>
      <c r="P49" s="226">
        <v>16.437999999999946</v>
      </c>
    </row>
    <row r="50" spans="1:16" ht="22.5" customHeight="1">
      <c r="A50" s="414"/>
      <c r="B50" s="232" t="s">
        <v>582</v>
      </c>
      <c r="C50" s="231" t="s">
        <v>599</v>
      </c>
      <c r="D50" s="227">
        <v>1372.206</v>
      </c>
      <c r="E50" s="228">
        <v>903.11</v>
      </c>
      <c r="F50" s="228">
        <v>14.775999999999954</v>
      </c>
      <c r="G50" s="228">
        <v>454.32</v>
      </c>
      <c r="H50" s="227">
        <v>0</v>
      </c>
      <c r="I50" s="228" t="s">
        <v>614</v>
      </c>
      <c r="J50" s="230">
        <v>0</v>
      </c>
      <c r="K50" s="227">
        <v>729.3499999999999</v>
      </c>
      <c r="L50" s="229">
        <v>729.3499999999999</v>
      </c>
      <c r="M50" s="228">
        <v>0</v>
      </c>
      <c r="N50" s="228">
        <v>188.53600000000006</v>
      </c>
      <c r="O50" s="227">
        <v>173.7600000000001</v>
      </c>
      <c r="P50" s="226">
        <v>14.775999999999954</v>
      </c>
    </row>
    <row r="51" spans="1:16" ht="22.5" customHeight="1">
      <c r="A51" s="415"/>
      <c r="B51" s="232" t="s">
        <v>583</v>
      </c>
      <c r="C51" s="231" t="s">
        <v>599</v>
      </c>
      <c r="D51" s="227">
        <v>150.922</v>
      </c>
      <c r="E51" s="228">
        <v>98.13</v>
      </c>
      <c r="F51" s="228">
        <v>1.661999999999992</v>
      </c>
      <c r="G51" s="228">
        <v>51.13</v>
      </c>
      <c r="H51" s="227">
        <v>0</v>
      </c>
      <c r="I51" s="228" t="s">
        <v>614</v>
      </c>
      <c r="J51" s="230">
        <v>0</v>
      </c>
      <c r="K51" s="227">
        <v>77.33</v>
      </c>
      <c r="L51" s="229">
        <v>77.33</v>
      </c>
      <c r="M51" s="228">
        <v>0</v>
      </c>
      <c r="N51" s="228">
        <v>22.46199999999999</v>
      </c>
      <c r="O51" s="227">
        <v>20.799999999999997</v>
      </c>
      <c r="P51" s="226">
        <v>1.661999999999992</v>
      </c>
    </row>
    <row r="52" spans="1:16" s="233" customFormat="1" ht="22.5" customHeight="1">
      <c r="A52" s="413" t="s">
        <v>195</v>
      </c>
      <c r="B52" s="235" t="s">
        <v>4</v>
      </c>
      <c r="C52" s="234"/>
      <c r="D52" s="226">
        <v>988.5219999999998</v>
      </c>
      <c r="E52" s="226">
        <v>659.96</v>
      </c>
      <c r="F52" s="226">
        <v>10.351999999999975</v>
      </c>
      <c r="G52" s="226">
        <v>318.21</v>
      </c>
      <c r="H52" s="226">
        <v>-2.64</v>
      </c>
      <c r="I52" s="226">
        <v>-2.64</v>
      </c>
      <c r="J52" s="226">
        <v>0</v>
      </c>
      <c r="K52" s="226">
        <v>561.06</v>
      </c>
      <c r="L52" s="226">
        <v>561.06</v>
      </c>
      <c r="M52" s="226">
        <v>0</v>
      </c>
      <c r="N52" s="226">
        <v>111.8919999999999</v>
      </c>
      <c r="O52" s="226">
        <v>98.89999999999998</v>
      </c>
      <c r="P52" s="226">
        <v>12.99199999999992</v>
      </c>
    </row>
    <row r="53" spans="1:16" ht="22.5" customHeight="1">
      <c r="A53" s="414"/>
      <c r="B53" s="232" t="s">
        <v>584</v>
      </c>
      <c r="C53" s="231" t="s">
        <v>599</v>
      </c>
      <c r="D53" s="227">
        <v>536.2439999999999</v>
      </c>
      <c r="E53" s="228">
        <v>357.06</v>
      </c>
      <c r="F53" s="228">
        <v>5.643999999999977</v>
      </c>
      <c r="G53" s="228">
        <v>173.54</v>
      </c>
      <c r="H53" s="227">
        <v>0</v>
      </c>
      <c r="I53" s="228" t="s">
        <v>614</v>
      </c>
      <c r="J53" s="230">
        <v>0</v>
      </c>
      <c r="K53" s="227">
        <v>301.53</v>
      </c>
      <c r="L53" s="229">
        <v>301.53</v>
      </c>
      <c r="M53" s="228">
        <v>0</v>
      </c>
      <c r="N53" s="228">
        <v>61.17399999999998</v>
      </c>
      <c r="O53" s="227">
        <v>55.53000000000003</v>
      </c>
      <c r="P53" s="226">
        <v>5.643999999999949</v>
      </c>
    </row>
    <row r="54" spans="1:16" ht="36.75" customHeight="1">
      <c r="A54" s="415"/>
      <c r="B54" s="232" t="s">
        <v>585</v>
      </c>
      <c r="C54" s="231" t="s">
        <v>598</v>
      </c>
      <c r="D54" s="227">
        <v>452.2779999999999</v>
      </c>
      <c r="E54" s="228">
        <v>302.9</v>
      </c>
      <c r="F54" s="228">
        <v>4.707999999999998</v>
      </c>
      <c r="G54" s="228">
        <v>144.67</v>
      </c>
      <c r="H54" s="227">
        <v>-2.64</v>
      </c>
      <c r="I54" s="228">
        <v>-2.64</v>
      </c>
      <c r="J54" s="230">
        <v>0</v>
      </c>
      <c r="K54" s="227">
        <v>259.53000000000003</v>
      </c>
      <c r="L54" s="229">
        <v>259.53000000000003</v>
      </c>
      <c r="M54" s="228">
        <v>0</v>
      </c>
      <c r="N54" s="228">
        <v>50.71799999999992</v>
      </c>
      <c r="O54" s="227">
        <v>43.36999999999995</v>
      </c>
      <c r="P54" s="226">
        <v>7.3479999999999706</v>
      </c>
    </row>
    <row r="55" spans="1:16" s="233" customFormat="1" ht="22.5" customHeight="1">
      <c r="A55" s="413" t="s">
        <v>196</v>
      </c>
      <c r="B55" s="235" t="s">
        <v>4</v>
      </c>
      <c r="C55" s="234"/>
      <c r="D55" s="226">
        <v>1645.8780000000002</v>
      </c>
      <c r="E55" s="226">
        <v>1071.51</v>
      </c>
      <c r="F55" s="226">
        <v>18.0980000000001</v>
      </c>
      <c r="G55" s="226">
        <v>556.27</v>
      </c>
      <c r="H55" s="226">
        <v>0</v>
      </c>
      <c r="I55" s="226">
        <v>0</v>
      </c>
      <c r="J55" s="226">
        <v>0</v>
      </c>
      <c r="K55" s="226">
        <v>800.93</v>
      </c>
      <c r="L55" s="226">
        <v>800.93</v>
      </c>
      <c r="M55" s="226">
        <v>0</v>
      </c>
      <c r="N55" s="226">
        <v>288.67800000000017</v>
      </c>
      <c r="O55" s="226">
        <v>270.58000000000004</v>
      </c>
      <c r="P55" s="226">
        <v>18.0980000000001</v>
      </c>
    </row>
    <row r="56" spans="1:16" ht="22.5" customHeight="1">
      <c r="A56" s="414"/>
      <c r="B56" s="232" t="s">
        <v>586</v>
      </c>
      <c r="C56" s="231" t="s">
        <v>599</v>
      </c>
      <c r="D56" s="227">
        <v>1261.3780000000002</v>
      </c>
      <c r="E56" s="228">
        <v>822.4</v>
      </c>
      <c r="F56" s="228">
        <v>13.828000000000088</v>
      </c>
      <c r="G56" s="228">
        <v>425.15</v>
      </c>
      <c r="H56" s="227">
        <v>0</v>
      </c>
      <c r="I56" s="228" t="s">
        <v>614</v>
      </c>
      <c r="J56" s="230">
        <v>0</v>
      </c>
      <c r="K56" s="227">
        <v>616.8399999999999</v>
      </c>
      <c r="L56" s="229">
        <v>616.8399999999999</v>
      </c>
      <c r="M56" s="228">
        <v>0</v>
      </c>
      <c r="N56" s="228">
        <v>219.38800000000015</v>
      </c>
      <c r="O56" s="227">
        <v>205.56000000000006</v>
      </c>
      <c r="P56" s="226">
        <v>13.828000000000088</v>
      </c>
    </row>
    <row r="57" spans="1:16" ht="22.5" customHeight="1">
      <c r="A57" s="415"/>
      <c r="B57" s="232" t="s">
        <v>587</v>
      </c>
      <c r="C57" s="231" t="s">
        <v>599</v>
      </c>
      <c r="D57" s="227">
        <v>384.5</v>
      </c>
      <c r="E57" s="228">
        <v>249.11</v>
      </c>
      <c r="F57" s="228">
        <v>4.27000000000001</v>
      </c>
      <c r="G57" s="228">
        <v>131.12</v>
      </c>
      <c r="H57" s="227">
        <v>0</v>
      </c>
      <c r="I57" s="228" t="s">
        <v>614</v>
      </c>
      <c r="J57" s="230">
        <v>0</v>
      </c>
      <c r="K57" s="227">
        <v>184.09</v>
      </c>
      <c r="L57" s="229">
        <v>184.09</v>
      </c>
      <c r="M57" s="228">
        <v>0</v>
      </c>
      <c r="N57" s="228">
        <v>69.29000000000002</v>
      </c>
      <c r="O57" s="227">
        <v>65.02000000000001</v>
      </c>
      <c r="P57" s="226">
        <v>4.27000000000001</v>
      </c>
    </row>
    <row r="58" spans="1:16" s="233" customFormat="1" ht="22.5" customHeight="1">
      <c r="A58" s="413" t="s">
        <v>197</v>
      </c>
      <c r="B58" s="235" t="s">
        <v>4</v>
      </c>
      <c r="C58" s="234"/>
      <c r="D58" s="238">
        <v>723.05</v>
      </c>
      <c r="E58" s="238">
        <v>465.67999999999995</v>
      </c>
      <c r="F58" s="238">
        <v>8.109999999999973</v>
      </c>
      <c r="G58" s="238">
        <v>249.26</v>
      </c>
      <c r="H58" s="238">
        <v>0</v>
      </c>
      <c r="I58" s="238">
        <v>0</v>
      </c>
      <c r="J58" s="238">
        <v>0</v>
      </c>
      <c r="K58" s="238">
        <v>335.73999999999995</v>
      </c>
      <c r="L58" s="238">
        <v>335.73999999999995</v>
      </c>
      <c r="M58" s="238">
        <v>0</v>
      </c>
      <c r="N58" s="238">
        <v>138.04999999999998</v>
      </c>
      <c r="O58" s="238">
        <v>129.94</v>
      </c>
      <c r="P58" s="238">
        <v>8.109999999999973</v>
      </c>
    </row>
    <row r="59" spans="1:16" ht="22.5" customHeight="1">
      <c r="A59" s="414"/>
      <c r="B59" s="232" t="s">
        <v>588</v>
      </c>
      <c r="C59" s="231" t="s">
        <v>599</v>
      </c>
      <c r="D59" s="227">
        <v>698.5219999999999</v>
      </c>
      <c r="E59" s="228">
        <v>451.28</v>
      </c>
      <c r="F59" s="228">
        <v>7.791999999999973</v>
      </c>
      <c r="G59" s="228">
        <v>239.45</v>
      </c>
      <c r="H59" s="227">
        <v>0</v>
      </c>
      <c r="I59" s="228" t="s">
        <v>614</v>
      </c>
      <c r="J59" s="230">
        <v>0</v>
      </c>
      <c r="K59" s="227">
        <v>325.03</v>
      </c>
      <c r="L59" s="229">
        <v>325.03</v>
      </c>
      <c r="M59" s="228">
        <v>0</v>
      </c>
      <c r="N59" s="228">
        <v>134.04199999999997</v>
      </c>
      <c r="O59" s="227">
        <v>126.25</v>
      </c>
      <c r="P59" s="226">
        <v>7.791999999999973</v>
      </c>
    </row>
    <row r="60" spans="1:16" s="236" customFormat="1" ht="22.5" customHeight="1">
      <c r="A60" s="415"/>
      <c r="B60" s="237" t="s">
        <v>600</v>
      </c>
      <c r="C60" s="231" t="s">
        <v>599</v>
      </c>
      <c r="D60" s="227">
        <v>24.528</v>
      </c>
      <c r="E60" s="228">
        <v>14.4</v>
      </c>
      <c r="F60" s="228">
        <v>0.3179999999999996</v>
      </c>
      <c r="G60" s="228">
        <v>9.81</v>
      </c>
      <c r="H60" s="227">
        <v>0</v>
      </c>
      <c r="I60" s="228" t="s">
        <v>614</v>
      </c>
      <c r="J60" s="230">
        <v>0</v>
      </c>
      <c r="K60" s="227">
        <v>10.71</v>
      </c>
      <c r="L60" s="229">
        <v>10.71</v>
      </c>
      <c r="M60" s="228">
        <v>0</v>
      </c>
      <c r="N60" s="228">
        <v>4.007999999999999</v>
      </c>
      <c r="O60" s="227">
        <v>3.6899999999999995</v>
      </c>
      <c r="P60" s="226">
        <v>0.3179999999999996</v>
      </c>
    </row>
    <row r="61" spans="1:16" s="233" customFormat="1" ht="22.5" customHeight="1">
      <c r="A61" s="413" t="s">
        <v>198</v>
      </c>
      <c r="B61" s="235" t="s">
        <v>4</v>
      </c>
      <c r="C61" s="234"/>
      <c r="D61" s="226">
        <v>1170.128</v>
      </c>
      <c r="E61" s="226">
        <v>749.75</v>
      </c>
      <c r="F61" s="226">
        <v>13.247999999999962</v>
      </c>
      <c r="G61" s="226">
        <v>407.13</v>
      </c>
      <c r="H61" s="226">
        <v>0</v>
      </c>
      <c r="I61" s="226">
        <v>0</v>
      </c>
      <c r="J61" s="226">
        <v>0</v>
      </c>
      <c r="K61" s="226">
        <v>684.98</v>
      </c>
      <c r="L61" s="226">
        <v>684.98</v>
      </c>
      <c r="M61" s="226">
        <v>0</v>
      </c>
      <c r="N61" s="226">
        <v>78.018</v>
      </c>
      <c r="O61" s="226">
        <v>64.76999999999998</v>
      </c>
      <c r="P61" s="226">
        <v>13.248000000000019</v>
      </c>
    </row>
    <row r="62" spans="1:16" ht="22.5" customHeight="1">
      <c r="A62" s="414"/>
      <c r="B62" s="232" t="s">
        <v>589</v>
      </c>
      <c r="C62" s="231" t="s">
        <v>599</v>
      </c>
      <c r="D62" s="227">
        <v>828.5219999999999</v>
      </c>
      <c r="E62" s="228">
        <v>525.4</v>
      </c>
      <c r="F62" s="228">
        <v>9.551999999999964</v>
      </c>
      <c r="G62" s="228">
        <v>293.57</v>
      </c>
      <c r="H62" s="227">
        <v>0</v>
      </c>
      <c r="I62" s="228" t="s">
        <v>614</v>
      </c>
      <c r="J62" s="230">
        <v>0</v>
      </c>
      <c r="K62" s="227">
        <v>438.92</v>
      </c>
      <c r="L62" s="229">
        <v>438.92</v>
      </c>
      <c r="M62" s="228">
        <v>0</v>
      </c>
      <c r="N62" s="228">
        <v>96.03199999999998</v>
      </c>
      <c r="O62" s="227">
        <v>86.47999999999996</v>
      </c>
      <c r="P62" s="226">
        <v>9.552000000000021</v>
      </c>
    </row>
    <row r="63" spans="1:16" ht="22.5" customHeight="1">
      <c r="A63" s="415"/>
      <c r="B63" s="232" t="s">
        <v>590</v>
      </c>
      <c r="C63" s="231" t="s">
        <v>598</v>
      </c>
      <c r="D63" s="227">
        <v>341.606</v>
      </c>
      <c r="E63" s="228">
        <v>224.35000000000002</v>
      </c>
      <c r="F63" s="228">
        <v>3.695999999999998</v>
      </c>
      <c r="G63" s="228">
        <v>113.56</v>
      </c>
      <c r="H63" s="227">
        <v>0</v>
      </c>
      <c r="I63" s="228" t="s">
        <v>614</v>
      </c>
      <c r="J63" s="230">
        <v>0</v>
      </c>
      <c r="K63" s="227">
        <v>246.06</v>
      </c>
      <c r="L63" s="229">
        <v>246.06</v>
      </c>
      <c r="M63" s="228">
        <v>0</v>
      </c>
      <c r="N63" s="228">
        <v>-18.01399999999998</v>
      </c>
      <c r="O63" s="227">
        <v>-21.70999999999998</v>
      </c>
      <c r="P63" s="226">
        <v>3.695999999999998</v>
      </c>
    </row>
    <row r="64" spans="1:7" ht="14.25">
      <c r="A64" s="225"/>
      <c r="B64" s="225"/>
      <c r="C64" s="220"/>
      <c r="E64" s="224"/>
      <c r="G64" s="224"/>
    </row>
    <row r="65" spans="1:15" ht="14.25">
      <c r="A65" s="223"/>
      <c r="B65" s="223"/>
      <c r="C65" s="223"/>
      <c r="D65" s="223"/>
      <c r="E65" s="219"/>
      <c r="F65" s="223"/>
      <c r="G65" s="219"/>
      <c r="H65" s="223"/>
      <c r="I65" s="222"/>
      <c r="J65" s="222"/>
      <c r="K65" s="223"/>
      <c r="L65" s="223"/>
      <c r="M65" s="223"/>
      <c r="O65" s="221"/>
    </row>
    <row r="66" spans="2:7" ht="14.25">
      <c r="B66" s="214" t="s">
        <v>591</v>
      </c>
      <c r="C66" s="220"/>
      <c r="E66" s="219"/>
      <c r="G66" s="219"/>
    </row>
    <row r="67" spans="5:7" ht="14.25">
      <c r="E67" s="219"/>
      <c r="G67" s="219"/>
    </row>
    <row r="68" ht="14.25">
      <c r="G68" s="219"/>
    </row>
  </sheetData>
  <sheetProtection/>
  <mergeCells count="35">
    <mergeCell ref="A55:A57"/>
    <mergeCell ref="A58:A60"/>
    <mergeCell ref="A9:A20"/>
    <mergeCell ref="O6:O7"/>
    <mergeCell ref="A8:B8"/>
    <mergeCell ref="E6:E7"/>
    <mergeCell ref="F6:F7"/>
    <mergeCell ref="G6:G7"/>
    <mergeCell ref="I6:I7"/>
    <mergeCell ref="A61:A63"/>
    <mergeCell ref="A21:A24"/>
    <mergeCell ref="A25:A29"/>
    <mergeCell ref="A30:A34"/>
    <mergeCell ref="A35:A37"/>
    <mergeCell ref="A38:A40"/>
    <mergeCell ref="A41:A45"/>
    <mergeCell ref="A46:A48"/>
    <mergeCell ref="A49:A51"/>
    <mergeCell ref="A52:A54"/>
    <mergeCell ref="P6:P7"/>
    <mergeCell ref="K6:K7"/>
    <mergeCell ref="L6:L7"/>
    <mergeCell ref="M6:M7"/>
    <mergeCell ref="N6:N7"/>
    <mergeCell ref="J6:J7"/>
    <mergeCell ref="A2:P2"/>
    <mergeCell ref="A4:A7"/>
    <mergeCell ref="B4:B7"/>
    <mergeCell ref="C4:C7"/>
    <mergeCell ref="D4:G5"/>
    <mergeCell ref="H4:J5"/>
    <mergeCell ref="K4:M5"/>
    <mergeCell ref="N4:P5"/>
    <mergeCell ref="D6:D7"/>
    <mergeCell ref="H6:H7"/>
  </mergeCells>
  <printOptions horizontalCentered="1"/>
  <pageMargins left="0.16" right="0.16" top="0.39" bottom="0.39" header="0.51" footer="0.51"/>
  <pageSetup fitToHeight="0" fitToWidth="1" horizontalDpi="300" verticalDpi="300" orientation="landscape" paperSize="9" scale="78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陈琳姿 10.104.98.23</cp:lastModifiedBy>
  <cp:lastPrinted>2019-09-27T07:34:08Z</cp:lastPrinted>
  <dcterms:created xsi:type="dcterms:W3CDTF">1996-12-17T01:32:00Z</dcterms:created>
  <dcterms:modified xsi:type="dcterms:W3CDTF">2019-10-30T08:22:51Z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  <property fmtid="{D5CDD505-2E9C-101B-9397-08002B2CF9AE}" pid="3" name="KSOReadingLayout">
    <vt:bool>true</vt:bool>
  </property>
</Properties>
</file>