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80" windowWidth="19200" windowHeight="11250"/>
  </bookViews>
  <sheets>
    <sheet name="汇总 修改" sheetId="6" r:id="rId1"/>
    <sheet name="Sheet1" sheetId="1" r:id="rId2"/>
    <sheet name="Sheet2" sheetId="2" r:id="rId3"/>
    <sheet name="Sheet3" sheetId="3" r:id="rId4"/>
    <sheet name="统计表" sheetId="5" r:id="rId5"/>
  </sheets>
  <definedNames>
    <definedName name="_xlnm.Print_Titles" localSheetId="0">'汇总 修改'!$2:$4</definedName>
  </definedNames>
  <calcPr calcId="145621"/>
</workbook>
</file>

<file path=xl/calcChain.xml><?xml version="1.0" encoding="utf-8"?>
<calcChain xmlns="http://schemas.openxmlformats.org/spreadsheetml/2006/main">
  <c r="C22" i="6" l="1"/>
  <c r="C42" i="6" l="1"/>
  <c r="C38" i="6"/>
  <c r="C33" i="6"/>
  <c r="C25" i="6"/>
  <c r="C15" i="6"/>
  <c r="C13" i="6"/>
  <c r="C6" i="6"/>
  <c r="C5" i="6" l="1"/>
  <c r="I10" i="2" l="1"/>
  <c r="C5" i="5" l="1"/>
  <c r="C6" i="5"/>
  <c r="C7" i="5"/>
  <c r="C8" i="5"/>
  <c r="C9" i="5"/>
  <c r="C10" i="5"/>
  <c r="C11" i="5"/>
  <c r="C12" i="5"/>
  <c r="C13" i="5"/>
  <c r="C14" i="5"/>
  <c r="C15" i="5"/>
  <c r="C16" i="5"/>
  <c r="C4" i="5"/>
  <c r="B5" i="5"/>
  <c r="B6" i="5"/>
  <c r="B7" i="5"/>
  <c r="B8" i="5"/>
  <c r="B9" i="5"/>
  <c r="B10" i="5"/>
  <c r="B11" i="5"/>
  <c r="B12" i="5"/>
  <c r="B13" i="5"/>
  <c r="B14" i="5"/>
  <c r="B15" i="5"/>
  <c r="B16" i="5"/>
  <c r="B4" i="5"/>
  <c r="B3" i="5" l="1"/>
  <c r="C3" i="5"/>
  <c r="H3" i="2"/>
  <c r="G3" i="2"/>
  <c r="F3" i="2"/>
  <c r="E10" i="2"/>
  <c r="D3" i="1"/>
  <c r="E3" i="1"/>
  <c r="E18" i="2"/>
  <c r="E17" i="2"/>
  <c r="E16" i="2"/>
  <c r="E15" i="2"/>
  <c r="E14" i="2"/>
  <c r="E13" i="2"/>
  <c r="E12" i="2"/>
  <c r="E11" i="2"/>
  <c r="E9" i="2"/>
  <c r="E8" i="2"/>
  <c r="E7" i="2"/>
  <c r="E6" i="2"/>
  <c r="E5" i="2"/>
  <c r="E4" i="2"/>
  <c r="D3" i="2"/>
  <c r="C3" i="2"/>
  <c r="C3" i="1"/>
  <c r="E3" i="2" l="1"/>
</calcChain>
</file>

<file path=xl/sharedStrings.xml><?xml version="1.0" encoding="utf-8"?>
<sst xmlns="http://schemas.openxmlformats.org/spreadsheetml/2006/main" count="215" uniqueCount="135">
  <si>
    <t>长沙</t>
  </si>
  <si>
    <t>G107青山铺-南粉墙</t>
    <phoneticPr fontId="5" type="noConversion"/>
  </si>
  <si>
    <t>G106浏阳蕉溪岭至黄花机场（长沙县段）</t>
  </si>
  <si>
    <t>金岳公路（长常高速金州互通-岳宁大道凤凰山互通连接线）</t>
    <phoneticPr fontId="1" type="noConversion"/>
  </si>
  <si>
    <t>株洲</t>
  </si>
  <si>
    <t>攸县酒埠江至网岭公路（柘桑至网岭段）</t>
    <phoneticPr fontId="5" type="noConversion"/>
  </si>
  <si>
    <t>S207炎陵荆竹山至船形一期</t>
  </si>
  <si>
    <t>S331醴陵市黄沙至周家冲</t>
  </si>
  <si>
    <t>S205大和塘至沔渡</t>
  </si>
  <si>
    <t>攸县酒埠江至网岭公路（酒埠江至柘桑段）</t>
    <phoneticPr fontId="5" type="noConversion"/>
  </si>
  <si>
    <t>湘潭鹤岭-南谷</t>
    <phoneticPr fontId="1" type="noConversion"/>
  </si>
  <si>
    <t>S304君山区建新口-南堤拐</t>
    <phoneticPr fontId="1" type="noConversion"/>
  </si>
  <si>
    <t>临湘大岭土墩-桃林</t>
    <phoneticPr fontId="1" type="noConversion"/>
  </si>
  <si>
    <t>临澧雷水村-太浮山森林公园</t>
    <phoneticPr fontId="1" type="noConversion"/>
  </si>
  <si>
    <t>津市澧水二桥</t>
  </si>
  <si>
    <t>安乡长岭大桥</t>
  </si>
  <si>
    <t>S242线杨岭岗澧水大桥</t>
  </si>
  <si>
    <t>汉寿新兴-常德经开区</t>
  </si>
  <si>
    <t>龚张线张清公路-洞弯</t>
  </si>
  <si>
    <t>G319益阳资江大桥</t>
    <phoneticPr fontId="1" type="noConversion"/>
  </si>
  <si>
    <t>G234南县至茅草街公路新改建工程</t>
    <phoneticPr fontId="1" type="noConversion"/>
  </si>
  <si>
    <t>赫山区牌口-欧江岔</t>
    <phoneticPr fontId="1" type="noConversion"/>
  </si>
  <si>
    <t>宁乡朱良桥-桃江牛田（二期）</t>
    <phoneticPr fontId="1" type="noConversion"/>
  </si>
  <si>
    <t>桃江县舒塘至牛潭河公路改建工程</t>
    <phoneticPr fontId="1" type="noConversion"/>
  </si>
  <si>
    <t>桂东寒口坳-猴精石</t>
    <phoneticPr fontId="1" type="noConversion"/>
  </si>
  <si>
    <t>桂东泥塘-石壁山</t>
    <phoneticPr fontId="1" type="noConversion"/>
  </si>
  <si>
    <t>S356江华县沱江-涔天河</t>
    <phoneticPr fontId="1" type="noConversion"/>
  </si>
  <si>
    <t>江永桃川-小水</t>
  </si>
  <si>
    <t>G320新晃绕城公路</t>
    <phoneticPr fontId="1" type="noConversion"/>
  </si>
  <si>
    <t>G241溆浦县水田垅-梁家坡</t>
  </si>
  <si>
    <t>湄江至七星公路</t>
  </si>
  <si>
    <t>双峰县城-古塘(一期)</t>
  </si>
  <si>
    <t>涟源伏口至漆树</t>
  </si>
  <si>
    <t>G209吉首市曙光至长沱公路</t>
  </si>
  <si>
    <t>吉首寨阳至矮寨悬索桥公路</t>
  </si>
  <si>
    <t>湘潭</t>
    <phoneticPr fontId="1" type="noConversion"/>
  </si>
  <si>
    <t>湘潭</t>
    <phoneticPr fontId="1" type="noConversion"/>
  </si>
  <si>
    <t>市州</t>
    <phoneticPr fontId="1" type="noConversion"/>
  </si>
  <si>
    <t>合计</t>
    <phoneticPr fontId="1" type="noConversion"/>
  </si>
  <si>
    <t>岳阳</t>
    <phoneticPr fontId="1" type="noConversion"/>
  </si>
  <si>
    <t>常德</t>
    <phoneticPr fontId="1" type="noConversion"/>
  </si>
  <si>
    <t>常德</t>
    <phoneticPr fontId="1" type="noConversion"/>
  </si>
  <si>
    <t>张家界</t>
    <phoneticPr fontId="1" type="noConversion"/>
  </si>
  <si>
    <t>益阳</t>
    <phoneticPr fontId="1" type="noConversion"/>
  </si>
  <si>
    <t>益阳</t>
    <phoneticPr fontId="1" type="noConversion"/>
  </si>
  <si>
    <t>郴州</t>
    <phoneticPr fontId="1" type="noConversion"/>
  </si>
  <si>
    <t>永州</t>
    <phoneticPr fontId="1" type="noConversion"/>
  </si>
  <si>
    <t>怀化</t>
    <phoneticPr fontId="1" type="noConversion"/>
  </si>
  <si>
    <t>怀化</t>
    <phoneticPr fontId="1" type="noConversion"/>
  </si>
  <si>
    <t>娄底</t>
    <phoneticPr fontId="1" type="noConversion"/>
  </si>
  <si>
    <t>娄底</t>
    <phoneticPr fontId="1" type="noConversion"/>
  </si>
  <si>
    <t>湘西</t>
    <phoneticPr fontId="1" type="noConversion"/>
  </si>
  <si>
    <t>湘西</t>
    <phoneticPr fontId="1" type="noConversion"/>
  </si>
  <si>
    <t>项目名称</t>
    <phoneticPr fontId="1" type="noConversion"/>
  </si>
  <si>
    <t>G354韶山-月山-水府庙</t>
    <phoneticPr fontId="1" type="noConversion"/>
  </si>
  <si>
    <t>衡阳县界牌-西渡</t>
    <phoneticPr fontId="5" type="noConversion"/>
  </si>
  <si>
    <t>G536汨罗段改线工程</t>
  </si>
  <si>
    <t>浏阳市大洛至平江县安定</t>
  </si>
  <si>
    <t>平江城关至童市</t>
  </si>
  <si>
    <t>珠头山-花子坟绕城公路</t>
  </si>
  <si>
    <t>沅澧城镇快速干线G207、G353、S233津市至石门</t>
    <phoneticPr fontId="1" type="noConversion"/>
  </si>
  <si>
    <t>G353县城至安障公路</t>
    <phoneticPr fontId="1" type="noConversion"/>
  </si>
  <si>
    <t>S240常张高速河洑互通至桃源火车站公路改线</t>
    <phoneticPr fontId="1" type="noConversion"/>
  </si>
  <si>
    <t>津市新洲--岳山</t>
    <phoneticPr fontId="1" type="noConversion"/>
  </si>
  <si>
    <t>S355线江华分水岭-白芒营</t>
    <phoneticPr fontId="1" type="noConversion"/>
  </si>
  <si>
    <t>洪江区横岩至会同县堡子公路</t>
    <phoneticPr fontId="1" type="noConversion"/>
  </si>
  <si>
    <t>双峰县青树坪至太平寺公路</t>
    <phoneticPr fontId="1" type="noConversion"/>
  </si>
  <si>
    <t>能部分建成的项目</t>
    <phoneticPr fontId="1" type="noConversion"/>
  </si>
  <si>
    <t>新化县城-塘梅冲</t>
    <phoneticPr fontId="1" type="noConversion"/>
  </si>
  <si>
    <t>项目批复里程</t>
    <phoneticPr fontId="1" type="noConversion"/>
  </si>
  <si>
    <t>预计完工里程</t>
    <phoneticPr fontId="1" type="noConversion"/>
  </si>
  <si>
    <t>完工比例</t>
    <phoneticPr fontId="1" type="noConversion"/>
  </si>
  <si>
    <t>衡阳</t>
    <phoneticPr fontId="1" type="noConversion"/>
  </si>
  <si>
    <t>未停工，正在全力推进的</t>
    <phoneticPr fontId="1" type="noConversion"/>
  </si>
  <si>
    <t>耒阳余庆-长坪</t>
    <phoneticPr fontId="1" type="noConversion"/>
  </si>
  <si>
    <t>沅江乐园至漉湖公路</t>
    <phoneticPr fontId="1" type="noConversion"/>
  </si>
  <si>
    <t>益南高速大通湖互通至河坝公路升级改建工程</t>
    <phoneticPr fontId="1" type="noConversion"/>
  </si>
  <si>
    <t>保靖迁陵-龙溪</t>
    <phoneticPr fontId="1" type="noConversion"/>
  </si>
  <si>
    <t>吉首张排-社塘坡</t>
    <phoneticPr fontId="1" type="noConversion"/>
  </si>
  <si>
    <t>备注</t>
    <phoneticPr fontId="1" type="noConversion"/>
  </si>
  <si>
    <t>工期未到</t>
    <phoneticPr fontId="1" type="noConversion"/>
  </si>
  <si>
    <t>争取能今年完工</t>
    <phoneticPr fontId="1" type="noConversion"/>
  </si>
  <si>
    <t>工期延长</t>
    <phoneticPr fontId="1" type="noConversion"/>
  </si>
  <si>
    <t>确定完成项目资金需求</t>
    <phoneticPr fontId="1" type="noConversion"/>
  </si>
  <si>
    <t>计划补助资金</t>
    <phoneticPr fontId="1" type="noConversion"/>
  </si>
  <si>
    <t>未拨资金</t>
    <phoneticPr fontId="1" type="noConversion"/>
  </si>
  <si>
    <t>益阳</t>
    <phoneticPr fontId="1" type="noConversion"/>
  </si>
  <si>
    <t>应下资金</t>
    <phoneticPr fontId="1" type="noConversion"/>
  </si>
  <si>
    <t>未下资金</t>
    <phoneticPr fontId="1" type="noConversion"/>
  </si>
  <si>
    <t>其中部资金</t>
    <phoneticPr fontId="1" type="noConversion"/>
  </si>
  <si>
    <t>其中部补助资金</t>
    <phoneticPr fontId="1" type="noConversion"/>
  </si>
  <si>
    <t>G207公安县章庄铺至澧县卷桥段改建工程</t>
    <phoneticPr fontId="1" type="noConversion"/>
  </si>
  <si>
    <t>安化东坪至梅城</t>
    <phoneticPr fontId="1" type="noConversion"/>
  </si>
  <si>
    <t>应报项目数</t>
    <phoneticPr fontId="1" type="noConversion"/>
  </si>
  <si>
    <t>已报项目数</t>
    <phoneticPr fontId="1" type="noConversion"/>
  </si>
  <si>
    <t>合计</t>
    <phoneticPr fontId="1" type="noConversion"/>
  </si>
  <si>
    <t>市州</t>
    <phoneticPr fontId="1" type="noConversion"/>
  </si>
  <si>
    <t>项目名称</t>
    <phoneticPr fontId="1" type="noConversion"/>
  </si>
  <si>
    <t>S207炎陵荆竹山至船形一期</t>
    <phoneticPr fontId="1" type="noConversion"/>
  </si>
  <si>
    <t>津市澧水二桥</t>
    <phoneticPr fontId="1" type="noConversion"/>
  </si>
  <si>
    <t>安乡长岭大桥</t>
    <phoneticPr fontId="1" type="noConversion"/>
  </si>
  <si>
    <t>S242线杨岭岗澧水大桥</t>
    <phoneticPr fontId="1" type="noConversion"/>
  </si>
  <si>
    <t>汉寿新兴-常德经开区</t>
    <phoneticPr fontId="1" type="noConversion"/>
  </si>
  <si>
    <t>龚张线张清公路-洞弯</t>
    <phoneticPr fontId="1" type="noConversion"/>
  </si>
  <si>
    <t>江永桃川-小水</t>
    <phoneticPr fontId="1" type="noConversion"/>
  </si>
  <si>
    <t>双峰县城-古塘(一期)</t>
    <phoneticPr fontId="1" type="noConversion"/>
  </si>
  <si>
    <t>涟源伏口至漆树</t>
    <phoneticPr fontId="1" type="noConversion"/>
  </si>
  <si>
    <t>G209吉首市曙光至长沱公路</t>
    <phoneticPr fontId="1" type="noConversion"/>
  </si>
  <si>
    <t>吉首寨阳至矮寨悬索桥公路</t>
    <phoneticPr fontId="1" type="noConversion"/>
  </si>
  <si>
    <r>
      <t>G352</t>
    </r>
    <r>
      <rPr>
        <sz val="12"/>
        <rFont val="宋体"/>
        <family val="3"/>
        <charset val="134"/>
      </rPr>
      <t>古丈至罗依溪公路</t>
    </r>
    <phoneticPr fontId="1" type="noConversion"/>
  </si>
  <si>
    <t>城步南山牧场至绥宁古龙岩公路</t>
  </si>
  <si>
    <t>金额</t>
    <phoneticPr fontId="1" type="noConversion"/>
  </si>
  <si>
    <t>备注</t>
    <phoneticPr fontId="1" type="noConversion"/>
  </si>
  <si>
    <t>长沙市</t>
    <phoneticPr fontId="1" type="noConversion"/>
  </si>
  <si>
    <t>小计</t>
    <phoneticPr fontId="1" type="noConversion"/>
  </si>
  <si>
    <t>小计</t>
    <phoneticPr fontId="5" type="noConversion"/>
  </si>
  <si>
    <t>株洲市</t>
    <phoneticPr fontId="1" type="noConversion"/>
  </si>
  <si>
    <t>小计</t>
    <phoneticPr fontId="1" type="noConversion"/>
  </si>
  <si>
    <t>岳阳市</t>
    <phoneticPr fontId="1" type="noConversion"/>
  </si>
  <si>
    <t>邵阳市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</si>
  <si>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</si>
  <si>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</si>
  <si>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</si>
  <si>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</si>
  <si>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</si>
  <si>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娄底市</t>
    <phoneticPr fontId="1" type="noConversion"/>
  </si>
  <si>
    <t>湘西土家族苗族自治州</t>
    <phoneticPr fontId="1" type="noConversion"/>
  </si>
  <si>
    <t>合计</t>
    <phoneticPr fontId="1" type="noConversion"/>
  </si>
  <si>
    <t>单位：万元</t>
    <phoneticPr fontId="1" type="noConversion"/>
  </si>
  <si>
    <t>2018年第三批普通国省道补助资金明细表</t>
    <phoneticPr fontId="1" type="noConversion"/>
  </si>
  <si>
    <t>制表人：</t>
    <phoneticPr fontId="1" type="noConversion"/>
  </si>
  <si>
    <t>审核人：</t>
    <phoneticPr fontId="1" type="noConversion"/>
  </si>
  <si>
    <t>S521武陵源插旗峪-分水岭</t>
  </si>
  <si>
    <t>南山国家公园建设应由省交通运输厅承担的部分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</si>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</sst>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_ "/>
    <numFmt numFmtId="177" formatCode="0_ "/>
    <numFmt numFmtId="178" formatCode="0.000_ "/>
    <numFmt numFmtId="179" formatCode="0.0%"/>
    <numFmt numFmtId="180" formatCode="0_);[Red]\(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>
      <alignment vertical="center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176" fontId="3" fillId="0" borderId="1" xfId="2" applyNumberFormat="1" applyFont="1" applyFill="1" applyBorder="1" applyAlignment="1" applyProtection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1" xfId="4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10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76" fontId="12" fillId="0" borderId="1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4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12" fillId="0" borderId="3" xfId="5" applyNumberFormat="1" applyFont="1" applyFill="1" applyBorder="1" applyAlignment="1" applyProtection="1">
      <alignment horizontal="center" vertical="center" wrapText="1"/>
      <protection locked="0"/>
    </xf>
    <xf numFmtId="176" fontId="12" fillId="0" borderId="5" xfId="5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12" fillId="0" borderId="3" xfId="2" applyNumberFormat="1" applyFont="1" applyFill="1" applyBorder="1" applyAlignment="1" applyProtection="1">
      <alignment horizontal="center" vertical="center" wrapText="1"/>
    </xf>
    <xf numFmtId="176" fontId="12" fillId="0" borderId="5" xfId="2" applyNumberFormat="1" applyFont="1" applyFill="1" applyBorder="1" applyAlignment="1" applyProtection="1">
      <alignment horizontal="center" vertical="center" wrapText="1"/>
    </xf>
    <xf numFmtId="176" fontId="12" fillId="0" borderId="4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6">
    <cellStyle name="常规" xfId="0" builtinId="0"/>
    <cellStyle name="常规 2 6 3" xfId="3"/>
    <cellStyle name="常规_Sheet1_2014－2015干线投资测算表1105" xfId="4"/>
    <cellStyle name="常规_Sheet1_2014－2015干线投资测算表1105_附件2国省干线 2" xfId="5"/>
    <cellStyle name="千位分隔_99年最新计划" xfId="1"/>
    <cellStyle name="千位分隔_99年最新计划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workbookViewId="0">
      <selection activeCell="A5" sqref="A5:B5"/>
    </sheetView>
  </sheetViews>
  <sheetFormatPr defaultRowHeight="13.5" x14ac:dyDescent="0.15"/>
  <cols>
    <col min="1" max="1" width="26.25" style="19" customWidth="1"/>
    <col min="2" max="2" width="27.875" style="19" customWidth="1"/>
    <col min="3" max="3" width="26.25" customWidth="1"/>
    <col min="4" max="5" width="26.25" style="19" customWidth="1"/>
    <col min="6" max="16384" width="9" style="19"/>
  </cols>
  <sheetData>
    <row r="1" spans="1:5" x14ac:dyDescent="0.15">
      <c r="A1" s="42" t="s">
        <v>134</v>
      </c>
    </row>
    <row r="2" spans="1:5" ht="51" customHeight="1" x14ac:dyDescent="0.15">
      <c r="A2" s="49" t="s">
        <v>129</v>
      </c>
      <c r="B2" s="49"/>
      <c r="C2" s="49"/>
      <c r="D2" s="49"/>
      <c r="E2" s="23"/>
    </row>
    <row r="3" spans="1:5" ht="38.25" customHeight="1" x14ac:dyDescent="0.15">
      <c r="A3" s="31"/>
      <c r="B3" s="31"/>
      <c r="C3" s="31"/>
      <c r="D3" s="41" t="s">
        <v>128</v>
      </c>
      <c r="E3" s="33"/>
    </row>
    <row r="4" spans="1:5" s="24" customFormat="1" ht="30.75" customHeight="1" x14ac:dyDescent="0.15">
      <c r="A4" s="37" t="s">
        <v>96</v>
      </c>
      <c r="B4" s="37" t="s">
        <v>97</v>
      </c>
      <c r="C4" s="37" t="s">
        <v>111</v>
      </c>
      <c r="D4" s="37" t="s">
        <v>112</v>
      </c>
    </row>
    <row r="5" spans="1:5" s="24" customFormat="1" ht="35.25" customHeight="1" x14ac:dyDescent="0.15">
      <c r="A5" s="53" t="s">
        <v>127</v>
      </c>
      <c r="B5" s="53"/>
      <c r="C5" s="40">
        <f>C6+C9+C11+C13+C15+C22+C25+C33+C36+C38+C42</f>
        <v>88261</v>
      </c>
      <c r="D5" s="32"/>
    </row>
    <row r="6" spans="1:5" s="24" customFormat="1" ht="35.25" customHeight="1" x14ac:dyDescent="0.15">
      <c r="A6" s="50" t="s">
        <v>113</v>
      </c>
      <c r="B6" s="39" t="s">
        <v>114</v>
      </c>
      <c r="C6" s="37">
        <f>C7+C8</f>
        <v>3773</v>
      </c>
      <c r="D6" s="32"/>
    </row>
    <row r="7" spans="1:5" s="24" customFormat="1" ht="35.25" customHeight="1" x14ac:dyDescent="0.15">
      <c r="A7" s="51"/>
      <c r="B7" s="25" t="s">
        <v>2</v>
      </c>
      <c r="C7" s="30">
        <v>1895</v>
      </c>
      <c r="D7" s="32"/>
    </row>
    <row r="8" spans="1:5" s="24" customFormat="1" ht="58.5" customHeight="1" x14ac:dyDescent="0.15">
      <c r="A8" s="52"/>
      <c r="B8" s="26" t="s">
        <v>3</v>
      </c>
      <c r="C8" s="30">
        <v>1878</v>
      </c>
      <c r="D8" s="32"/>
    </row>
    <row r="9" spans="1:5" s="24" customFormat="1" ht="35.25" customHeight="1" x14ac:dyDescent="0.15">
      <c r="A9" s="45" t="s">
        <v>116</v>
      </c>
      <c r="B9" s="38" t="s">
        <v>115</v>
      </c>
      <c r="C9" s="37">
        <v>2799</v>
      </c>
      <c r="D9" s="32"/>
    </row>
    <row r="10" spans="1:5" s="24" customFormat="1" ht="35.25" customHeight="1" x14ac:dyDescent="0.15">
      <c r="A10" s="47"/>
      <c r="B10" s="27" t="s">
        <v>98</v>
      </c>
      <c r="C10" s="30">
        <v>2799</v>
      </c>
      <c r="D10" s="32"/>
    </row>
    <row r="11" spans="1:5" s="24" customFormat="1" ht="35.25" customHeight="1" x14ac:dyDescent="0.15">
      <c r="A11" s="45" t="s">
        <v>118</v>
      </c>
      <c r="B11" s="38" t="s">
        <v>117</v>
      </c>
      <c r="C11" s="37">
        <v>2907</v>
      </c>
      <c r="D11" s="32"/>
    </row>
    <row r="12" spans="1:5" s="29" customFormat="1" ht="35.25" customHeight="1" x14ac:dyDescent="0.15">
      <c r="A12" s="47"/>
      <c r="B12" s="27" t="s">
        <v>12</v>
      </c>
      <c r="C12" s="30">
        <v>2907</v>
      </c>
      <c r="D12" s="32"/>
      <c r="E12" s="24"/>
    </row>
    <row r="13" spans="1:5" s="29" customFormat="1" ht="35.25" customHeight="1" x14ac:dyDescent="0.15">
      <c r="A13" s="43" t="s">
        <v>119</v>
      </c>
      <c r="B13" s="38" t="s">
        <v>114</v>
      </c>
      <c r="C13" s="37">
        <f>C14</f>
        <v>2000</v>
      </c>
      <c r="D13" s="32"/>
      <c r="E13" s="24"/>
    </row>
    <row r="14" spans="1:5" s="29" customFormat="1" ht="35.25" customHeight="1" x14ac:dyDescent="0.15">
      <c r="A14" s="44"/>
      <c r="B14" s="30" t="s">
        <v>110</v>
      </c>
      <c r="C14" s="30">
        <v>2000</v>
      </c>
      <c r="D14" s="32" t="s">
        <v>133</v>
      </c>
      <c r="E14" s="24"/>
    </row>
    <row r="15" spans="1:5" s="29" customFormat="1" ht="35.25" customHeight="1" x14ac:dyDescent="0.15">
      <c r="A15" s="45" t="s">
        <v>120</v>
      </c>
      <c r="B15" s="37" t="s">
        <v>114</v>
      </c>
      <c r="C15" s="37">
        <f>SUM(C16:C21)</f>
        <v>16914</v>
      </c>
      <c r="D15" s="32"/>
      <c r="E15" s="24"/>
    </row>
    <row r="16" spans="1:5" s="29" customFormat="1" ht="35.25" customHeight="1" x14ac:dyDescent="0.15">
      <c r="A16" s="46"/>
      <c r="B16" s="28" t="s">
        <v>13</v>
      </c>
      <c r="C16" s="30">
        <v>1340</v>
      </c>
      <c r="D16" s="32"/>
      <c r="E16" s="24"/>
    </row>
    <row r="17" spans="1:5" s="29" customFormat="1" ht="35.25" customHeight="1" x14ac:dyDescent="0.15">
      <c r="A17" s="46"/>
      <c r="B17" s="28" t="s">
        <v>99</v>
      </c>
      <c r="C17" s="30">
        <v>8385</v>
      </c>
      <c r="D17" s="32"/>
      <c r="E17" s="24"/>
    </row>
    <row r="18" spans="1:5" s="29" customFormat="1" ht="35.25" customHeight="1" x14ac:dyDescent="0.15">
      <c r="A18" s="46"/>
      <c r="B18" s="28" t="s">
        <v>100</v>
      </c>
      <c r="C18" s="30">
        <v>4171</v>
      </c>
      <c r="D18" s="32"/>
      <c r="E18" s="24"/>
    </row>
    <row r="19" spans="1:5" s="29" customFormat="1" ht="35.25" customHeight="1" x14ac:dyDescent="0.15">
      <c r="A19" s="46"/>
      <c r="B19" s="28" t="s">
        <v>101</v>
      </c>
      <c r="C19" s="30">
        <v>1051</v>
      </c>
      <c r="D19" s="32"/>
      <c r="E19" s="24"/>
    </row>
    <row r="20" spans="1:5" s="29" customFormat="1" ht="35.25" customHeight="1" x14ac:dyDescent="0.15">
      <c r="A20" s="46"/>
      <c r="B20" s="28" t="s">
        <v>102</v>
      </c>
      <c r="C20" s="30">
        <v>1535</v>
      </c>
      <c r="D20" s="32"/>
      <c r="E20" s="24"/>
    </row>
    <row r="21" spans="1:5" s="29" customFormat="1" ht="35.25" customHeight="1" x14ac:dyDescent="0.15">
      <c r="A21" s="46"/>
      <c r="B21" s="28" t="s">
        <v>91</v>
      </c>
      <c r="C21" s="30">
        <v>432</v>
      </c>
      <c r="D21" s="32"/>
      <c r="E21" s="24"/>
    </row>
    <row r="22" spans="1:5" s="29" customFormat="1" ht="35.25" customHeight="1" x14ac:dyDescent="0.15">
      <c r="A22" s="45" t="s">
        <v>121</v>
      </c>
      <c r="B22" s="36" t="s">
        <v>114</v>
      </c>
      <c r="C22" s="37">
        <f>C23+C24</f>
        <v>1184</v>
      </c>
      <c r="D22" s="32"/>
      <c r="E22" s="24"/>
    </row>
    <row r="23" spans="1:5" s="29" customFormat="1" ht="35.25" customHeight="1" x14ac:dyDescent="0.15">
      <c r="A23" s="46"/>
      <c r="B23" s="28" t="s">
        <v>132</v>
      </c>
      <c r="C23" s="32">
        <v>339</v>
      </c>
      <c r="D23" s="32"/>
      <c r="E23" s="24"/>
    </row>
    <row r="24" spans="1:5" s="29" customFormat="1" ht="35.25" customHeight="1" x14ac:dyDescent="0.15">
      <c r="A24" s="47"/>
      <c r="B24" s="28" t="s">
        <v>103</v>
      </c>
      <c r="C24" s="30">
        <v>845</v>
      </c>
      <c r="D24" s="32"/>
      <c r="E24" s="24"/>
    </row>
    <row r="25" spans="1:5" s="29" customFormat="1" ht="35.25" customHeight="1" x14ac:dyDescent="0.15">
      <c r="A25" s="45" t="s">
        <v>122</v>
      </c>
      <c r="B25" s="36" t="s">
        <v>117</v>
      </c>
      <c r="C25" s="37">
        <f>SUM(C26:C32)</f>
        <v>28802</v>
      </c>
      <c r="D25" s="32"/>
      <c r="E25" s="24"/>
    </row>
    <row r="26" spans="1:5" s="29" customFormat="1" ht="35.25" customHeight="1" x14ac:dyDescent="0.15">
      <c r="A26" s="46"/>
      <c r="B26" s="28" t="s">
        <v>20</v>
      </c>
      <c r="C26" s="30">
        <v>10000</v>
      </c>
      <c r="D26" s="32"/>
      <c r="E26" s="24"/>
    </row>
    <row r="27" spans="1:5" s="29" customFormat="1" ht="35.25" customHeight="1" x14ac:dyDescent="0.15">
      <c r="A27" s="46"/>
      <c r="B27" s="28" t="s">
        <v>21</v>
      </c>
      <c r="C27" s="30">
        <v>910</v>
      </c>
      <c r="D27" s="32"/>
      <c r="E27" s="24"/>
    </row>
    <row r="28" spans="1:5" s="29" customFormat="1" ht="35.25" customHeight="1" x14ac:dyDescent="0.15">
      <c r="A28" s="46"/>
      <c r="B28" s="28" t="s">
        <v>22</v>
      </c>
      <c r="C28" s="30">
        <v>2808</v>
      </c>
      <c r="D28" s="32"/>
      <c r="E28" s="24"/>
    </row>
    <row r="29" spans="1:5" s="24" customFormat="1" ht="35.25" customHeight="1" x14ac:dyDescent="0.15">
      <c r="A29" s="46"/>
      <c r="B29" s="28" t="s">
        <v>23</v>
      </c>
      <c r="C29" s="30">
        <v>1194</v>
      </c>
      <c r="D29" s="32"/>
    </row>
    <row r="30" spans="1:5" s="24" customFormat="1" ht="35.25" customHeight="1" x14ac:dyDescent="0.15">
      <c r="A30" s="46"/>
      <c r="B30" s="30" t="s">
        <v>92</v>
      </c>
      <c r="C30" s="30">
        <v>3571</v>
      </c>
      <c r="D30" s="35"/>
    </row>
    <row r="31" spans="1:5" s="24" customFormat="1" ht="35.25" customHeight="1" x14ac:dyDescent="0.15">
      <c r="A31" s="46"/>
      <c r="B31" s="30" t="s">
        <v>75</v>
      </c>
      <c r="C31" s="35">
        <v>4829</v>
      </c>
      <c r="D31" s="32"/>
      <c r="E31" s="34"/>
    </row>
    <row r="32" spans="1:5" s="24" customFormat="1" ht="35.25" customHeight="1" x14ac:dyDescent="0.15">
      <c r="A32" s="47"/>
      <c r="B32" s="30" t="s">
        <v>76</v>
      </c>
      <c r="C32" s="32">
        <v>5490</v>
      </c>
      <c r="D32" s="32"/>
    </row>
    <row r="33" spans="1:5" s="24" customFormat="1" ht="35.25" customHeight="1" x14ac:dyDescent="0.15">
      <c r="A33" s="45" t="s">
        <v>123</v>
      </c>
      <c r="B33" s="37" t="s">
        <v>114</v>
      </c>
      <c r="C33" s="37">
        <f>SUM(C34:C35)</f>
        <v>5826</v>
      </c>
      <c r="D33" s="32"/>
    </row>
    <row r="34" spans="1:5" s="24" customFormat="1" ht="35.25" customHeight="1" x14ac:dyDescent="0.15">
      <c r="A34" s="46"/>
      <c r="B34" s="28" t="s">
        <v>24</v>
      </c>
      <c r="C34" s="30">
        <v>3430</v>
      </c>
      <c r="D34" s="32"/>
    </row>
    <row r="35" spans="1:5" s="24" customFormat="1" ht="35.25" customHeight="1" x14ac:dyDescent="0.15">
      <c r="A35" s="47"/>
      <c r="B35" s="28" t="s">
        <v>25</v>
      </c>
      <c r="C35" s="30">
        <v>2396</v>
      </c>
      <c r="D35" s="32"/>
    </row>
    <row r="36" spans="1:5" s="29" customFormat="1" ht="35.25" customHeight="1" x14ac:dyDescent="0.15">
      <c r="A36" s="43" t="s">
        <v>124</v>
      </c>
      <c r="B36" s="36" t="s">
        <v>117</v>
      </c>
      <c r="C36" s="37">
        <v>733</v>
      </c>
      <c r="D36" s="32"/>
      <c r="E36" s="24"/>
    </row>
    <row r="37" spans="1:5" s="24" customFormat="1" ht="35.25" customHeight="1" x14ac:dyDescent="0.15">
      <c r="A37" s="44"/>
      <c r="B37" s="28" t="s">
        <v>104</v>
      </c>
      <c r="C37" s="30">
        <v>733</v>
      </c>
      <c r="D37" s="32"/>
    </row>
    <row r="38" spans="1:5" s="24" customFormat="1" ht="35.25" customHeight="1" x14ac:dyDescent="0.15">
      <c r="A38" s="45" t="s">
        <v>125</v>
      </c>
      <c r="B38" s="36" t="s">
        <v>117</v>
      </c>
      <c r="C38" s="37">
        <f>SUM(C39:C41)</f>
        <v>16449</v>
      </c>
      <c r="D38" s="32"/>
    </row>
    <row r="39" spans="1:5" s="24" customFormat="1" ht="35.25" customHeight="1" x14ac:dyDescent="0.15">
      <c r="A39" s="46"/>
      <c r="B39" s="28" t="s">
        <v>105</v>
      </c>
      <c r="C39" s="30">
        <v>6595</v>
      </c>
      <c r="D39" s="32"/>
    </row>
    <row r="40" spans="1:5" s="24" customFormat="1" ht="35.25" customHeight="1" x14ac:dyDescent="0.15">
      <c r="A40" s="46"/>
      <c r="B40" s="28" t="s">
        <v>106</v>
      </c>
      <c r="C40" s="30">
        <v>2159</v>
      </c>
      <c r="D40" s="32"/>
    </row>
    <row r="41" spans="1:5" s="24" customFormat="1" ht="35.25" customHeight="1" x14ac:dyDescent="0.15">
      <c r="A41" s="47"/>
      <c r="B41" s="28" t="s">
        <v>66</v>
      </c>
      <c r="C41" s="30">
        <v>7695</v>
      </c>
      <c r="D41" s="32"/>
    </row>
    <row r="42" spans="1:5" s="24" customFormat="1" ht="35.25" customHeight="1" x14ac:dyDescent="0.15">
      <c r="A42" s="43" t="s">
        <v>126</v>
      </c>
      <c r="B42" s="36" t="s">
        <v>117</v>
      </c>
      <c r="C42" s="37">
        <f>SUM(C43:C45)</f>
        <v>6874</v>
      </c>
      <c r="D42" s="32"/>
    </row>
    <row r="43" spans="1:5" s="24" customFormat="1" ht="35.25" customHeight="1" x14ac:dyDescent="0.15">
      <c r="A43" s="48"/>
      <c r="B43" s="28" t="s">
        <v>109</v>
      </c>
      <c r="C43" s="30">
        <v>5160</v>
      </c>
      <c r="D43" s="32"/>
    </row>
    <row r="44" spans="1:5" s="24" customFormat="1" ht="35.25" customHeight="1" x14ac:dyDescent="0.15">
      <c r="A44" s="48"/>
      <c r="B44" s="28" t="s">
        <v>107</v>
      </c>
      <c r="C44" s="30">
        <v>571</v>
      </c>
      <c r="D44" s="32"/>
      <c r="E44" s="34"/>
    </row>
    <row r="45" spans="1:5" s="24" customFormat="1" ht="35.25" customHeight="1" x14ac:dyDescent="0.15">
      <c r="A45" s="44"/>
      <c r="B45" s="28" t="s">
        <v>108</v>
      </c>
      <c r="C45" s="30">
        <v>1143</v>
      </c>
      <c r="D45" s="32"/>
    </row>
    <row r="47" spans="1:5" x14ac:dyDescent="0.15">
      <c r="A47" s="19" t="s">
        <v>130</v>
      </c>
      <c r="C47" t="s">
        <v>131</v>
      </c>
    </row>
  </sheetData>
  <mergeCells count="13">
    <mergeCell ref="A36:A37"/>
    <mergeCell ref="A38:A41"/>
    <mergeCell ref="A42:A45"/>
    <mergeCell ref="A2:D2"/>
    <mergeCell ref="A15:A21"/>
    <mergeCell ref="A22:A24"/>
    <mergeCell ref="A25:A32"/>
    <mergeCell ref="A33:A35"/>
    <mergeCell ref="A6:A8"/>
    <mergeCell ref="A9:A10"/>
    <mergeCell ref="A11:A12"/>
    <mergeCell ref="A13:A14"/>
    <mergeCell ref="A5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Normal="100" workbookViewId="0">
      <selection activeCell="B13" sqref="B13"/>
    </sheetView>
  </sheetViews>
  <sheetFormatPr defaultRowHeight="13.5" x14ac:dyDescent="0.15"/>
  <cols>
    <col min="1" max="1" width="9" style="19"/>
    <col min="2" max="2" width="35" style="19" customWidth="1"/>
    <col min="3" max="4" width="14.375" style="19" customWidth="1"/>
    <col min="5" max="6" width="14.375" customWidth="1"/>
    <col min="10" max="16384" width="9" style="19"/>
  </cols>
  <sheetData>
    <row r="1" spans="1:11" ht="42.75" customHeight="1" x14ac:dyDescent="0.15">
      <c r="A1" s="55" t="s">
        <v>83</v>
      </c>
      <c r="B1" s="55"/>
      <c r="C1" s="55"/>
      <c r="D1" s="55"/>
      <c r="E1" s="55"/>
      <c r="F1" s="55"/>
      <c r="K1" s="20"/>
    </row>
    <row r="2" spans="1:11" ht="27" customHeight="1" x14ac:dyDescent="0.15">
      <c r="A2" s="10" t="s">
        <v>37</v>
      </c>
      <c r="B2" s="10" t="s">
        <v>53</v>
      </c>
      <c r="C2" s="10" t="s">
        <v>70</v>
      </c>
      <c r="D2" s="10" t="s">
        <v>84</v>
      </c>
      <c r="E2" s="17" t="s">
        <v>85</v>
      </c>
      <c r="F2" s="17" t="s">
        <v>89</v>
      </c>
    </row>
    <row r="3" spans="1:11" ht="26.25" customHeight="1" x14ac:dyDescent="0.15">
      <c r="A3" s="54" t="s">
        <v>38</v>
      </c>
      <c r="B3" s="54"/>
      <c r="C3" s="13">
        <f>SUM(C4:C37)</f>
        <v>436.25773999999996</v>
      </c>
      <c r="D3" s="12">
        <f>SUM(D4:D37)</f>
        <v>199847</v>
      </c>
      <c r="E3" s="21">
        <f>SUM(E4:E37)</f>
        <v>91161</v>
      </c>
      <c r="F3" s="21">
        <v>44202</v>
      </c>
    </row>
    <row r="4" spans="1:11" ht="26.25" customHeight="1" x14ac:dyDescent="0.15">
      <c r="A4" s="1" t="s">
        <v>0</v>
      </c>
      <c r="B4" s="4" t="s">
        <v>1</v>
      </c>
      <c r="C4" s="9">
        <v>10</v>
      </c>
      <c r="D4" s="10"/>
      <c r="E4" s="22"/>
      <c r="F4" s="22"/>
    </row>
    <row r="5" spans="1:11" ht="26.25" customHeight="1" x14ac:dyDescent="0.15">
      <c r="A5" s="2" t="s">
        <v>0</v>
      </c>
      <c r="B5" s="5" t="s">
        <v>2</v>
      </c>
      <c r="C5" s="9">
        <v>8</v>
      </c>
      <c r="D5" s="10">
        <v>4975</v>
      </c>
      <c r="E5" s="22">
        <v>1895</v>
      </c>
      <c r="F5" s="22">
        <v>1895</v>
      </c>
    </row>
    <row r="6" spans="1:11" ht="26.25" customHeight="1" x14ac:dyDescent="0.15">
      <c r="A6" s="3" t="s">
        <v>0</v>
      </c>
      <c r="B6" s="3" t="s">
        <v>3</v>
      </c>
      <c r="C6" s="9">
        <v>9.391</v>
      </c>
      <c r="D6" s="10">
        <v>1878</v>
      </c>
      <c r="E6" s="22">
        <v>1878</v>
      </c>
      <c r="F6" s="22"/>
    </row>
    <row r="7" spans="1:11" ht="26.25" customHeight="1" x14ac:dyDescent="0.15">
      <c r="A7" s="7" t="s">
        <v>4</v>
      </c>
      <c r="B7" s="7" t="s">
        <v>5</v>
      </c>
      <c r="C7" s="9">
        <v>9.89</v>
      </c>
      <c r="D7" s="10">
        <v>3570</v>
      </c>
      <c r="E7" s="22"/>
      <c r="F7" s="22"/>
    </row>
    <row r="8" spans="1:11" ht="26.25" customHeight="1" x14ac:dyDescent="0.15">
      <c r="A8" s="7" t="s">
        <v>4</v>
      </c>
      <c r="B8" s="7" t="s">
        <v>6</v>
      </c>
      <c r="C8" s="9">
        <v>22.812999999999999</v>
      </c>
      <c r="D8" s="10">
        <v>9125</v>
      </c>
      <c r="E8" s="22">
        <v>3650</v>
      </c>
      <c r="F8" s="22"/>
    </row>
    <row r="9" spans="1:11" ht="26.25" customHeight="1" x14ac:dyDescent="0.15">
      <c r="A9" s="7" t="s">
        <v>4</v>
      </c>
      <c r="B9" s="7" t="s">
        <v>7</v>
      </c>
      <c r="C9" s="9">
        <v>18.84</v>
      </c>
      <c r="D9" s="10">
        <v>18751</v>
      </c>
      <c r="E9" s="22">
        <v>9375</v>
      </c>
      <c r="F9" s="22"/>
    </row>
    <row r="10" spans="1:11" ht="26.25" customHeight="1" x14ac:dyDescent="0.15">
      <c r="A10" s="7" t="s">
        <v>4</v>
      </c>
      <c r="B10" s="7" t="s">
        <v>8</v>
      </c>
      <c r="C10" s="9">
        <v>8.8049999999999997</v>
      </c>
      <c r="D10" s="10">
        <v>3904</v>
      </c>
      <c r="E10" s="22">
        <v>1562</v>
      </c>
      <c r="F10" s="9">
        <v>1562</v>
      </c>
    </row>
    <row r="11" spans="1:11" ht="26.25" customHeight="1" x14ac:dyDescent="0.15">
      <c r="A11" s="7" t="s">
        <v>4</v>
      </c>
      <c r="B11" s="7" t="s">
        <v>9</v>
      </c>
      <c r="C11" s="9">
        <v>4</v>
      </c>
      <c r="D11" s="10">
        <v>1600</v>
      </c>
      <c r="E11" s="22">
        <v>1600</v>
      </c>
      <c r="F11" s="22"/>
    </row>
    <row r="12" spans="1:11" ht="26.25" customHeight="1" x14ac:dyDescent="0.15">
      <c r="A12" s="7" t="s">
        <v>36</v>
      </c>
      <c r="B12" s="7" t="s">
        <v>10</v>
      </c>
      <c r="C12" s="11">
        <v>12.839</v>
      </c>
      <c r="D12" s="10">
        <v>5200</v>
      </c>
      <c r="E12" s="22"/>
      <c r="F12" s="22"/>
    </row>
    <row r="13" spans="1:11" ht="26.25" customHeight="1" x14ac:dyDescent="0.15">
      <c r="A13" s="7" t="s">
        <v>39</v>
      </c>
      <c r="B13" s="7" t="s">
        <v>11</v>
      </c>
      <c r="C13" s="9">
        <v>22.791</v>
      </c>
      <c r="D13" s="10">
        <v>6555</v>
      </c>
      <c r="E13" s="22"/>
      <c r="F13" s="22"/>
    </row>
    <row r="14" spans="1:11" ht="26.25" customHeight="1" x14ac:dyDescent="0.15">
      <c r="A14" s="7" t="s">
        <v>39</v>
      </c>
      <c r="B14" s="7" t="s">
        <v>12</v>
      </c>
      <c r="C14" s="9">
        <v>9.51</v>
      </c>
      <c r="D14" s="10">
        <v>3807</v>
      </c>
      <c r="E14" s="22">
        <v>2907</v>
      </c>
      <c r="F14" s="22"/>
    </row>
    <row r="15" spans="1:11" ht="26.25" customHeight="1" x14ac:dyDescent="0.15">
      <c r="A15" s="7" t="s">
        <v>41</v>
      </c>
      <c r="B15" s="8" t="s">
        <v>13</v>
      </c>
      <c r="C15" s="9">
        <v>7.899</v>
      </c>
      <c r="D15" s="10">
        <v>1580</v>
      </c>
      <c r="E15" s="22">
        <v>1340</v>
      </c>
      <c r="F15" s="22"/>
    </row>
    <row r="16" spans="1:11" ht="26.25" customHeight="1" x14ac:dyDescent="0.15">
      <c r="A16" s="7" t="s">
        <v>41</v>
      </c>
      <c r="B16" s="8" t="s">
        <v>14</v>
      </c>
      <c r="C16" s="9">
        <v>6.1394000000000002</v>
      </c>
      <c r="D16" s="10">
        <v>1157</v>
      </c>
      <c r="E16" s="22">
        <v>534</v>
      </c>
      <c r="F16" s="22"/>
    </row>
    <row r="17" spans="1:6" ht="26.25" customHeight="1" x14ac:dyDescent="0.15">
      <c r="A17" s="7" t="s">
        <v>41</v>
      </c>
      <c r="B17" s="8" t="s">
        <v>15</v>
      </c>
      <c r="C17" s="9">
        <v>3.0949</v>
      </c>
      <c r="D17" s="10">
        <v>13594</v>
      </c>
      <c r="E17" s="22">
        <v>5438</v>
      </c>
      <c r="F17" s="22"/>
    </row>
    <row r="18" spans="1:6" ht="26.25" customHeight="1" x14ac:dyDescent="0.15">
      <c r="A18" s="7" t="s">
        <v>41</v>
      </c>
      <c r="B18" s="8" t="s">
        <v>16</v>
      </c>
      <c r="C18" s="9">
        <v>0.70735999999999999</v>
      </c>
      <c r="D18" s="10">
        <v>3932</v>
      </c>
      <c r="E18" s="22">
        <v>1418</v>
      </c>
      <c r="F18" s="22"/>
    </row>
    <row r="19" spans="1:6" ht="26.25" customHeight="1" x14ac:dyDescent="0.15">
      <c r="A19" s="7" t="s">
        <v>41</v>
      </c>
      <c r="B19" s="8" t="s">
        <v>17</v>
      </c>
      <c r="C19" s="9">
        <v>11.54</v>
      </c>
      <c r="D19" s="10">
        <v>5005</v>
      </c>
      <c r="E19" s="22">
        <v>2002</v>
      </c>
      <c r="F19" s="22"/>
    </row>
    <row r="20" spans="1:6" ht="26.25" customHeight="1" x14ac:dyDescent="0.15">
      <c r="A20" s="7" t="s">
        <v>41</v>
      </c>
      <c r="B20" s="8" t="s">
        <v>91</v>
      </c>
      <c r="C20" s="9">
        <v>1</v>
      </c>
      <c r="D20" s="10">
        <v>432</v>
      </c>
      <c r="E20" s="22">
        <v>432</v>
      </c>
      <c r="F20" s="22"/>
    </row>
    <row r="21" spans="1:6" ht="26.25" customHeight="1" x14ac:dyDescent="0.15">
      <c r="A21" s="7" t="s">
        <v>42</v>
      </c>
      <c r="B21" s="8" t="s">
        <v>18</v>
      </c>
      <c r="C21" s="9">
        <v>7.6150000000000002</v>
      </c>
      <c r="D21" s="10">
        <v>2285</v>
      </c>
      <c r="E21" s="22">
        <v>1145</v>
      </c>
      <c r="F21" s="22"/>
    </row>
    <row r="22" spans="1:6" ht="26.25" customHeight="1" x14ac:dyDescent="0.15">
      <c r="A22" s="7" t="s">
        <v>44</v>
      </c>
      <c r="B22" s="8" t="s">
        <v>19</v>
      </c>
      <c r="C22" s="9">
        <v>1.6</v>
      </c>
      <c r="D22" s="10">
        <v>8059</v>
      </c>
      <c r="E22" s="22">
        <v>1612</v>
      </c>
      <c r="F22" s="22"/>
    </row>
    <row r="23" spans="1:6" ht="26.25" customHeight="1" x14ac:dyDescent="0.15">
      <c r="A23" s="7" t="s">
        <v>44</v>
      </c>
      <c r="B23" s="8" t="s">
        <v>20</v>
      </c>
      <c r="C23" s="9">
        <v>42.78</v>
      </c>
      <c r="D23" s="10">
        <v>24265</v>
      </c>
      <c r="E23" s="22">
        <v>24265</v>
      </c>
      <c r="F23" s="22">
        <v>24265</v>
      </c>
    </row>
    <row r="24" spans="1:6" ht="26.25" customHeight="1" x14ac:dyDescent="0.15">
      <c r="A24" s="7" t="s">
        <v>44</v>
      </c>
      <c r="B24" s="8" t="s">
        <v>21</v>
      </c>
      <c r="C24" s="9">
        <v>18.651</v>
      </c>
      <c r="D24" s="10">
        <v>3730</v>
      </c>
      <c r="E24" s="22">
        <v>1186</v>
      </c>
      <c r="F24" s="22"/>
    </row>
    <row r="25" spans="1:6" ht="26.25" customHeight="1" x14ac:dyDescent="0.15">
      <c r="A25" s="7" t="s">
        <v>44</v>
      </c>
      <c r="B25" s="8" t="s">
        <v>22</v>
      </c>
      <c r="C25" s="9">
        <v>28.53</v>
      </c>
      <c r="D25" s="10">
        <v>3326</v>
      </c>
      <c r="E25" s="22"/>
      <c r="F25" s="22"/>
    </row>
    <row r="26" spans="1:6" ht="26.25" customHeight="1" x14ac:dyDescent="0.15">
      <c r="A26" s="7" t="s">
        <v>44</v>
      </c>
      <c r="B26" s="8" t="s">
        <v>23</v>
      </c>
      <c r="C26" s="9">
        <v>7.9219999999999997</v>
      </c>
      <c r="D26" s="10">
        <v>1584</v>
      </c>
      <c r="E26" s="22">
        <v>1194</v>
      </c>
      <c r="F26" s="22"/>
    </row>
    <row r="27" spans="1:6" ht="26.25" customHeight="1" x14ac:dyDescent="0.15">
      <c r="A27" s="7" t="s">
        <v>45</v>
      </c>
      <c r="B27" s="8" t="s">
        <v>24</v>
      </c>
      <c r="C27" s="9">
        <v>27.634080000000001</v>
      </c>
      <c r="D27" s="10">
        <v>8290</v>
      </c>
      <c r="E27" s="22">
        <v>3430</v>
      </c>
      <c r="F27" s="22">
        <v>3430</v>
      </c>
    </row>
    <row r="28" spans="1:6" ht="26.25" customHeight="1" x14ac:dyDescent="0.15">
      <c r="A28" s="7" t="s">
        <v>45</v>
      </c>
      <c r="B28" s="8" t="s">
        <v>25</v>
      </c>
      <c r="C28" s="9">
        <v>29.951000000000001</v>
      </c>
      <c r="D28" s="10">
        <v>12726</v>
      </c>
      <c r="E28" s="22">
        <v>8826</v>
      </c>
      <c r="F28" s="22">
        <v>8826</v>
      </c>
    </row>
    <row r="29" spans="1:6" ht="26.25" customHeight="1" x14ac:dyDescent="0.15">
      <c r="A29" s="7" t="s">
        <v>46</v>
      </c>
      <c r="B29" s="8" t="s">
        <v>26</v>
      </c>
      <c r="C29" s="9">
        <v>12.638999999999999</v>
      </c>
      <c r="D29" s="10">
        <v>9928</v>
      </c>
      <c r="E29" s="22">
        <v>0</v>
      </c>
      <c r="F29" s="22"/>
    </row>
    <row r="30" spans="1:6" ht="26.25" customHeight="1" x14ac:dyDescent="0.15">
      <c r="A30" s="7" t="s">
        <v>46</v>
      </c>
      <c r="B30" s="8" t="s">
        <v>27</v>
      </c>
      <c r="C30" s="9">
        <v>7.8040000000000003</v>
      </c>
      <c r="D30" s="10">
        <v>1951</v>
      </c>
      <c r="E30" s="22">
        <v>733</v>
      </c>
      <c r="F30" s="22"/>
    </row>
    <row r="31" spans="1:6" ht="26.25" customHeight="1" x14ac:dyDescent="0.15">
      <c r="A31" s="7" t="s">
        <v>48</v>
      </c>
      <c r="B31" s="8" t="s">
        <v>28</v>
      </c>
      <c r="C31" s="11">
        <v>7.4119999999999999</v>
      </c>
      <c r="D31" s="10">
        <v>5930</v>
      </c>
      <c r="E31" s="22">
        <v>0</v>
      </c>
      <c r="F31" s="22"/>
    </row>
    <row r="32" spans="1:6" ht="26.25" customHeight="1" x14ac:dyDescent="0.15">
      <c r="A32" s="7" t="s">
        <v>48</v>
      </c>
      <c r="B32" s="5" t="s">
        <v>29</v>
      </c>
      <c r="C32" s="9">
        <v>5.6749999999999998</v>
      </c>
      <c r="D32" s="10">
        <v>8064</v>
      </c>
      <c r="E32" s="22">
        <v>4224</v>
      </c>
      <c r="F32" s="22">
        <v>4224</v>
      </c>
    </row>
    <row r="33" spans="1:6" ht="26.25" customHeight="1" x14ac:dyDescent="0.15">
      <c r="A33" s="7" t="s">
        <v>50</v>
      </c>
      <c r="B33" s="8" t="s">
        <v>30</v>
      </c>
      <c r="C33" s="9">
        <v>10.007999999999999</v>
      </c>
      <c r="D33" s="10">
        <v>7675</v>
      </c>
      <c r="E33" s="22">
        <v>0</v>
      </c>
      <c r="F33" s="22"/>
    </row>
    <row r="34" spans="1:6" ht="26.25" customHeight="1" x14ac:dyDescent="0.15">
      <c r="A34" s="7" t="s">
        <v>50</v>
      </c>
      <c r="B34" s="8" t="s">
        <v>31</v>
      </c>
      <c r="C34" s="9">
        <v>26.2</v>
      </c>
      <c r="D34" s="10">
        <v>6595</v>
      </c>
      <c r="E34" s="22">
        <v>6295</v>
      </c>
      <c r="F34" s="22"/>
    </row>
    <row r="35" spans="1:6" ht="26.25" customHeight="1" x14ac:dyDescent="0.15">
      <c r="A35" s="7" t="s">
        <v>50</v>
      </c>
      <c r="B35" s="8" t="s">
        <v>32</v>
      </c>
      <c r="C35" s="9">
        <v>17.986000000000001</v>
      </c>
      <c r="D35" s="10">
        <v>5397</v>
      </c>
      <c r="E35" s="22">
        <v>2159</v>
      </c>
      <c r="F35" s="22"/>
    </row>
    <row r="36" spans="1:6" ht="26.25" customHeight="1" x14ac:dyDescent="0.15">
      <c r="A36" s="7" t="s">
        <v>52</v>
      </c>
      <c r="B36" s="8" t="s">
        <v>33</v>
      </c>
      <c r="C36" s="9">
        <v>4.3029999999999999</v>
      </c>
      <c r="D36" s="10">
        <v>1291</v>
      </c>
      <c r="E36" s="22">
        <v>571</v>
      </c>
      <c r="F36" s="22"/>
    </row>
    <row r="37" spans="1:6" ht="26.25" customHeight="1" x14ac:dyDescent="0.15">
      <c r="A37" s="7" t="s">
        <v>52</v>
      </c>
      <c r="B37" s="8" t="s">
        <v>34</v>
      </c>
      <c r="C37" s="9">
        <v>12.288</v>
      </c>
      <c r="D37" s="10">
        <v>3686</v>
      </c>
      <c r="E37" s="22">
        <v>1490</v>
      </c>
      <c r="F37" s="22"/>
    </row>
  </sheetData>
  <mergeCells count="2">
    <mergeCell ref="A3:B3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R8" sqref="R8"/>
    </sheetView>
  </sheetViews>
  <sheetFormatPr defaultRowHeight="13.5" x14ac:dyDescent="0.15"/>
  <cols>
    <col min="1" max="1" width="9" style="19"/>
    <col min="2" max="2" width="29.375" style="19" customWidth="1"/>
    <col min="3" max="5" width="9" style="19"/>
  </cols>
  <sheetData>
    <row r="1" spans="1:9" ht="42" customHeight="1" x14ac:dyDescent="0.15">
      <c r="A1" s="55" t="s">
        <v>67</v>
      </c>
      <c r="B1" s="55"/>
      <c r="C1" s="55"/>
      <c r="D1" s="55"/>
      <c r="E1" s="55"/>
      <c r="F1" s="55"/>
      <c r="G1" s="55"/>
      <c r="H1" s="55"/>
    </row>
    <row r="2" spans="1:9" ht="27" x14ac:dyDescent="0.15">
      <c r="A2" s="10" t="s">
        <v>37</v>
      </c>
      <c r="B2" s="17" t="s">
        <v>53</v>
      </c>
      <c r="C2" s="10" t="s">
        <v>69</v>
      </c>
      <c r="D2" s="10" t="s">
        <v>70</v>
      </c>
      <c r="E2" s="17" t="s">
        <v>71</v>
      </c>
      <c r="F2" s="17" t="s">
        <v>87</v>
      </c>
      <c r="G2" s="17" t="s">
        <v>88</v>
      </c>
      <c r="H2" s="17" t="s">
        <v>90</v>
      </c>
    </row>
    <row r="3" spans="1:9" ht="42" customHeight="1" x14ac:dyDescent="0.15">
      <c r="A3" s="54" t="s">
        <v>38</v>
      </c>
      <c r="B3" s="54"/>
      <c r="C3" s="13">
        <f>SUM(C4:C37)</f>
        <v>483.96100000000001</v>
      </c>
      <c r="D3" s="13">
        <f>SUM(D4:D37)</f>
        <v>276.14</v>
      </c>
      <c r="E3" s="18">
        <f t="shared" ref="E3:E18" si="0">D3/C3</f>
        <v>0.57058316682542598</v>
      </c>
      <c r="F3" s="22">
        <f>SUM(F4:F18)</f>
        <v>222242</v>
      </c>
      <c r="G3" s="22">
        <f>SUM(G4:G18)</f>
        <v>80263</v>
      </c>
      <c r="H3" s="22">
        <f>SUM(H4:H18)</f>
        <v>20790</v>
      </c>
    </row>
    <row r="4" spans="1:9" ht="42" customHeight="1" x14ac:dyDescent="0.15">
      <c r="A4" s="10" t="s">
        <v>35</v>
      </c>
      <c r="B4" s="10" t="s">
        <v>54</v>
      </c>
      <c r="C4" s="10">
        <v>54.201000000000001</v>
      </c>
      <c r="D4" s="14">
        <v>21.094000000000001</v>
      </c>
      <c r="E4" s="18">
        <f t="shared" si="0"/>
        <v>0.38918101142045353</v>
      </c>
      <c r="F4" s="22">
        <v>20395</v>
      </c>
      <c r="G4" s="22">
        <v>0</v>
      </c>
      <c r="H4" s="22"/>
    </row>
    <row r="5" spans="1:9" ht="42" customHeight="1" x14ac:dyDescent="0.15">
      <c r="A5" s="10" t="s">
        <v>72</v>
      </c>
      <c r="B5" s="8" t="s">
        <v>55</v>
      </c>
      <c r="C5" s="6">
        <v>47.268000000000001</v>
      </c>
      <c r="D5" s="15">
        <v>24</v>
      </c>
      <c r="E5" s="18">
        <f t="shared" si="0"/>
        <v>0.50774308200050777</v>
      </c>
      <c r="F5" s="22">
        <v>18149</v>
      </c>
      <c r="G5" s="22">
        <v>2142</v>
      </c>
      <c r="H5" s="22"/>
    </row>
    <row r="6" spans="1:9" ht="42" customHeight="1" x14ac:dyDescent="0.15">
      <c r="A6" s="10" t="s">
        <v>39</v>
      </c>
      <c r="B6" s="10" t="s">
        <v>56</v>
      </c>
      <c r="C6" s="6">
        <v>12.706999999999999</v>
      </c>
      <c r="D6" s="16">
        <v>12.245000000000001</v>
      </c>
      <c r="E6" s="18">
        <f t="shared" si="0"/>
        <v>0.96364208703864029</v>
      </c>
      <c r="F6" s="22">
        <v>8900</v>
      </c>
      <c r="G6" s="22">
        <v>0</v>
      </c>
      <c r="H6" s="22"/>
    </row>
    <row r="7" spans="1:9" ht="42" customHeight="1" x14ac:dyDescent="0.15">
      <c r="A7" s="10" t="s">
        <v>39</v>
      </c>
      <c r="B7" s="8" t="s">
        <v>57</v>
      </c>
      <c r="C7" s="6">
        <v>20.655999999999999</v>
      </c>
      <c r="D7" s="10">
        <v>12.5</v>
      </c>
      <c r="E7" s="18">
        <f t="shared" si="0"/>
        <v>0.60515104570100697</v>
      </c>
      <c r="F7" s="22">
        <v>8888</v>
      </c>
      <c r="G7" s="22">
        <v>7462</v>
      </c>
      <c r="H7" s="22">
        <v>7462</v>
      </c>
    </row>
    <row r="8" spans="1:9" ht="42" customHeight="1" x14ac:dyDescent="0.15">
      <c r="A8" s="10" t="s">
        <v>39</v>
      </c>
      <c r="B8" s="8" t="s">
        <v>58</v>
      </c>
      <c r="C8" s="6">
        <v>17.667999999999999</v>
      </c>
      <c r="D8" s="10">
        <v>12.4</v>
      </c>
      <c r="E8" s="18">
        <f t="shared" si="0"/>
        <v>0.70183382386235005</v>
      </c>
      <c r="F8" s="22">
        <v>8472</v>
      </c>
      <c r="G8" s="22">
        <v>7452</v>
      </c>
      <c r="H8" s="22">
        <v>7452</v>
      </c>
    </row>
    <row r="9" spans="1:9" ht="42" customHeight="1" x14ac:dyDescent="0.15">
      <c r="A9" s="10" t="s">
        <v>39</v>
      </c>
      <c r="B9" s="10" t="s">
        <v>59</v>
      </c>
      <c r="C9" s="6">
        <v>11.685</v>
      </c>
      <c r="D9" s="10">
        <v>9.0360000000000014</v>
      </c>
      <c r="E9" s="18">
        <f t="shared" si="0"/>
        <v>0.77329910141206681</v>
      </c>
      <c r="F9" s="22">
        <v>7228</v>
      </c>
      <c r="G9" s="22">
        <v>6673</v>
      </c>
      <c r="H9" s="22"/>
    </row>
    <row r="10" spans="1:9" ht="42" customHeight="1" x14ac:dyDescent="0.15">
      <c r="A10" s="10" t="s">
        <v>86</v>
      </c>
      <c r="B10" s="10" t="s">
        <v>92</v>
      </c>
      <c r="C10" s="6">
        <v>65.855000000000004</v>
      </c>
      <c r="D10" s="10">
        <v>45</v>
      </c>
      <c r="E10" s="18">
        <f t="shared" si="0"/>
        <v>0.68331941386379158</v>
      </c>
      <c r="F10" s="22">
        <v>31359</v>
      </c>
      <c r="G10" s="22">
        <v>27414</v>
      </c>
      <c r="H10" s="22"/>
      <c r="I10">
        <f>F10-G10</f>
        <v>3945</v>
      </c>
    </row>
    <row r="11" spans="1:9" ht="42" customHeight="1" x14ac:dyDescent="0.15">
      <c r="A11" s="10" t="s">
        <v>40</v>
      </c>
      <c r="B11" s="8" t="s">
        <v>60</v>
      </c>
      <c r="C11" s="6">
        <v>53.610999999999997</v>
      </c>
      <c r="D11" s="10">
        <v>38.125</v>
      </c>
      <c r="E11" s="18">
        <f t="shared" si="0"/>
        <v>0.71114137024118185</v>
      </c>
      <c r="F11" s="22">
        <v>39488</v>
      </c>
      <c r="G11" s="22">
        <v>2487</v>
      </c>
      <c r="H11" s="22">
        <v>2487</v>
      </c>
    </row>
    <row r="12" spans="1:9" ht="42" customHeight="1" x14ac:dyDescent="0.15">
      <c r="A12" s="10" t="s">
        <v>40</v>
      </c>
      <c r="B12" s="8" t="s">
        <v>61</v>
      </c>
      <c r="C12" s="6">
        <v>9.3650000000000002</v>
      </c>
      <c r="D12" s="10">
        <v>1.9</v>
      </c>
      <c r="E12" s="18">
        <f t="shared" si="0"/>
        <v>0.20288307528029897</v>
      </c>
      <c r="F12" s="22">
        <v>3559</v>
      </c>
      <c r="G12" s="22">
        <v>0</v>
      </c>
      <c r="H12" s="22"/>
    </row>
    <row r="13" spans="1:9" ht="42" customHeight="1" x14ac:dyDescent="0.15">
      <c r="A13" s="10" t="s">
        <v>40</v>
      </c>
      <c r="B13" s="8" t="s">
        <v>62</v>
      </c>
      <c r="C13" s="6">
        <v>28.082000000000001</v>
      </c>
      <c r="D13" s="10">
        <v>8</v>
      </c>
      <c r="E13" s="18">
        <f t="shared" si="0"/>
        <v>0.28487999430240013</v>
      </c>
      <c r="F13" s="22">
        <v>20953</v>
      </c>
      <c r="G13" s="22">
        <v>10487</v>
      </c>
      <c r="H13" s="22"/>
    </row>
    <row r="14" spans="1:9" ht="42" customHeight="1" x14ac:dyDescent="0.15">
      <c r="A14" s="10" t="s">
        <v>40</v>
      </c>
      <c r="B14" s="8" t="s">
        <v>63</v>
      </c>
      <c r="C14" s="6">
        <v>29.863</v>
      </c>
      <c r="D14" s="10">
        <v>9.4600000000000009</v>
      </c>
      <c r="E14" s="18">
        <f t="shared" si="0"/>
        <v>0.31677996182567059</v>
      </c>
      <c r="F14" s="22"/>
      <c r="G14" s="22"/>
      <c r="H14" s="22"/>
    </row>
    <row r="15" spans="1:9" ht="42" customHeight="1" x14ac:dyDescent="0.15">
      <c r="A15" s="10" t="s">
        <v>40</v>
      </c>
      <c r="B15" s="8" t="s">
        <v>64</v>
      </c>
      <c r="C15" s="6">
        <v>77.617999999999995</v>
      </c>
      <c r="D15" s="10">
        <v>59.1</v>
      </c>
      <c r="E15" s="18">
        <f t="shared" si="0"/>
        <v>0.76142131979695438</v>
      </c>
      <c r="F15" s="22">
        <v>33953</v>
      </c>
      <c r="G15" s="22">
        <v>0</v>
      </c>
      <c r="H15" s="22"/>
    </row>
    <row r="16" spans="1:9" ht="42" customHeight="1" x14ac:dyDescent="0.15">
      <c r="A16" s="10" t="s">
        <v>47</v>
      </c>
      <c r="B16" s="8" t="s">
        <v>65</v>
      </c>
      <c r="C16" s="6">
        <v>26.4</v>
      </c>
      <c r="D16" s="10">
        <v>3.58</v>
      </c>
      <c r="E16" s="18">
        <f t="shared" si="0"/>
        <v>0.13560606060606062</v>
      </c>
      <c r="F16" s="22">
        <v>7920</v>
      </c>
      <c r="G16" s="22">
        <v>3168</v>
      </c>
      <c r="H16" s="22"/>
    </row>
    <row r="17" spans="1:8" ht="42" customHeight="1" x14ac:dyDescent="0.15">
      <c r="A17" s="10" t="s">
        <v>49</v>
      </c>
      <c r="B17" s="8" t="s">
        <v>66</v>
      </c>
      <c r="C17" s="6">
        <v>23</v>
      </c>
      <c r="D17" s="10">
        <v>17.3</v>
      </c>
      <c r="E17" s="18">
        <f t="shared" si="0"/>
        <v>0.75217391304347825</v>
      </c>
      <c r="F17" s="22">
        <v>9589</v>
      </c>
      <c r="G17" s="22">
        <v>9589</v>
      </c>
      <c r="H17" s="22"/>
    </row>
    <row r="18" spans="1:8" ht="42" customHeight="1" x14ac:dyDescent="0.15">
      <c r="A18" s="10" t="s">
        <v>49</v>
      </c>
      <c r="B18" s="8" t="s">
        <v>68</v>
      </c>
      <c r="C18" s="6">
        <v>5.9820000000000002</v>
      </c>
      <c r="D18" s="10">
        <v>2.4</v>
      </c>
      <c r="E18" s="18">
        <f t="shared" si="0"/>
        <v>0.40120361083249745</v>
      </c>
      <c r="F18" s="22">
        <v>3389</v>
      </c>
      <c r="G18" s="22">
        <v>3389</v>
      </c>
      <c r="H18" s="22">
        <v>3389</v>
      </c>
    </row>
  </sheetData>
  <mergeCells count="2">
    <mergeCell ref="A3:B3"/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5" sqref="C15"/>
    </sheetView>
  </sheetViews>
  <sheetFormatPr defaultRowHeight="13.5" x14ac:dyDescent="0.15"/>
  <cols>
    <col min="1" max="1" width="9" style="19"/>
    <col min="2" max="2" width="41.375" style="19" customWidth="1"/>
    <col min="3" max="3" width="9" style="19"/>
    <col min="4" max="4" width="27.5" style="19" customWidth="1"/>
  </cols>
  <sheetData>
    <row r="1" spans="1:5" x14ac:dyDescent="0.15">
      <c r="A1" s="56" t="s">
        <v>73</v>
      </c>
      <c r="B1" s="56"/>
      <c r="C1" s="56"/>
      <c r="D1" s="56"/>
      <c r="E1" s="56"/>
    </row>
    <row r="2" spans="1:5" x14ac:dyDescent="0.15">
      <c r="A2"/>
      <c r="B2"/>
      <c r="C2"/>
      <c r="D2"/>
    </row>
    <row r="3" spans="1:5" ht="27" x14ac:dyDescent="0.15">
      <c r="A3" s="17" t="s">
        <v>37</v>
      </c>
      <c r="B3" s="17" t="s">
        <v>53</v>
      </c>
      <c r="C3" s="10" t="s">
        <v>69</v>
      </c>
      <c r="D3" s="17" t="s">
        <v>79</v>
      </c>
    </row>
    <row r="4" spans="1:5" x14ac:dyDescent="0.15">
      <c r="A4" s="10" t="s">
        <v>72</v>
      </c>
      <c r="B4" s="10" t="s">
        <v>74</v>
      </c>
      <c r="C4" s="10">
        <v>30.263000000000002</v>
      </c>
      <c r="D4" s="10" t="s">
        <v>80</v>
      </c>
    </row>
    <row r="5" spans="1:5" x14ac:dyDescent="0.15">
      <c r="A5" s="10" t="s">
        <v>43</v>
      </c>
      <c r="B5" s="10" t="s">
        <v>75</v>
      </c>
      <c r="C5" s="10">
        <v>54.938000000000002</v>
      </c>
      <c r="D5" s="10" t="s">
        <v>81</v>
      </c>
    </row>
    <row r="6" spans="1:5" x14ac:dyDescent="0.15">
      <c r="A6" s="10" t="s">
        <v>43</v>
      </c>
      <c r="B6" s="10" t="s">
        <v>76</v>
      </c>
      <c r="C6" s="10">
        <v>30.238</v>
      </c>
      <c r="D6" s="10" t="s">
        <v>81</v>
      </c>
    </row>
    <row r="7" spans="1:5" x14ac:dyDescent="0.15">
      <c r="A7" s="10" t="s">
        <v>51</v>
      </c>
      <c r="B7" s="10" t="s">
        <v>77</v>
      </c>
      <c r="C7" s="10">
        <v>12.576000000000001</v>
      </c>
      <c r="D7" s="10" t="s">
        <v>82</v>
      </c>
    </row>
    <row r="8" spans="1:5" x14ac:dyDescent="0.15">
      <c r="A8" s="10" t="s">
        <v>51</v>
      </c>
      <c r="B8" s="10" t="s">
        <v>78</v>
      </c>
      <c r="C8" s="10">
        <v>22.524000000000001</v>
      </c>
      <c r="D8" s="10" t="s">
        <v>82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="115" zoomScaleNormal="115" workbookViewId="0">
      <selection activeCell="K13" sqref="K13"/>
    </sheetView>
  </sheetViews>
  <sheetFormatPr defaultRowHeight="13.5" x14ac:dyDescent="0.15"/>
  <cols>
    <col min="1" max="1" width="9" style="19"/>
    <col min="2" max="3" width="11" bestFit="1" customWidth="1"/>
  </cols>
  <sheetData>
    <row r="1" spans="1:3" x14ac:dyDescent="0.15">
      <c r="A1"/>
    </row>
    <row r="2" spans="1:3" x14ac:dyDescent="0.15">
      <c r="A2" s="10" t="s">
        <v>37</v>
      </c>
      <c r="B2" s="22" t="s">
        <v>93</v>
      </c>
      <c r="C2" s="22" t="s">
        <v>94</v>
      </c>
    </row>
    <row r="3" spans="1:3" x14ac:dyDescent="0.15">
      <c r="A3" s="10" t="s">
        <v>95</v>
      </c>
      <c r="B3" s="22" t="e">
        <f>SUM(B4:B16)</f>
        <v>#REF!</v>
      </c>
      <c r="C3" s="22" t="e">
        <f>SUM(C4:C16)</f>
        <v>#REF!</v>
      </c>
    </row>
    <row r="4" spans="1:3" x14ac:dyDescent="0.15">
      <c r="A4" s="1" t="s">
        <v>0</v>
      </c>
      <c r="B4" s="22" t="e">
        <f>COUNTIFS(#REF!,统计表!A4)</f>
        <v>#REF!</v>
      </c>
      <c r="C4" s="22" t="e">
        <f>COUNTIFS(#REF!,统计表!A4,#REF!,"&lt;&gt;")</f>
        <v>#REF!</v>
      </c>
    </row>
    <row r="5" spans="1:3" x14ac:dyDescent="0.15">
      <c r="A5" s="7" t="s">
        <v>4</v>
      </c>
      <c r="B5" s="22" t="e">
        <f>COUNTIFS(#REF!,统计表!A5)</f>
        <v>#REF!</v>
      </c>
      <c r="C5" s="22" t="e">
        <f>COUNTIFS(#REF!,统计表!A5,#REF!,"&lt;&gt;")</f>
        <v>#REF!</v>
      </c>
    </row>
    <row r="6" spans="1:3" x14ac:dyDescent="0.15">
      <c r="A6" s="7" t="s">
        <v>35</v>
      </c>
      <c r="B6" s="22" t="e">
        <f>COUNTIFS(#REF!,统计表!A6)</f>
        <v>#REF!</v>
      </c>
      <c r="C6" s="22" t="e">
        <f>COUNTIFS(#REF!,统计表!A6,#REF!,"&lt;&gt;")</f>
        <v>#REF!</v>
      </c>
    </row>
    <row r="7" spans="1:3" x14ac:dyDescent="0.15">
      <c r="A7" s="10" t="s">
        <v>72</v>
      </c>
      <c r="B7" s="22" t="e">
        <f>COUNTIFS(#REF!,统计表!A7)</f>
        <v>#REF!</v>
      </c>
      <c r="C7" s="22" t="e">
        <f>COUNTIFS(#REF!,统计表!A7,#REF!,"&lt;&gt;")</f>
        <v>#REF!</v>
      </c>
    </row>
    <row r="8" spans="1:3" x14ac:dyDescent="0.15">
      <c r="A8" s="7" t="s">
        <v>39</v>
      </c>
      <c r="B8" s="22" t="e">
        <f>COUNTIFS(#REF!,统计表!A8)</f>
        <v>#REF!</v>
      </c>
      <c r="C8" s="22" t="e">
        <f>COUNTIFS(#REF!,统计表!A8,#REF!,"&lt;&gt;")</f>
        <v>#REF!</v>
      </c>
    </row>
    <row r="9" spans="1:3" x14ac:dyDescent="0.15">
      <c r="A9" s="7" t="s">
        <v>40</v>
      </c>
      <c r="B9" s="22" t="e">
        <f>COUNTIFS(#REF!,统计表!A9)</f>
        <v>#REF!</v>
      </c>
      <c r="C9" s="22" t="e">
        <f>COUNTIFS(#REF!,统计表!A9,#REF!,"&lt;&gt;")</f>
        <v>#REF!</v>
      </c>
    </row>
    <row r="10" spans="1:3" x14ac:dyDescent="0.15">
      <c r="A10" s="7" t="s">
        <v>42</v>
      </c>
      <c r="B10" s="22" t="e">
        <f>COUNTIFS(#REF!,统计表!A10)</f>
        <v>#REF!</v>
      </c>
      <c r="C10" s="22" t="e">
        <f>COUNTIFS(#REF!,统计表!A10,#REF!,"&lt;&gt;")</f>
        <v>#REF!</v>
      </c>
    </row>
    <row r="11" spans="1:3" x14ac:dyDescent="0.15">
      <c r="A11" s="7" t="s">
        <v>43</v>
      </c>
      <c r="B11" s="22" t="e">
        <f>COUNTIFS(#REF!,统计表!A11)</f>
        <v>#REF!</v>
      </c>
      <c r="C11" s="22" t="e">
        <f>COUNTIFS(#REF!,统计表!A11,#REF!,"&lt;&gt;")</f>
        <v>#REF!</v>
      </c>
    </row>
    <row r="12" spans="1:3" x14ac:dyDescent="0.15">
      <c r="A12" s="7" t="s">
        <v>45</v>
      </c>
      <c r="B12" s="22" t="e">
        <f>COUNTIFS(#REF!,统计表!A12)</f>
        <v>#REF!</v>
      </c>
      <c r="C12" s="22" t="e">
        <f>COUNTIFS(#REF!,统计表!A12,#REF!,"&lt;&gt;")</f>
        <v>#REF!</v>
      </c>
    </row>
    <row r="13" spans="1:3" x14ac:dyDescent="0.15">
      <c r="A13" s="7" t="s">
        <v>46</v>
      </c>
      <c r="B13" s="22" t="e">
        <f>COUNTIFS(#REF!,统计表!A13)</f>
        <v>#REF!</v>
      </c>
      <c r="C13" s="22" t="e">
        <f>COUNTIFS(#REF!,统计表!A13,#REF!,"&lt;&gt;")</f>
        <v>#REF!</v>
      </c>
    </row>
    <row r="14" spans="1:3" x14ac:dyDescent="0.15">
      <c r="A14" s="7" t="s">
        <v>47</v>
      </c>
      <c r="B14" s="22" t="e">
        <f>COUNTIFS(#REF!,统计表!A14)</f>
        <v>#REF!</v>
      </c>
      <c r="C14" s="22" t="e">
        <f>COUNTIFS(#REF!,统计表!A14,#REF!,"&lt;&gt;")</f>
        <v>#REF!</v>
      </c>
    </row>
    <row r="15" spans="1:3" x14ac:dyDescent="0.15">
      <c r="A15" s="7" t="s">
        <v>49</v>
      </c>
      <c r="B15" s="22" t="e">
        <f>COUNTIFS(#REF!,统计表!A15)</f>
        <v>#REF!</v>
      </c>
      <c r="C15" s="22" t="e">
        <f>COUNTIFS(#REF!,统计表!A15,#REF!,"&lt;&gt;")</f>
        <v>#REF!</v>
      </c>
    </row>
    <row r="16" spans="1:3" x14ac:dyDescent="0.15">
      <c r="A16" s="7" t="s">
        <v>51</v>
      </c>
      <c r="B16" s="22" t="e">
        <f>COUNTIFS(#REF!,统计表!A16)</f>
        <v>#REF!</v>
      </c>
      <c r="C16" s="22" t="e">
        <f>COUNTIFS(#REF!,统计表!A16,#REF!,"&lt;&gt;")</f>
        <v>#REF!</v>
      </c>
    </row>
    <row r="17" spans="1:1" x14ac:dyDescent="0.15">
      <c r="A17"/>
    </row>
    <row r="18" spans="1:1" x14ac:dyDescent="0.15">
      <c r="A18"/>
    </row>
    <row r="19" spans="1:1" x14ac:dyDescent="0.15">
      <c r="A19"/>
    </row>
    <row r="20" spans="1:1" x14ac:dyDescent="0.15">
      <c r="A20"/>
    </row>
    <row r="21" spans="1:1" x14ac:dyDescent="0.15">
      <c r="A21"/>
    </row>
    <row r="22" spans="1:1" x14ac:dyDescent="0.15">
      <c r="A22"/>
    </row>
    <row r="23" spans="1:1" x14ac:dyDescent="0.15">
      <c r="A23"/>
    </row>
    <row r="24" spans="1:1" x14ac:dyDescent="0.15">
      <c r="A24"/>
    </row>
    <row r="25" spans="1:1" x14ac:dyDescent="0.15">
      <c r="A25"/>
    </row>
    <row r="26" spans="1:1" x14ac:dyDescent="0.15">
      <c r="A26"/>
    </row>
    <row r="27" spans="1:1" x14ac:dyDescent="0.15">
      <c r="A27"/>
    </row>
    <row r="28" spans="1:1" x14ac:dyDescent="0.15">
      <c r="A28"/>
    </row>
    <row r="29" spans="1:1" x14ac:dyDescent="0.15">
      <c r="A29"/>
    </row>
    <row r="30" spans="1:1" x14ac:dyDescent="0.15">
      <c r="A30"/>
    </row>
    <row r="31" spans="1:1" x14ac:dyDescent="0.15">
      <c r="A31"/>
    </row>
    <row r="32" spans="1:1" x14ac:dyDescent="0.15">
      <c r="A32"/>
    </row>
    <row r="33" spans="1:1" x14ac:dyDescent="0.15">
      <c r="A33"/>
    </row>
    <row r="34" spans="1:1" x14ac:dyDescent="0.15">
      <c r="A34"/>
    </row>
    <row r="35" spans="1:1" x14ac:dyDescent="0.15">
      <c r="A35"/>
    </row>
    <row r="36" spans="1:1" x14ac:dyDescent="0.15">
      <c r="A36"/>
    </row>
    <row r="37" spans="1:1" x14ac:dyDescent="0.15">
      <c r="A37"/>
    </row>
    <row r="38" spans="1:1" x14ac:dyDescent="0.15">
      <c r="A38"/>
    </row>
    <row r="39" spans="1:1" x14ac:dyDescent="0.15">
      <c r="A39"/>
    </row>
    <row r="40" spans="1:1" x14ac:dyDescent="0.15">
      <c r="A40"/>
    </row>
    <row r="41" spans="1:1" x14ac:dyDescent="0.15">
      <c r="A41"/>
    </row>
    <row r="42" spans="1:1" x14ac:dyDescent="0.15">
      <c r="A42"/>
    </row>
    <row r="43" spans="1:1" x14ac:dyDescent="0.15">
      <c r="A43"/>
    </row>
    <row r="44" spans="1:1" x14ac:dyDescent="0.15">
      <c r="A44"/>
    </row>
    <row r="45" spans="1:1" x14ac:dyDescent="0.15">
      <c r="A45"/>
    </row>
    <row r="46" spans="1:1" x14ac:dyDescent="0.15">
      <c r="A46"/>
    </row>
    <row r="47" spans="1:1" x14ac:dyDescent="0.15">
      <c r="A47"/>
    </row>
    <row r="48" spans="1:1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汇总 修改</vt:lpstr>
      <vt:lpstr>Sheet1</vt:lpstr>
      <vt:lpstr>Sheet2</vt:lpstr>
      <vt:lpstr>Sheet3</vt:lpstr>
      <vt:lpstr>统计表</vt:lpstr>
      <vt:lpstr>'汇总 修改'!Print_Titles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2018-11-30T08:52:26Z</dcterms:modified>
</cp:coreProperties>
</file>