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1600" windowHeight="9852" firstSheet="3" activeTab="3"/>
  </bookViews>
  <sheets>
    <sheet name="土壤" sheetId="2" r:id="rId1"/>
    <sheet name="大气" sheetId="1" r:id="rId2"/>
    <sheet name="农村（中央）" sheetId="3" r:id="rId3"/>
    <sheet name="农村（省级）" sheetId="13" r:id="rId4"/>
  </sheets>
  <definedNames>
    <definedName name="_xlnm.Print_Titles" localSheetId="2">'农村（中央）'!$4:$5</definedName>
  </definedNames>
  <calcPr calcId="145621"/>
</workbook>
</file>

<file path=xl/calcChain.xml><?xml version="1.0" encoding="utf-8"?>
<calcChain xmlns="http://schemas.openxmlformats.org/spreadsheetml/2006/main">
  <c r="G6" i="13" l="1"/>
  <c r="H6" i="13"/>
  <c r="I6" i="13"/>
  <c r="J6" i="13"/>
  <c r="E91" i="13" l="1"/>
  <c r="E96" i="13"/>
  <c r="E45" i="13"/>
  <c r="F66" i="13"/>
  <c r="G66" i="13"/>
  <c r="H66" i="13"/>
  <c r="I66" i="13"/>
  <c r="J66" i="13"/>
  <c r="F60" i="13"/>
  <c r="G60" i="13"/>
  <c r="H60" i="13"/>
  <c r="I60" i="13"/>
  <c r="J60" i="13"/>
  <c r="F34" i="13"/>
  <c r="G34" i="13"/>
  <c r="H34" i="13"/>
  <c r="I34" i="13"/>
  <c r="J34" i="13"/>
  <c r="F16" i="13"/>
  <c r="G16" i="13"/>
  <c r="H16" i="13"/>
  <c r="I16" i="13"/>
  <c r="J16" i="13"/>
  <c r="G12" i="13"/>
  <c r="H12" i="13"/>
  <c r="I12" i="13"/>
  <c r="J12" i="13"/>
  <c r="F12" i="13"/>
  <c r="F8" i="13"/>
  <c r="G8" i="13"/>
  <c r="H8" i="13"/>
  <c r="I8" i="13"/>
  <c r="J8" i="13"/>
  <c r="F89" i="13" l="1"/>
  <c r="G89" i="13"/>
  <c r="H89" i="13"/>
  <c r="I89" i="13"/>
  <c r="J89" i="13"/>
  <c r="F81" i="13"/>
  <c r="G81" i="13"/>
  <c r="H81" i="13"/>
  <c r="I81" i="13"/>
  <c r="J81" i="13"/>
  <c r="F78" i="13"/>
  <c r="G78" i="13"/>
  <c r="H78" i="13"/>
  <c r="I78" i="13"/>
  <c r="J78" i="13"/>
  <c r="F74" i="13"/>
  <c r="G74" i="13"/>
  <c r="H74" i="13"/>
  <c r="I74" i="13"/>
  <c r="J74" i="13"/>
  <c r="F65" i="13"/>
  <c r="G65" i="13"/>
  <c r="H65" i="13"/>
  <c r="I65" i="13"/>
  <c r="J65" i="13"/>
  <c r="F59" i="13"/>
  <c r="G59" i="13"/>
  <c r="H59" i="13"/>
  <c r="I59" i="13"/>
  <c r="J59" i="13"/>
  <c r="F53" i="13"/>
  <c r="G53" i="13"/>
  <c r="H53" i="13"/>
  <c r="I53" i="13"/>
  <c r="J53" i="13"/>
  <c r="F52" i="13"/>
  <c r="G52" i="13"/>
  <c r="H52" i="13"/>
  <c r="I52" i="13"/>
  <c r="J52" i="13"/>
  <c r="F46" i="13"/>
  <c r="G46" i="13"/>
  <c r="H46" i="13"/>
  <c r="I46" i="13"/>
  <c r="J46" i="13"/>
  <c r="F33" i="13"/>
  <c r="G33" i="13"/>
  <c r="H33" i="13"/>
  <c r="I33" i="13"/>
  <c r="J33" i="13"/>
  <c r="F26" i="13"/>
  <c r="G26" i="13"/>
  <c r="H26" i="13"/>
  <c r="I26" i="13"/>
  <c r="J26" i="13"/>
  <c r="F15" i="13"/>
  <c r="G15" i="13"/>
  <c r="H15" i="13"/>
  <c r="I15" i="13"/>
  <c r="J15" i="13"/>
  <c r="E25" i="13"/>
  <c r="E17" i="13"/>
  <c r="F11" i="13"/>
  <c r="G11" i="13"/>
  <c r="H11" i="13"/>
  <c r="I11" i="13"/>
  <c r="J11" i="13"/>
  <c r="F7" i="13"/>
  <c r="G7" i="13"/>
  <c r="H7" i="13"/>
  <c r="I7" i="13"/>
  <c r="J7" i="13"/>
  <c r="E10" i="13"/>
  <c r="E13" i="13"/>
  <c r="E14" i="13"/>
  <c r="E18" i="13"/>
  <c r="E19" i="13"/>
  <c r="E20" i="13"/>
  <c r="E21" i="13"/>
  <c r="E22" i="13"/>
  <c r="E23" i="13"/>
  <c r="E24" i="13"/>
  <c r="E27" i="13"/>
  <c r="E28" i="13"/>
  <c r="E29" i="13"/>
  <c r="E30" i="13"/>
  <c r="E31" i="13"/>
  <c r="E32" i="13"/>
  <c r="E35" i="13"/>
  <c r="E36" i="13"/>
  <c r="E37" i="13"/>
  <c r="E38" i="13"/>
  <c r="E39" i="13"/>
  <c r="E40" i="13"/>
  <c r="E41" i="13"/>
  <c r="E42" i="13"/>
  <c r="E43" i="13"/>
  <c r="E47" i="13"/>
  <c r="E48" i="13"/>
  <c r="E49" i="13"/>
  <c r="E50" i="13"/>
  <c r="E51" i="13"/>
  <c r="E54" i="13"/>
  <c r="E55" i="13"/>
  <c r="E56" i="13"/>
  <c r="E57" i="13"/>
  <c r="E58" i="13"/>
  <c r="E61" i="13"/>
  <c r="E62" i="13"/>
  <c r="E63" i="13"/>
  <c r="E64" i="13"/>
  <c r="E67" i="13"/>
  <c r="E68" i="13"/>
  <c r="E69" i="13"/>
  <c r="E70" i="13"/>
  <c r="E71" i="13"/>
  <c r="E72" i="13"/>
  <c r="E73" i="13"/>
  <c r="E75" i="13"/>
  <c r="E76" i="13"/>
  <c r="E77" i="13"/>
  <c r="E79" i="13"/>
  <c r="E80" i="13"/>
  <c r="E82" i="13"/>
  <c r="E83" i="13"/>
  <c r="E84" i="13"/>
  <c r="E85" i="13"/>
  <c r="E86" i="13"/>
  <c r="E87" i="13"/>
  <c r="E88" i="13"/>
  <c r="E90" i="13"/>
  <c r="E93" i="13"/>
  <c r="E94" i="13"/>
  <c r="E95" i="13"/>
  <c r="E9" i="13"/>
  <c r="G81" i="3"/>
  <c r="E81" i="3" s="1"/>
  <c r="G80" i="3"/>
  <c r="E80" i="3"/>
  <c r="G79" i="3"/>
  <c r="E79" i="3" s="1"/>
  <c r="G78" i="3"/>
  <c r="E78" i="3"/>
  <c r="G77" i="3"/>
  <c r="E77" i="3" s="1"/>
  <c r="G76" i="3"/>
  <c r="E76" i="3" s="1"/>
  <c r="G75" i="3"/>
  <c r="E75" i="3" s="1"/>
  <c r="G74" i="3"/>
  <c r="E74" i="3"/>
  <c r="I73" i="3"/>
  <c r="H73" i="3"/>
  <c r="F73" i="3"/>
  <c r="G72" i="3"/>
  <c r="E72" i="3"/>
  <c r="G71" i="3"/>
  <c r="E71" i="3" s="1"/>
  <c r="G70" i="3"/>
  <c r="E70" i="3" s="1"/>
  <c r="G69" i="3"/>
  <c r="E69" i="3" s="1"/>
  <c r="G68" i="3"/>
  <c r="E68" i="3"/>
  <c r="G67" i="3"/>
  <c r="E67" i="3" s="1"/>
  <c r="G66" i="3"/>
  <c r="E66" i="3"/>
  <c r="G65" i="3"/>
  <c r="E65" i="3" s="1"/>
  <c r="G64" i="3"/>
  <c r="E64" i="3"/>
  <c r="G63" i="3"/>
  <c r="E63" i="3" s="1"/>
  <c r="G62" i="3"/>
  <c r="E62" i="3" s="1"/>
  <c r="G61" i="3"/>
  <c r="E61" i="3" s="1"/>
  <c r="G60" i="3"/>
  <c r="E60" i="3"/>
  <c r="I59" i="3"/>
  <c r="I58" i="3" s="1"/>
  <c r="H59" i="3"/>
  <c r="F59" i="3"/>
  <c r="F58" i="3" s="1"/>
  <c r="H58" i="3"/>
  <c r="G57" i="3"/>
  <c r="E57" i="3" s="1"/>
  <c r="G56" i="3"/>
  <c r="E56" i="3" s="1"/>
  <c r="G55" i="3"/>
  <c r="E55" i="3" s="1"/>
  <c r="E54" i="3" s="1"/>
  <c r="I54" i="3"/>
  <c r="H54" i="3"/>
  <c r="F54" i="3"/>
  <c r="G53" i="3"/>
  <c r="E53" i="3" s="1"/>
  <c r="G52" i="3"/>
  <c r="E52" i="3"/>
  <c r="G51" i="3"/>
  <c r="G49" i="3" s="1"/>
  <c r="G50" i="3"/>
  <c r="E50" i="3"/>
  <c r="I49" i="3"/>
  <c r="H49" i="3"/>
  <c r="F49" i="3"/>
  <c r="G48" i="3"/>
  <c r="E48" i="3" s="1"/>
  <c r="G47" i="3"/>
  <c r="E47" i="3" s="1"/>
  <c r="G46" i="3"/>
  <c r="E46" i="3" s="1"/>
  <c r="G45" i="3"/>
  <c r="E45" i="3" s="1"/>
  <c r="G44" i="3"/>
  <c r="E44" i="3" s="1"/>
  <c r="E42" i="3"/>
  <c r="E40" i="3"/>
  <c r="I39" i="3"/>
  <c r="H39" i="3"/>
  <c r="F39" i="3"/>
  <c r="G38" i="3"/>
  <c r="E38" i="3" s="1"/>
  <c r="E37" i="3" s="1"/>
  <c r="I37" i="3"/>
  <c r="H37" i="3"/>
  <c r="F37" i="3"/>
  <c r="G36" i="3"/>
  <c r="E36" i="3" s="1"/>
  <c r="G35" i="3"/>
  <c r="E35" i="3"/>
  <c r="G34" i="3"/>
  <c r="G32" i="3" s="1"/>
  <c r="G31" i="3" s="1"/>
  <c r="G33" i="3"/>
  <c r="E33" i="3"/>
  <c r="I32" i="3"/>
  <c r="H32" i="3"/>
  <c r="F32" i="3"/>
  <c r="F31" i="3" s="1"/>
  <c r="I31" i="3"/>
  <c r="H31" i="3"/>
  <c r="G30" i="3"/>
  <c r="E30" i="3"/>
  <c r="E28" i="3" s="1"/>
  <c r="E29" i="3"/>
  <c r="I28" i="3"/>
  <c r="H28" i="3"/>
  <c r="G28" i="3"/>
  <c r="F28" i="3"/>
  <c r="G27" i="3"/>
  <c r="E27" i="3"/>
  <c r="E26" i="3" s="1"/>
  <c r="I26" i="3"/>
  <c r="H26" i="3"/>
  <c r="G26" i="3"/>
  <c r="F26" i="3"/>
  <c r="G25" i="3"/>
  <c r="E25" i="3" s="1"/>
  <c r="G24" i="3"/>
  <c r="E24" i="3" s="1"/>
  <c r="G23" i="3"/>
  <c r="E23" i="3" s="1"/>
  <c r="G22" i="3"/>
  <c r="E22" i="3" s="1"/>
  <c r="G21" i="3"/>
  <c r="E21" i="3" s="1"/>
  <c r="G20" i="3"/>
  <c r="E20" i="3" s="1"/>
  <c r="G19" i="3"/>
  <c r="E19" i="3" s="1"/>
  <c r="G18" i="3"/>
  <c r="E18" i="3" s="1"/>
  <c r="E17" i="3"/>
  <c r="I16" i="3"/>
  <c r="H16" i="3"/>
  <c r="F16" i="3"/>
  <c r="G15" i="3"/>
  <c r="E15" i="3" s="1"/>
  <c r="E12" i="3" s="1"/>
  <c r="E14" i="3"/>
  <c r="E13" i="3"/>
  <c r="I12" i="3"/>
  <c r="H12" i="3"/>
  <c r="F12" i="3"/>
  <c r="E11" i="3"/>
  <c r="I10" i="3"/>
  <c r="H10" i="3"/>
  <c r="G10" i="3"/>
  <c r="F10" i="3"/>
  <c r="E10" i="3"/>
  <c r="G9" i="3"/>
  <c r="G7" i="3" s="1"/>
  <c r="G8" i="3"/>
  <c r="E8" i="3"/>
  <c r="I7" i="3"/>
  <c r="H7" i="3"/>
  <c r="F7" i="3"/>
  <c r="S21" i="1"/>
  <c r="H21" i="1"/>
  <c r="G21" i="1"/>
  <c r="E21" i="1"/>
  <c r="D21" i="1"/>
  <c r="C21" i="1"/>
  <c r="B21" i="1"/>
  <c r="P19" i="1"/>
  <c r="I19" i="1"/>
  <c r="R19" i="1" s="1"/>
  <c r="T19" i="1" s="1"/>
  <c r="P18" i="1"/>
  <c r="I18" i="1"/>
  <c r="F18" i="1"/>
  <c r="P17" i="1"/>
  <c r="I17" i="1"/>
  <c r="R17" i="1" s="1"/>
  <c r="T17" i="1" s="1"/>
  <c r="F17" i="1"/>
  <c r="P16" i="1"/>
  <c r="I16" i="1"/>
  <c r="F16" i="1"/>
  <c r="R16" i="1" s="1"/>
  <c r="T16" i="1" s="1"/>
  <c r="P15" i="1"/>
  <c r="I15" i="1"/>
  <c r="R15" i="1" s="1"/>
  <c r="T15" i="1" s="1"/>
  <c r="R14" i="1"/>
  <c r="T14" i="1" s="1"/>
  <c r="P14" i="1"/>
  <c r="I14" i="1"/>
  <c r="F14" i="1"/>
  <c r="P13" i="1"/>
  <c r="I13" i="1"/>
  <c r="P12" i="1"/>
  <c r="I12" i="1"/>
  <c r="F12" i="1"/>
  <c r="R12" i="1" s="1"/>
  <c r="T12" i="1" s="1"/>
  <c r="I11" i="1"/>
  <c r="F11" i="1"/>
  <c r="R11" i="1" s="1"/>
  <c r="T11" i="1" s="1"/>
  <c r="P10" i="1"/>
  <c r="I10" i="1"/>
  <c r="R10" i="1" s="1"/>
  <c r="T10" i="1" s="1"/>
  <c r="F10" i="1"/>
  <c r="P9" i="1"/>
  <c r="I9" i="1"/>
  <c r="F9" i="1"/>
  <c r="R9" i="1" s="1"/>
  <c r="T9" i="1" s="1"/>
  <c r="P8" i="1"/>
  <c r="I8" i="1"/>
  <c r="F8" i="1"/>
  <c r="R8" i="1" s="1"/>
  <c r="T8" i="1" s="1"/>
  <c r="P7" i="1"/>
  <c r="I7" i="1"/>
  <c r="F7" i="1"/>
  <c r="R7" i="1" s="1"/>
  <c r="T7" i="1" s="1"/>
  <c r="P6" i="1"/>
  <c r="P21" i="1" s="1"/>
  <c r="I6" i="1"/>
  <c r="F6" i="1"/>
  <c r="E73" i="3" l="1"/>
  <c r="E32" i="3"/>
  <c r="E31" i="3" s="1"/>
  <c r="G73" i="3"/>
  <c r="F21" i="1"/>
  <c r="I21" i="1"/>
  <c r="R13" i="1"/>
  <c r="T13" i="1" s="1"/>
  <c r="H6" i="3"/>
  <c r="E9" i="3"/>
  <c r="E7" i="3" s="1"/>
  <c r="E34" i="3"/>
  <c r="G39" i="3"/>
  <c r="E51" i="3"/>
  <c r="I6" i="3"/>
  <c r="F6" i="3"/>
  <c r="E49" i="3"/>
  <c r="R18" i="1"/>
  <c r="T18" i="1" s="1"/>
  <c r="G37" i="3"/>
  <c r="E59" i="3"/>
  <c r="E34" i="13"/>
  <c r="E16" i="3"/>
  <c r="E58" i="3"/>
  <c r="E66" i="13"/>
  <c r="E60" i="13"/>
  <c r="F6" i="13"/>
  <c r="G12" i="3"/>
  <c r="G54" i="3"/>
  <c r="G59" i="3"/>
  <c r="G58" i="3" s="1"/>
  <c r="R6" i="1"/>
  <c r="G16" i="3"/>
  <c r="E78" i="13"/>
  <c r="E16" i="13"/>
  <c r="E11" i="13"/>
  <c r="E12" i="13"/>
  <c r="E7" i="13"/>
  <c r="E8" i="13"/>
  <c r="E89" i="13"/>
  <c r="E81" i="13"/>
  <c r="E65" i="13"/>
  <c r="E59" i="13"/>
  <c r="E74" i="13"/>
  <c r="E53" i="13"/>
  <c r="E46" i="13"/>
  <c r="E33" i="13"/>
  <c r="E26" i="13"/>
  <c r="E15" i="13"/>
  <c r="E52" i="13"/>
  <c r="G6" i="3" l="1"/>
  <c r="E6" i="13"/>
  <c r="T6" i="1"/>
  <c r="T21" i="1" s="1"/>
  <c r="R21" i="1"/>
</calcChain>
</file>

<file path=xl/sharedStrings.xml><?xml version="1.0" encoding="utf-8"?>
<sst xmlns="http://schemas.openxmlformats.org/spreadsheetml/2006/main" count="567" uniqueCount="371">
  <si>
    <t>附表1:</t>
  </si>
  <si>
    <t>2019年度省级土壤污染防治专项资金分配表</t>
  </si>
  <si>
    <t>序号</t>
  </si>
  <si>
    <t>市州</t>
  </si>
  <si>
    <t>污染地块</t>
  </si>
  <si>
    <t>重点区域</t>
  </si>
  <si>
    <t>重金属断面达标</t>
  </si>
  <si>
    <t>项目完成情况</t>
  </si>
  <si>
    <t>分配比（%）</t>
  </si>
  <si>
    <t>初次分配资金（万元）</t>
  </si>
  <si>
    <t>真抓实干奖励资金（万元）</t>
  </si>
  <si>
    <t>最终分配资金（万元）</t>
  </si>
  <si>
    <t>污染地块数量比例</t>
  </si>
  <si>
    <t>权重</t>
  </si>
  <si>
    <t>污染地块面积比例</t>
  </si>
  <si>
    <t>赋分值</t>
  </si>
  <si>
    <t>长沙</t>
  </si>
  <si>
    <t>株洲</t>
  </si>
  <si>
    <t>湘潭</t>
  </si>
  <si>
    <t>省级</t>
  </si>
  <si>
    <t>衡阳</t>
  </si>
  <si>
    <t>益阳</t>
  </si>
  <si>
    <t>常德</t>
  </si>
  <si>
    <t>国家级</t>
  </si>
  <si>
    <t>岳阳</t>
  </si>
  <si>
    <t>邵阳</t>
  </si>
  <si>
    <t>永州</t>
  </si>
  <si>
    <t>怀化</t>
  </si>
  <si>
    <t>张家界</t>
  </si>
  <si>
    <t>湘西</t>
  </si>
  <si>
    <t>注：1、“污染地块占有率”是按照污染地块的个数和面积计算出的百分比；“重点区域”是指国家级和省级土壤污染综合防治先行区；“重金属断面达标”和“项目完成情况”是依据2018年考核情况赋分；“调增”是根据湘政办函[2019]6号文件精神，“对衡阳市、常德市、株洲市、岳阳市，在分配2019年全省水、土壤污染防治相关专项资金时奖励支持500万元”。2、因山水林田湖草方案重点支持郴州和娄底，故本年度资金安排不予考虑郴州和娄底两市。</t>
  </si>
  <si>
    <t>附表2</t>
  </si>
  <si>
    <t>2018年城市空气质量省级财政奖惩资金核算表</t>
  </si>
  <si>
    <t>单位：万元</t>
  </si>
  <si>
    <t>达标城市奖励</t>
  </si>
  <si>
    <t>未发生重污染天数奖励</t>
  </si>
  <si>
    <t>重污染天数改善奖惩</t>
  </si>
  <si>
    <t>优良天数改善奖惩</t>
  </si>
  <si>
    <t>浓度改善奖惩</t>
  </si>
  <si>
    <t>按奖惩办法奖励资金</t>
  </si>
  <si>
    <t>重点区域补助资金</t>
  </si>
  <si>
    <t>合计金额</t>
  </si>
  <si>
    <t>2017年重污染天数</t>
  </si>
  <si>
    <t>2018年重污染天数</t>
  </si>
  <si>
    <t>奖惩资金</t>
  </si>
  <si>
    <t>2017年优良天数</t>
  </si>
  <si>
    <t>2018年优良天数</t>
  </si>
  <si>
    <t>2017年PM2.5</t>
  </si>
  <si>
    <t>2018年PM2.5</t>
  </si>
  <si>
    <t>2017年O3</t>
  </si>
  <si>
    <t>2018年O3</t>
  </si>
  <si>
    <t>2017年PM10</t>
  </si>
  <si>
    <t>2018年PM10</t>
  </si>
  <si>
    <t>备注</t>
  </si>
  <si>
    <t>长沙市</t>
  </si>
  <si>
    <t>株洲市</t>
  </si>
  <si>
    <t>湘潭市</t>
  </si>
  <si>
    <t>衡阳市</t>
  </si>
  <si>
    <t>邵阳市</t>
  </si>
  <si>
    <t>岳阳市</t>
  </si>
  <si>
    <t>未完成优良率目标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</si>
  <si>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</si>
  <si>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</si>
  <si>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</si>
  <si>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</si>
  <si>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</si>
  <si>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</si>
  <si>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</si>
  <si>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湘西州</t>
  </si>
  <si>
    <t>信息化能力建设</t>
  </si>
  <si>
    <t>合计</t>
  </si>
  <si>
    <t>注：根据《奖惩办法》规定：“首次达标城市，省政府予以通报表彰并给予不低于1000万元奖金。”，本次奖励达标城市（郴州、张家界、湘西、娄底和益阳）按照最低1000万元的标准，大气财政专项资金预算1亿元，还结余资金1104万元未分配。</t>
  </si>
  <si>
    <t>附表3：</t>
  </si>
  <si>
    <t>2019年中央农村环境整治资金分配明细表</t>
  </si>
  <si>
    <t>金额单位：万元</t>
  </si>
  <si>
    <t>县市区</t>
  </si>
  <si>
    <t>项目单位</t>
  </si>
  <si>
    <t>项目名称</t>
  </si>
  <si>
    <t>合计（本次下达资金）</t>
  </si>
  <si>
    <t>非贫困县农环整县推进项目</t>
  </si>
  <si>
    <t>用于贫困县精准扶贫金额</t>
  </si>
  <si>
    <t>小计</t>
  </si>
  <si>
    <t>扶贫指标部分</t>
  </si>
  <si>
    <t>行业指标部分</t>
  </si>
  <si>
    <t>株洲市合计</t>
  </si>
  <si>
    <t>茶陵县</t>
  </si>
  <si>
    <t>茶陵县人民政府</t>
  </si>
  <si>
    <t>用于精准扶贫</t>
  </si>
  <si>
    <t>行业指标部分考虑农环项目因素</t>
  </si>
  <si>
    <t>炎陵县</t>
  </si>
  <si>
    <t>炎陵县人民政府</t>
  </si>
  <si>
    <t>湘潭市合计</t>
  </si>
  <si>
    <t>湘潭县</t>
  </si>
  <si>
    <t>湘潭县人民政府</t>
  </si>
  <si>
    <t>农村环境综合整治整县推进</t>
  </si>
  <si>
    <t>衡阳市合计</t>
  </si>
  <si>
    <t>衡东县</t>
  </si>
  <si>
    <t>衡东县人民政府</t>
  </si>
  <si>
    <t>耒阳市</t>
  </si>
  <si>
    <t>耒阳市人民政府</t>
  </si>
  <si>
    <t>祁东县</t>
  </si>
  <si>
    <t>祁东县人民政府</t>
  </si>
  <si>
    <t>邵阳市合计</t>
  </si>
  <si>
    <t>邵东县</t>
  </si>
  <si>
    <t>邵东县人民政府</t>
  </si>
  <si>
    <t>隆回县</t>
  </si>
  <si>
    <t>隆回县人民政府</t>
  </si>
  <si>
    <t>洞口县</t>
  </si>
  <si>
    <t>洞口县人民政府</t>
  </si>
  <si>
    <t>绥宁县</t>
  </si>
  <si>
    <t>绥宁县人民政府</t>
  </si>
  <si>
    <t>新宁县</t>
  </si>
  <si>
    <t>新宁县人民政府</t>
  </si>
  <si>
    <t>武冈市</t>
  </si>
  <si>
    <t>武冈市人民政府</t>
  </si>
  <si>
    <t>新邵县</t>
  </si>
  <si>
    <t>新邵县人民政府</t>
  </si>
  <si>
    <t>邵阳县</t>
  </si>
  <si>
    <t>邵阳县人民政府</t>
  </si>
  <si>
    <t>城步县</t>
  </si>
  <si>
    <t>城步县人民政府</t>
  </si>
  <si>
    <t>岳阳市合计</t>
  </si>
  <si>
    <t>平江县</t>
  </si>
  <si>
    <t>平江县人民政府</t>
  </si>
  <si>
    <t>常德市合计</t>
  </si>
  <si>
    <t>桃源县</t>
  </si>
  <si>
    <t>桃源县人民政府</t>
  </si>
  <si>
    <t>石门县</t>
  </si>
  <si>
    <t>石门县人民政府</t>
  </si>
  <si>
    <t>张家界市合计</t>
  </si>
  <si>
    <t>张家界市本级及所辖区</t>
  </si>
  <si>
    <t>张家界市本级及所辖区小计</t>
  </si>
  <si>
    <t>武陵源区人民政府</t>
  </si>
  <si>
    <t>永定区人民政府</t>
  </si>
  <si>
    <t>桑植县</t>
  </si>
  <si>
    <t>桑植县人民政府</t>
  </si>
  <si>
    <t>慈利县</t>
  </si>
  <si>
    <t>慈利县人民政府</t>
  </si>
  <si>
    <t>益阳市合计</t>
  </si>
  <si>
    <t>安化县</t>
  </si>
  <si>
    <t>安化县人民政府</t>
  </si>
  <si>
    <t>永州市合计</t>
  </si>
  <si>
    <t>祁阳县</t>
  </si>
  <si>
    <t>祁阳县人民政府</t>
  </si>
  <si>
    <t>东安县</t>
  </si>
  <si>
    <t>东安县人民政府</t>
  </si>
  <si>
    <t>道县</t>
  </si>
  <si>
    <t>道县人民政府</t>
  </si>
  <si>
    <t>蓝山县</t>
  </si>
  <si>
    <t>蓝山县人民政府</t>
  </si>
  <si>
    <t>新田县</t>
  </si>
  <si>
    <t>新田县人民政府</t>
  </si>
  <si>
    <t>江永县</t>
  </si>
  <si>
    <t>江永县人民政府</t>
  </si>
  <si>
    <t>双牌县</t>
  </si>
  <si>
    <t>双牌县人民政府</t>
  </si>
  <si>
    <t>江华县</t>
  </si>
  <si>
    <t>江华县人民政府</t>
  </si>
  <si>
    <t>宁远县</t>
  </si>
  <si>
    <t>宁远县人民政府</t>
  </si>
  <si>
    <t>郴州市合计</t>
  </si>
  <si>
    <t>安仁县</t>
  </si>
  <si>
    <t>安仁县人民政府</t>
  </si>
  <si>
    <t>汝城县</t>
  </si>
  <si>
    <t>汝城县人民政府</t>
  </si>
  <si>
    <t>桂东县</t>
  </si>
  <si>
    <t>桂东县人民政府</t>
  </si>
  <si>
    <t>宜章县</t>
  </si>
  <si>
    <t>宜章县人民政府</t>
  </si>
  <si>
    <t>娄底市合计</t>
  </si>
  <si>
    <t>涟源市</t>
  </si>
  <si>
    <t>涟源市人民政府</t>
  </si>
  <si>
    <t>新化县</t>
  </si>
  <si>
    <t>新化县人民政府</t>
  </si>
  <si>
    <t>双峰县</t>
  </si>
  <si>
    <t>双峰县人民政府</t>
  </si>
  <si>
    <t>怀化市合计</t>
  </si>
  <si>
    <t>怀化市本级及所辖区</t>
  </si>
  <si>
    <t>怀化市本级及所辖区小计</t>
  </si>
  <si>
    <t>鹤城区人民政府</t>
  </si>
  <si>
    <t>洪江区人民政府</t>
  </si>
  <si>
    <t>洪江市</t>
  </si>
  <si>
    <t>洪江市人民政府</t>
  </si>
  <si>
    <t>中方县</t>
  </si>
  <si>
    <t>中方县人民政府</t>
  </si>
  <si>
    <t>沅陵县</t>
  </si>
  <si>
    <t>沅陵县人民政府</t>
  </si>
  <si>
    <t>辰溪县</t>
  </si>
  <si>
    <t>辰溪县人民政府</t>
  </si>
  <si>
    <t>溆浦县</t>
  </si>
  <si>
    <t>溆浦县人民政府</t>
  </si>
  <si>
    <t>会同县</t>
  </si>
  <si>
    <t>会同县人民政府</t>
  </si>
  <si>
    <t>麻阳县</t>
  </si>
  <si>
    <t>麻阳县人民政府</t>
  </si>
  <si>
    <t>行业指标部分考虑县庆项目因素</t>
  </si>
  <si>
    <t>新晃县</t>
  </si>
  <si>
    <t>新晃县人民政府</t>
  </si>
  <si>
    <t>芷江县</t>
  </si>
  <si>
    <t>芷江县人民政府</t>
  </si>
  <si>
    <t>靖州县</t>
  </si>
  <si>
    <t>靖州县人民政府</t>
  </si>
  <si>
    <t>通道县</t>
  </si>
  <si>
    <t>通道县人民政府</t>
  </si>
  <si>
    <t>湘西土家族苗族自治州</t>
  </si>
  <si>
    <t>湘西州合计</t>
  </si>
  <si>
    <t>吉首市</t>
  </si>
  <si>
    <t>吉首市人民政府</t>
  </si>
  <si>
    <t>泸溪县</t>
  </si>
  <si>
    <t>泸溪县人民政府</t>
  </si>
  <si>
    <t>凤凰县</t>
  </si>
  <si>
    <t>凤凰县人民政府</t>
  </si>
  <si>
    <t>花垣县</t>
  </si>
  <si>
    <t>花垣县人民政府</t>
  </si>
  <si>
    <t>保靖县</t>
  </si>
  <si>
    <t>保靖县人民政府</t>
  </si>
  <si>
    <t>古丈县</t>
  </si>
  <si>
    <t>古丈县人民政府</t>
  </si>
  <si>
    <t>永顺县</t>
  </si>
  <si>
    <t>永顺县人民政府</t>
  </si>
  <si>
    <t>龙山县</t>
  </si>
  <si>
    <t>龙山县人民政府</t>
  </si>
  <si>
    <r>
      <rPr>
        <b/>
        <sz val="14"/>
        <rFont val="华文仿宋"/>
        <family val="3"/>
        <charset val="134"/>
      </rPr>
      <t>市州</t>
    </r>
  </si>
  <si>
    <r>
      <rPr>
        <b/>
        <sz val="14"/>
        <rFont val="华文仿宋"/>
        <family val="3"/>
        <charset val="134"/>
      </rPr>
      <t>县市区</t>
    </r>
  </si>
  <si>
    <r>
      <rPr>
        <b/>
        <sz val="14"/>
        <rFont val="华文仿宋"/>
        <family val="3"/>
        <charset val="134"/>
      </rPr>
      <t>项目单位</t>
    </r>
  </si>
  <si>
    <r>
      <rPr>
        <b/>
        <sz val="14"/>
        <rFont val="华文仿宋"/>
        <family val="3"/>
        <charset val="134"/>
      </rPr>
      <t>项目名称</t>
    </r>
  </si>
  <si>
    <r>
      <rPr>
        <b/>
        <sz val="14"/>
        <rFont val="华文仿宋"/>
        <family val="3"/>
        <charset val="134"/>
      </rPr>
      <t>合计（本次下达资金）</t>
    </r>
  </si>
  <si>
    <r>
      <rPr>
        <b/>
        <sz val="14"/>
        <rFont val="华文仿宋"/>
        <family val="3"/>
        <charset val="134"/>
      </rPr>
      <t>用于贫困县精准扶贫金额</t>
    </r>
  </si>
  <si>
    <r>
      <rPr>
        <b/>
        <sz val="14"/>
        <rFont val="华文仿宋"/>
        <family val="3"/>
        <charset val="134"/>
      </rPr>
      <t>备注</t>
    </r>
  </si>
  <si>
    <r>
      <rPr>
        <b/>
        <sz val="14"/>
        <rFont val="华文仿宋"/>
        <family val="3"/>
        <charset val="134"/>
      </rPr>
      <t>小计</t>
    </r>
  </si>
  <si>
    <r>
      <rPr>
        <b/>
        <sz val="14"/>
        <rFont val="华文仿宋"/>
        <family val="3"/>
        <charset val="134"/>
      </rPr>
      <t>扶贫指标部分</t>
    </r>
  </si>
  <si>
    <r>
      <rPr>
        <b/>
        <sz val="14"/>
        <rFont val="华文仿宋"/>
        <family val="3"/>
        <charset val="134"/>
      </rPr>
      <t>行业指标部分</t>
    </r>
  </si>
  <si>
    <r>
      <rPr>
        <b/>
        <sz val="14"/>
        <rFont val="华文仿宋"/>
        <family val="3"/>
        <charset val="134"/>
      </rPr>
      <t>合计</t>
    </r>
  </si>
  <si>
    <r>
      <rPr>
        <sz val="14"/>
        <rFont val="华文仿宋"/>
        <family val="3"/>
        <charset val="134"/>
      </rPr>
      <t>长沙市</t>
    </r>
  </si>
  <si>
    <r>
      <rPr>
        <sz val="14"/>
        <rFont val="华文仿宋"/>
        <family val="3"/>
        <charset val="134"/>
      </rPr>
      <t>农村环境综合整治整县推进</t>
    </r>
  </si>
  <si>
    <t>农村环境综合整治整区推进</t>
  </si>
  <si>
    <t>农村环境综合整治整市推进</t>
  </si>
  <si>
    <r>
      <rPr>
        <sz val="14"/>
        <rFont val="华文仿宋"/>
        <family val="3"/>
        <charset val="134"/>
      </rPr>
      <t>湘潭市</t>
    </r>
  </si>
  <si>
    <r>
      <rPr>
        <b/>
        <sz val="14"/>
        <rFont val="华文仿宋"/>
        <family val="3"/>
        <charset val="134"/>
      </rPr>
      <t>湘潭市合计</t>
    </r>
  </si>
  <si>
    <t>雨湖区人民政府</t>
  </si>
  <si>
    <t>岳塘区人民政府</t>
  </si>
  <si>
    <r>
      <rPr>
        <sz val="14"/>
        <rFont val="华文仿宋"/>
        <family val="3"/>
        <charset val="134"/>
      </rPr>
      <t>衡阳市</t>
    </r>
  </si>
  <si>
    <r>
      <rPr>
        <b/>
        <sz val="14"/>
        <rFont val="华文仿宋"/>
        <family val="3"/>
        <charset val="134"/>
      </rPr>
      <t>衡阳市合计</t>
    </r>
  </si>
  <si>
    <t>石鼓区人民政府</t>
  </si>
  <si>
    <t>雁峰区人民政府</t>
  </si>
  <si>
    <t>蒸湘区人民政府</t>
  </si>
  <si>
    <t>南岳区人民政府</t>
  </si>
  <si>
    <r>
      <rPr>
        <sz val="14"/>
        <rFont val="华文仿宋"/>
        <family val="3"/>
        <charset val="134"/>
      </rPr>
      <t>衡山县</t>
    </r>
  </si>
  <si>
    <r>
      <rPr>
        <sz val="14"/>
        <rFont val="华文仿宋"/>
        <family val="3"/>
        <charset val="134"/>
      </rPr>
      <t>衡山县人民政府</t>
    </r>
  </si>
  <si>
    <r>
      <rPr>
        <sz val="14"/>
        <rFont val="华文仿宋"/>
        <family val="3"/>
        <charset val="134"/>
      </rPr>
      <t>衡南县</t>
    </r>
  </si>
  <si>
    <r>
      <rPr>
        <sz val="14"/>
        <rFont val="华文仿宋"/>
        <family val="3"/>
        <charset val="134"/>
      </rPr>
      <t>衡南县人民政府</t>
    </r>
  </si>
  <si>
    <r>
      <rPr>
        <sz val="14"/>
        <rFont val="华文仿宋"/>
        <family val="3"/>
        <charset val="134"/>
      </rPr>
      <t>衡阳县</t>
    </r>
  </si>
  <si>
    <r>
      <rPr>
        <sz val="14"/>
        <rFont val="华文仿宋"/>
        <family val="3"/>
        <charset val="134"/>
      </rPr>
      <t>衡阳县人民政府</t>
    </r>
  </si>
  <si>
    <r>
      <rPr>
        <sz val="14"/>
        <rFont val="华文仿宋"/>
        <family val="3"/>
        <charset val="134"/>
      </rPr>
      <t>常宁市人民政府</t>
    </r>
  </si>
  <si>
    <r>
      <rPr>
        <sz val="14"/>
        <rFont val="华文仿宋"/>
        <family val="3"/>
        <charset val="134"/>
      </rPr>
      <t>邵阳市</t>
    </r>
  </si>
  <si>
    <r>
      <rPr>
        <b/>
        <sz val="14"/>
        <rFont val="华文仿宋"/>
        <family val="3"/>
        <charset val="134"/>
      </rPr>
      <t>邵阳市合计</t>
    </r>
  </si>
  <si>
    <t>大祥区人民政府</t>
  </si>
  <si>
    <r>
      <rPr>
        <sz val="14"/>
        <rFont val="华文仿宋"/>
        <family val="3"/>
        <charset val="134"/>
      </rPr>
      <t>岳阳市</t>
    </r>
  </si>
  <si>
    <r>
      <rPr>
        <b/>
        <sz val="14"/>
        <rFont val="华文仿宋"/>
        <family val="3"/>
        <charset val="134"/>
      </rPr>
      <t>岳阳市合计</t>
    </r>
  </si>
  <si>
    <r>
      <rPr>
        <sz val="14"/>
        <rFont val="华文仿宋"/>
        <family val="3"/>
        <charset val="134"/>
      </rPr>
      <t>云溪区人民政府</t>
    </r>
  </si>
  <si>
    <t>华容县</t>
  </si>
  <si>
    <t>华容县人民政府</t>
  </si>
  <si>
    <t>湘阴县</t>
  </si>
  <si>
    <t>湘阴县人民政府</t>
  </si>
  <si>
    <t>汨罗市</t>
  </si>
  <si>
    <r>
      <rPr>
        <sz val="14"/>
        <rFont val="华文仿宋"/>
        <family val="3"/>
        <charset val="134"/>
      </rPr>
      <t>汨罗市人民政府</t>
    </r>
  </si>
  <si>
    <t>临湘市</t>
  </si>
  <si>
    <t>屈原管理区人民政府</t>
  </si>
  <si>
    <t>岳阳楼区人民政府</t>
  </si>
  <si>
    <r>
      <rPr>
        <b/>
        <sz val="14"/>
        <rFont val="华文仿宋"/>
        <family val="3"/>
        <charset val="134"/>
      </rPr>
      <t>常德市合计</t>
    </r>
  </si>
  <si>
    <r>
      <rPr>
        <sz val="14"/>
        <rFont val="华文仿宋"/>
        <family val="3"/>
        <charset val="134"/>
      </rPr>
      <t>鼎城区人民政府</t>
    </r>
  </si>
  <si>
    <r>
      <rPr>
        <sz val="14"/>
        <rFont val="华文仿宋"/>
        <family val="3"/>
        <charset val="134"/>
      </rPr>
      <t>汉寿县</t>
    </r>
  </si>
  <si>
    <r>
      <rPr>
        <sz val="14"/>
        <rFont val="华文仿宋"/>
        <family val="3"/>
        <charset val="134"/>
      </rPr>
      <t>汉寿县人民政府</t>
    </r>
  </si>
  <si>
    <r>
      <rPr>
        <sz val="14"/>
        <rFont val="华文仿宋"/>
        <family val="3"/>
        <charset val="134"/>
      </rPr>
      <t>澧县</t>
    </r>
  </si>
  <si>
    <r>
      <rPr>
        <sz val="14"/>
        <rFont val="华文仿宋"/>
        <family val="3"/>
        <charset val="134"/>
      </rPr>
      <t>澧县人民政府</t>
    </r>
  </si>
  <si>
    <r>
      <rPr>
        <sz val="14"/>
        <rFont val="华文仿宋"/>
        <family val="3"/>
        <charset val="134"/>
      </rPr>
      <t>临澧县</t>
    </r>
  </si>
  <si>
    <r>
      <rPr>
        <sz val="14"/>
        <rFont val="华文仿宋"/>
        <family val="3"/>
        <charset val="134"/>
      </rPr>
      <t>临澧县人民政府</t>
    </r>
  </si>
  <si>
    <t>汉寿县</t>
  </si>
  <si>
    <r>
      <rPr>
        <sz val="14"/>
        <rFont val="华文仿宋"/>
        <family val="3"/>
        <charset val="134"/>
      </rPr>
      <t>益阳市</t>
    </r>
  </si>
  <si>
    <r>
      <rPr>
        <b/>
        <sz val="14"/>
        <rFont val="华文仿宋"/>
        <family val="3"/>
        <charset val="134"/>
      </rPr>
      <t>益阳市合计</t>
    </r>
  </si>
  <si>
    <r>
      <rPr>
        <sz val="14"/>
        <rFont val="华文仿宋"/>
        <family val="3"/>
        <charset val="134"/>
      </rPr>
      <t>赫山区人民政府</t>
    </r>
  </si>
  <si>
    <r>
      <rPr>
        <sz val="14"/>
        <rFont val="华文仿宋"/>
        <family val="3"/>
        <charset val="134"/>
      </rPr>
      <t>资阳区人民政府</t>
    </r>
  </si>
  <si>
    <r>
      <rPr>
        <sz val="14"/>
        <rFont val="华文仿宋"/>
        <family val="3"/>
        <charset val="134"/>
      </rPr>
      <t>沅江市</t>
    </r>
  </si>
  <si>
    <r>
      <rPr>
        <sz val="14"/>
        <rFont val="华文仿宋"/>
        <family val="3"/>
        <charset val="134"/>
      </rPr>
      <t>沅江市人民政府</t>
    </r>
  </si>
  <si>
    <r>
      <rPr>
        <sz val="14"/>
        <rFont val="华文仿宋"/>
        <family val="3"/>
        <charset val="134"/>
      </rPr>
      <t>桃江县</t>
    </r>
  </si>
  <si>
    <r>
      <rPr>
        <sz val="14"/>
        <rFont val="华文仿宋"/>
        <family val="3"/>
        <charset val="134"/>
      </rPr>
      <t>桃江县人民政府</t>
    </r>
  </si>
  <si>
    <r>
      <rPr>
        <sz val="14"/>
        <rFont val="华文仿宋"/>
        <family val="3"/>
        <charset val="134"/>
      </rPr>
      <t>冷水滩区人民政府</t>
    </r>
  </si>
  <si>
    <t>金洞管理区人民政府</t>
  </si>
  <si>
    <r>
      <rPr>
        <sz val="14"/>
        <rFont val="华文仿宋"/>
        <family val="3"/>
        <charset val="134"/>
      </rPr>
      <t>郴州市</t>
    </r>
  </si>
  <si>
    <r>
      <rPr>
        <b/>
        <sz val="14"/>
        <rFont val="华文仿宋"/>
        <family val="3"/>
        <charset val="134"/>
      </rPr>
      <t>郴州市合计</t>
    </r>
  </si>
  <si>
    <r>
      <rPr>
        <sz val="14"/>
        <rFont val="华文仿宋"/>
        <family val="3"/>
        <charset val="134"/>
      </rPr>
      <t>苏仙区人民政府</t>
    </r>
  </si>
  <si>
    <t>桂阳县</t>
  </si>
  <si>
    <t>桂阳县人民政府</t>
  </si>
  <si>
    <r>
      <rPr>
        <sz val="14"/>
        <rFont val="华文仿宋"/>
        <family val="3"/>
        <charset val="134"/>
      </rPr>
      <t>临武县</t>
    </r>
  </si>
  <si>
    <r>
      <rPr>
        <sz val="14"/>
        <rFont val="华文仿宋"/>
        <family val="3"/>
        <charset val="134"/>
      </rPr>
      <t>临武县人民政府</t>
    </r>
  </si>
  <si>
    <t>祁东县</t>
    <phoneticPr fontId="23" type="noConversion"/>
  </si>
  <si>
    <t>祁东县人民政府</t>
    <phoneticPr fontId="23" type="noConversion"/>
  </si>
  <si>
    <t>用于精准扶贫</t>
    <phoneticPr fontId="23" type="noConversion"/>
  </si>
  <si>
    <t>国家级生态文明示范县建设</t>
    <phoneticPr fontId="23" type="noConversion"/>
  </si>
  <si>
    <t>江永县人民政府</t>
    <phoneticPr fontId="23" type="noConversion"/>
  </si>
  <si>
    <t>双牌县人民政府</t>
    <phoneticPr fontId="23" type="noConversion"/>
  </si>
  <si>
    <t>宁远县人民政府</t>
    <phoneticPr fontId="23" type="noConversion"/>
  </si>
  <si>
    <t>洪江区</t>
    <phoneticPr fontId="23" type="noConversion"/>
  </si>
  <si>
    <t>洪江区人民政府</t>
    <phoneticPr fontId="23" type="noConversion"/>
  </si>
  <si>
    <t>洪江市人民政府</t>
    <phoneticPr fontId="23" type="noConversion"/>
  </si>
  <si>
    <t>洪江市</t>
    <phoneticPr fontId="23" type="noConversion"/>
  </si>
  <si>
    <t>怀化市本级及所辖区</t>
    <phoneticPr fontId="23" type="noConversion"/>
  </si>
  <si>
    <t>鹤城区人民政府</t>
    <phoneticPr fontId="23" type="noConversion"/>
  </si>
  <si>
    <t>双峰县</t>
    <phoneticPr fontId="23" type="noConversion"/>
  </si>
  <si>
    <t>双峰县人民政府</t>
    <phoneticPr fontId="23" type="noConversion"/>
  </si>
  <si>
    <t>吉首市</t>
    <phoneticPr fontId="23" type="noConversion"/>
  </si>
  <si>
    <t>吉首市人民政府</t>
    <phoneticPr fontId="23" type="noConversion"/>
  </si>
  <si>
    <t>宁乡市</t>
    <phoneticPr fontId="23" type="noConversion"/>
  </si>
  <si>
    <t>长沙市合计</t>
    <phoneticPr fontId="23" type="noConversion"/>
  </si>
  <si>
    <t>洞口县生态环境局</t>
  </si>
  <si>
    <t>绥宁县生态环境局</t>
  </si>
  <si>
    <t>武冈市生态环境局</t>
  </si>
  <si>
    <t>城步县生态环境局</t>
  </si>
  <si>
    <t>邵阳县生态环境局</t>
  </si>
  <si>
    <t>汨罗市生态环境局</t>
  </si>
  <si>
    <t>江华县生态环境局</t>
  </si>
  <si>
    <t>新化县生态环境局</t>
  </si>
  <si>
    <t>沅陵县生态环境局</t>
  </si>
  <si>
    <t>麻阳县生态环境局</t>
  </si>
  <si>
    <t>溆浦县生态环境局</t>
  </si>
  <si>
    <t>通道县生态环境局</t>
  </si>
  <si>
    <t>凤凰县生态环境局</t>
  </si>
  <si>
    <t>花垣县生态环境局</t>
  </si>
  <si>
    <t>古丈县生态环境局</t>
  </si>
  <si>
    <t>湘潭市本级及所辖区</t>
    <phoneticPr fontId="23" type="noConversion"/>
  </si>
  <si>
    <t>衡阳市本级及所辖区</t>
    <phoneticPr fontId="23" type="noConversion"/>
  </si>
  <si>
    <t>常宁市</t>
    <phoneticPr fontId="23" type="noConversion"/>
  </si>
  <si>
    <t>邵阳市本级及所辖区</t>
    <phoneticPr fontId="23" type="noConversion"/>
  </si>
  <si>
    <t>岳阳市本级及所辖区</t>
    <phoneticPr fontId="23" type="noConversion"/>
  </si>
  <si>
    <t>常德市本级及所辖区</t>
    <phoneticPr fontId="23" type="noConversion"/>
  </si>
  <si>
    <t>益阳市本级及所辖区</t>
    <phoneticPr fontId="23" type="noConversion"/>
  </si>
  <si>
    <t>江永县</t>
    <phoneticPr fontId="23" type="noConversion"/>
  </si>
  <si>
    <t>双牌县</t>
    <phoneticPr fontId="23" type="noConversion"/>
  </si>
  <si>
    <t>宁远县</t>
    <phoneticPr fontId="23" type="noConversion"/>
  </si>
  <si>
    <t>永州市本级及所辖区</t>
    <phoneticPr fontId="23" type="noConversion"/>
  </si>
  <si>
    <t>郴州市本级及所辖区</t>
    <phoneticPr fontId="23" type="noConversion"/>
  </si>
  <si>
    <t>通道县</t>
    <phoneticPr fontId="23" type="noConversion"/>
  </si>
  <si>
    <t>汉寿县生态环境局</t>
    <phoneticPr fontId="23" type="noConversion"/>
  </si>
  <si>
    <t>国家级生态文明示范县建设</t>
    <phoneticPr fontId="23" type="noConversion"/>
  </si>
  <si>
    <t>血吸虫防护</t>
    <phoneticPr fontId="23" type="noConversion"/>
  </si>
  <si>
    <t>宁乡市小计</t>
    <phoneticPr fontId="23" type="noConversion"/>
  </si>
  <si>
    <t>湘潭市本级及所辖区小计</t>
    <phoneticPr fontId="23" type="noConversion"/>
  </si>
  <si>
    <t>衡阳市本级及所辖区小计</t>
    <phoneticPr fontId="23" type="noConversion"/>
  </si>
  <si>
    <t>岳阳市本级及所辖区小计</t>
    <phoneticPr fontId="23" type="noConversion"/>
  </si>
  <si>
    <t>益阳市本级及所辖区小计</t>
    <phoneticPr fontId="23" type="noConversion"/>
  </si>
  <si>
    <t>永州市本级及所辖区小计</t>
    <phoneticPr fontId="23" type="noConversion"/>
  </si>
  <si>
    <t>附表</t>
    <phoneticPr fontId="23" type="noConversion"/>
  </si>
  <si>
    <t>平江县生态环境局</t>
    <phoneticPr fontId="23" type="noConversion"/>
  </si>
  <si>
    <t>临湘市人民政府</t>
    <phoneticPr fontId="23" type="noConversion"/>
  </si>
  <si>
    <t>平江县人民政府</t>
    <phoneticPr fontId="23" type="noConversion"/>
  </si>
  <si>
    <t>平江县农村人居环境整治</t>
    <phoneticPr fontId="23" type="noConversion"/>
  </si>
  <si>
    <t>花垣县双龙镇十八洞村农村环境综合整治</t>
    <phoneticPr fontId="23" type="noConversion"/>
  </si>
  <si>
    <t>南山国家公园管理局</t>
    <phoneticPr fontId="23" type="noConversion"/>
  </si>
  <si>
    <t>省直单位</t>
    <phoneticPr fontId="23" type="noConversion"/>
  </si>
  <si>
    <t>湘西州</t>
    <phoneticPr fontId="23" type="noConversion"/>
  </si>
  <si>
    <t>刘少奇纪念馆及周边环境整治</t>
    <phoneticPr fontId="23" type="noConversion"/>
  </si>
  <si>
    <t>生态保护红线勘界定标试点</t>
    <phoneticPr fontId="23" type="noConversion"/>
  </si>
  <si>
    <t>宁乡市生态环境局</t>
    <phoneticPr fontId="23" type="noConversion"/>
  </si>
  <si>
    <t>宁乡市人民政府</t>
    <phoneticPr fontId="23" type="noConversion"/>
  </si>
  <si>
    <t>重点区域农村环境综合整治</t>
    <phoneticPr fontId="23" type="noConversion"/>
  </si>
  <si>
    <t>重点区域农村环境综合整治</t>
    <phoneticPr fontId="23" type="noConversion"/>
  </si>
  <si>
    <t>非贫困县农环整县推进项目</t>
    <phoneticPr fontId="23" type="noConversion"/>
  </si>
  <si>
    <t>重点区域整治及其他</t>
    <phoneticPr fontId="23" type="noConversion"/>
  </si>
  <si>
    <t>2019年省级农村环境综合整治资金分配明细表</t>
    <phoneticPr fontId="23" type="noConversion"/>
  </si>
  <si>
    <t>两山农村环境综合整治示范片区建设</t>
    <phoneticPr fontId="23" type="noConversion"/>
  </si>
  <si>
    <t>国家公园生态补偿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</si>
</sst>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;_⃿"/>
    <numFmt numFmtId="177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2"/>
      <name val="华文仿宋"/>
      <family val="3"/>
      <charset val="134"/>
    </font>
    <font>
      <sz val="16"/>
      <name val="黑体"/>
      <family val="3"/>
      <charset val="134"/>
    </font>
    <font>
      <sz val="12"/>
      <name val="宋体"/>
      <family val="3"/>
      <charset val="134"/>
    </font>
    <font>
      <sz val="11"/>
      <name val="华文仿宋"/>
      <family val="3"/>
      <charset val="134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华文仿宋"/>
      <family val="3"/>
      <charset val="134"/>
    </font>
    <font>
      <sz val="12"/>
      <name val="华文仿宋"/>
      <family val="3"/>
      <charset val="134"/>
    </font>
    <font>
      <sz val="14"/>
      <name val="宋体"/>
      <family val="3"/>
      <charset val="134"/>
    </font>
    <font>
      <b/>
      <sz val="14"/>
      <name val="华文仿宋"/>
      <family val="3"/>
      <charset val="134"/>
    </font>
    <font>
      <b/>
      <sz val="14"/>
      <name val="宋体"/>
      <family val="3"/>
      <charset val="134"/>
    </font>
    <font>
      <b/>
      <sz val="12"/>
      <name val="华文仿宋"/>
      <family val="3"/>
      <charset val="134"/>
    </font>
    <font>
      <sz val="14"/>
      <color indexed="8"/>
      <name val="华文仿宋"/>
      <family val="3"/>
      <charset val="134"/>
    </font>
    <font>
      <sz val="12"/>
      <name val="黑体"/>
      <family val="3"/>
      <charset val="134"/>
    </font>
    <font>
      <sz val="14"/>
      <color rgb="FFFF0000"/>
      <name val="Times New Roman"/>
      <family val="1"/>
    </font>
    <font>
      <sz val="14"/>
      <color rgb="FFFF0000"/>
      <name val="华文仿宋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b/>
      <sz val="16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4"/>
      <name val="华文仿宋"/>
      <family val="3"/>
      <charset val="134"/>
    </font>
    <font>
      <b/>
      <sz val="22"/>
      <name val="华文仿宋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华文仿宋"/>
      <family val="3"/>
      <charset val="134"/>
    </font>
    <font>
      <b/>
      <sz val="14"/>
      <name val="方正仿宋简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77" fontId="18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77" fontId="24" fillId="0" borderId="2" xfId="0" applyNumberFormat="1" applyFont="1" applyBorder="1" applyAlignment="1">
      <alignment horizontal="center" vertical="center"/>
    </xf>
    <xf numFmtId="177" fontId="25" fillId="0" borderId="2" xfId="0" applyNumberFormat="1" applyFont="1" applyBorder="1" applyAlignment="1">
      <alignment horizontal="center" vertical="center" wrapText="1"/>
    </xf>
    <xf numFmtId="177" fontId="26" fillId="0" borderId="2" xfId="0" applyNumberFormat="1" applyFont="1" applyBorder="1" applyAlignment="1">
      <alignment horizontal="center" vertical="center" wrapText="1"/>
    </xf>
    <xf numFmtId="176" fontId="24" fillId="0" borderId="2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justify" vertical="center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1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A3" sqref="A3:Q17"/>
    </sheetView>
  </sheetViews>
  <sheetFormatPr defaultColWidth="9" defaultRowHeight="14.4"/>
  <cols>
    <col min="1" max="1" width="8.21875" customWidth="1"/>
    <col min="2" max="13" width="9" style="42"/>
    <col min="14" max="14" width="10.77734375" style="42" customWidth="1"/>
    <col min="15" max="15" width="10.44140625" style="42" customWidth="1"/>
    <col min="16" max="17" width="9" style="42"/>
  </cols>
  <sheetData>
    <row r="1" spans="1:17" ht="24" customHeight="1">
      <c r="A1" s="43" t="s">
        <v>0</v>
      </c>
    </row>
    <row r="2" spans="1:17" ht="20.399999999999999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16.5" customHeight="1">
      <c r="A3" s="85" t="s">
        <v>2</v>
      </c>
      <c r="B3" s="85" t="s">
        <v>3</v>
      </c>
      <c r="C3" s="85" t="s">
        <v>4</v>
      </c>
      <c r="D3" s="85"/>
      <c r="E3" s="85"/>
      <c r="F3" s="85"/>
      <c r="G3" s="86" t="s">
        <v>5</v>
      </c>
      <c r="H3" s="86"/>
      <c r="I3" s="86"/>
      <c r="J3" s="86" t="s">
        <v>6</v>
      </c>
      <c r="K3" s="86"/>
      <c r="L3" s="86" t="s">
        <v>7</v>
      </c>
      <c r="M3" s="86"/>
      <c r="N3" s="86" t="s">
        <v>8</v>
      </c>
      <c r="O3" s="87" t="s">
        <v>9</v>
      </c>
      <c r="P3" s="90" t="s">
        <v>10</v>
      </c>
      <c r="Q3" s="90" t="s">
        <v>11</v>
      </c>
    </row>
    <row r="4" spans="1:17" ht="25.5" customHeight="1">
      <c r="A4" s="85"/>
      <c r="B4" s="85"/>
      <c r="C4" s="44" t="s">
        <v>12</v>
      </c>
      <c r="D4" s="44" t="s">
        <v>13</v>
      </c>
      <c r="E4" s="44" t="s">
        <v>14</v>
      </c>
      <c r="F4" s="44" t="s">
        <v>13</v>
      </c>
      <c r="G4" s="87" t="s">
        <v>15</v>
      </c>
      <c r="H4" s="87"/>
      <c r="I4" s="45" t="s">
        <v>13</v>
      </c>
      <c r="J4" s="45" t="s">
        <v>15</v>
      </c>
      <c r="K4" s="45" t="s">
        <v>13</v>
      </c>
      <c r="L4" s="45" t="s">
        <v>15</v>
      </c>
      <c r="M4" s="45" t="s">
        <v>13</v>
      </c>
      <c r="N4" s="86"/>
      <c r="O4" s="87"/>
      <c r="P4" s="90"/>
      <c r="Q4" s="90"/>
    </row>
    <row r="5" spans="1:17" ht="21.9" customHeight="1">
      <c r="A5" s="46">
        <v>1</v>
      </c>
      <c r="B5" s="46" t="s">
        <v>16</v>
      </c>
      <c r="C5" s="46">
        <v>3.68</v>
      </c>
      <c r="D5" s="46">
        <v>0.25</v>
      </c>
      <c r="E5" s="46">
        <v>1.25</v>
      </c>
      <c r="F5" s="46">
        <v>0.25</v>
      </c>
      <c r="G5" s="46"/>
      <c r="H5" s="47">
        <v>7</v>
      </c>
      <c r="I5" s="47">
        <v>0.2</v>
      </c>
      <c r="J5" s="47">
        <v>8.5</v>
      </c>
      <c r="K5" s="47">
        <v>0.1</v>
      </c>
      <c r="L5" s="47">
        <v>8.5</v>
      </c>
      <c r="M5" s="47">
        <v>0.2</v>
      </c>
      <c r="N5" s="47">
        <v>5.18</v>
      </c>
      <c r="O5" s="47">
        <v>518</v>
      </c>
      <c r="P5" s="46"/>
      <c r="Q5" s="46">
        <v>355.87</v>
      </c>
    </row>
    <row r="6" spans="1:17" ht="21.9" customHeight="1">
      <c r="A6" s="46">
        <v>2</v>
      </c>
      <c r="B6" s="46" t="s">
        <v>17</v>
      </c>
      <c r="C6" s="46">
        <v>5.93</v>
      </c>
      <c r="D6" s="46">
        <v>0.25</v>
      </c>
      <c r="E6" s="46">
        <v>6.08</v>
      </c>
      <c r="F6" s="46">
        <v>0.25</v>
      </c>
      <c r="G6" s="46"/>
      <c r="H6" s="47">
        <v>7</v>
      </c>
      <c r="I6" s="47">
        <v>0.2</v>
      </c>
      <c r="J6" s="47">
        <v>9</v>
      </c>
      <c r="K6" s="47">
        <v>0.1</v>
      </c>
      <c r="L6" s="47">
        <v>8.5</v>
      </c>
      <c r="M6" s="47">
        <v>0.2</v>
      </c>
      <c r="N6" s="47">
        <v>7</v>
      </c>
      <c r="O6" s="47">
        <v>700</v>
      </c>
      <c r="P6" s="46">
        <v>500</v>
      </c>
      <c r="Q6" s="46">
        <v>1200</v>
      </c>
    </row>
    <row r="7" spans="1:17" ht="21.9" customHeight="1">
      <c r="A7" s="46">
        <v>3</v>
      </c>
      <c r="B7" s="46" t="s">
        <v>18</v>
      </c>
      <c r="C7" s="46">
        <v>3.8</v>
      </c>
      <c r="D7" s="46">
        <v>0.25</v>
      </c>
      <c r="E7" s="46">
        <v>2.8</v>
      </c>
      <c r="F7" s="46">
        <v>0.25</v>
      </c>
      <c r="G7" s="46" t="s">
        <v>19</v>
      </c>
      <c r="H7" s="47">
        <v>12</v>
      </c>
      <c r="I7" s="47">
        <v>0.2</v>
      </c>
      <c r="J7" s="47">
        <v>9</v>
      </c>
      <c r="K7" s="47">
        <v>0.1</v>
      </c>
      <c r="L7" s="47">
        <v>7.5</v>
      </c>
      <c r="M7" s="47">
        <v>0.2</v>
      </c>
      <c r="N7" s="47">
        <v>6.45</v>
      </c>
      <c r="O7" s="47">
        <v>645</v>
      </c>
      <c r="P7" s="46"/>
      <c r="Q7" s="46">
        <v>445</v>
      </c>
    </row>
    <row r="8" spans="1:17" ht="21.9" customHeight="1">
      <c r="A8" s="46">
        <v>4</v>
      </c>
      <c r="B8" s="46" t="s">
        <v>20</v>
      </c>
      <c r="C8" s="46">
        <v>18</v>
      </c>
      <c r="D8" s="46">
        <v>0.25</v>
      </c>
      <c r="E8" s="46">
        <v>18.7</v>
      </c>
      <c r="F8" s="46">
        <v>0.25</v>
      </c>
      <c r="G8" s="46" t="s">
        <v>19</v>
      </c>
      <c r="H8" s="47">
        <v>12</v>
      </c>
      <c r="I8" s="47">
        <v>0.2</v>
      </c>
      <c r="J8" s="47">
        <v>9</v>
      </c>
      <c r="K8" s="47">
        <v>0.1</v>
      </c>
      <c r="L8" s="47">
        <v>8.5</v>
      </c>
      <c r="M8" s="47">
        <v>0.2</v>
      </c>
      <c r="N8" s="47">
        <v>14.18</v>
      </c>
      <c r="O8" s="47">
        <v>1418</v>
      </c>
      <c r="P8" s="46">
        <v>500</v>
      </c>
      <c r="Q8" s="46">
        <v>1918</v>
      </c>
    </row>
    <row r="9" spans="1:17" ht="21.9" customHeight="1">
      <c r="A9" s="46">
        <v>5</v>
      </c>
      <c r="B9" s="46" t="s">
        <v>21</v>
      </c>
      <c r="C9" s="46">
        <v>10.1</v>
      </c>
      <c r="D9" s="46">
        <v>0.25</v>
      </c>
      <c r="E9" s="46">
        <v>13.26</v>
      </c>
      <c r="F9" s="46">
        <v>0.25</v>
      </c>
      <c r="G9" s="46"/>
      <c r="H9" s="47">
        <v>7</v>
      </c>
      <c r="I9" s="47">
        <v>0.2</v>
      </c>
      <c r="J9" s="47">
        <v>8.5</v>
      </c>
      <c r="K9" s="47">
        <v>0.1</v>
      </c>
      <c r="L9" s="47">
        <v>8.5</v>
      </c>
      <c r="M9" s="47">
        <v>0.2</v>
      </c>
      <c r="N9" s="47">
        <v>9.7899999999999991</v>
      </c>
      <c r="O9" s="47">
        <v>979</v>
      </c>
      <c r="P9" s="46"/>
      <c r="Q9" s="46">
        <v>672.4</v>
      </c>
    </row>
    <row r="10" spans="1:17" ht="21.9" customHeight="1">
      <c r="A10" s="46">
        <v>6</v>
      </c>
      <c r="B10" s="46" t="s">
        <v>22</v>
      </c>
      <c r="C10" s="46">
        <v>6.23</v>
      </c>
      <c r="D10" s="46">
        <v>0.25</v>
      </c>
      <c r="E10" s="46">
        <v>4.43</v>
      </c>
      <c r="F10" s="46">
        <v>0.25</v>
      </c>
      <c r="G10" s="46" t="s">
        <v>23</v>
      </c>
      <c r="H10" s="47">
        <v>13</v>
      </c>
      <c r="I10" s="47">
        <v>0.2</v>
      </c>
      <c r="J10" s="47">
        <v>9</v>
      </c>
      <c r="K10" s="47">
        <v>0.1</v>
      </c>
      <c r="L10" s="47">
        <v>8.5</v>
      </c>
      <c r="M10" s="47">
        <v>0.2</v>
      </c>
      <c r="N10" s="47">
        <v>7.87</v>
      </c>
      <c r="O10" s="47">
        <v>787</v>
      </c>
      <c r="P10" s="46">
        <v>500</v>
      </c>
      <c r="Q10" s="46">
        <v>1287</v>
      </c>
    </row>
    <row r="11" spans="1:17" ht="21.9" customHeight="1">
      <c r="A11" s="46">
        <v>7</v>
      </c>
      <c r="B11" s="46" t="s">
        <v>24</v>
      </c>
      <c r="C11" s="46">
        <v>6.11</v>
      </c>
      <c r="D11" s="46">
        <v>0.25</v>
      </c>
      <c r="E11" s="46">
        <v>5.72</v>
      </c>
      <c r="F11" s="46">
        <v>0.25</v>
      </c>
      <c r="G11" s="46"/>
      <c r="H11" s="47">
        <v>7</v>
      </c>
      <c r="I11" s="47">
        <v>0.2</v>
      </c>
      <c r="J11" s="47">
        <v>9</v>
      </c>
      <c r="K11" s="47">
        <v>0.1</v>
      </c>
      <c r="L11" s="47">
        <v>8.5</v>
      </c>
      <c r="M11" s="47">
        <v>0.2</v>
      </c>
      <c r="N11" s="47">
        <v>6.96</v>
      </c>
      <c r="O11" s="47">
        <v>696</v>
      </c>
      <c r="P11" s="46">
        <v>500</v>
      </c>
      <c r="Q11" s="46">
        <v>1196</v>
      </c>
    </row>
    <row r="12" spans="1:17" ht="21.9" customHeight="1">
      <c r="A12" s="46">
        <v>8</v>
      </c>
      <c r="B12" s="46" t="s">
        <v>25</v>
      </c>
      <c r="C12" s="46">
        <v>8.9</v>
      </c>
      <c r="D12" s="46">
        <v>0.25</v>
      </c>
      <c r="E12" s="46">
        <v>17.670000000000002</v>
      </c>
      <c r="F12" s="46">
        <v>0.25</v>
      </c>
      <c r="G12" s="46"/>
      <c r="H12" s="47">
        <v>7</v>
      </c>
      <c r="I12" s="47">
        <v>0.2</v>
      </c>
      <c r="J12" s="47">
        <v>9</v>
      </c>
      <c r="K12" s="47">
        <v>0.1</v>
      </c>
      <c r="L12" s="47">
        <v>8.5</v>
      </c>
      <c r="M12" s="47">
        <v>0.2</v>
      </c>
      <c r="N12" s="47">
        <v>10.64</v>
      </c>
      <c r="O12" s="47">
        <v>1064</v>
      </c>
      <c r="P12" s="46"/>
      <c r="Q12" s="46">
        <v>730.97</v>
      </c>
    </row>
    <row r="13" spans="1:17" ht="21.9" customHeight="1">
      <c r="A13" s="46">
        <v>9</v>
      </c>
      <c r="B13" s="46" t="s">
        <v>26</v>
      </c>
      <c r="C13" s="46">
        <v>8.9</v>
      </c>
      <c r="D13" s="46">
        <v>0.25</v>
      </c>
      <c r="E13" s="46">
        <v>5.29</v>
      </c>
      <c r="F13" s="46">
        <v>0.25</v>
      </c>
      <c r="G13" s="46"/>
      <c r="H13" s="47">
        <v>7</v>
      </c>
      <c r="I13" s="47">
        <v>0.2</v>
      </c>
      <c r="J13" s="47">
        <v>6.5</v>
      </c>
      <c r="K13" s="47">
        <v>0.1</v>
      </c>
      <c r="L13" s="47">
        <v>7.5</v>
      </c>
      <c r="M13" s="47">
        <v>0.2</v>
      </c>
      <c r="N13" s="47">
        <v>7.1</v>
      </c>
      <c r="O13" s="47">
        <v>710</v>
      </c>
      <c r="P13" s="46"/>
      <c r="Q13" s="46">
        <v>488</v>
      </c>
    </row>
    <row r="14" spans="1:17" ht="21.9" customHeight="1">
      <c r="A14" s="46">
        <v>10</v>
      </c>
      <c r="B14" s="46" t="s">
        <v>27</v>
      </c>
      <c r="C14" s="46">
        <v>6.88</v>
      </c>
      <c r="D14" s="46">
        <v>0.25</v>
      </c>
      <c r="E14" s="46">
        <v>4.6900000000000004</v>
      </c>
      <c r="F14" s="46">
        <v>0.25</v>
      </c>
      <c r="G14" s="46"/>
      <c r="H14" s="47">
        <v>7</v>
      </c>
      <c r="I14" s="47">
        <v>0.2</v>
      </c>
      <c r="J14" s="47">
        <v>7.5</v>
      </c>
      <c r="K14" s="47">
        <v>0.1</v>
      </c>
      <c r="L14" s="47">
        <v>8.5</v>
      </c>
      <c r="M14" s="47">
        <v>0.2</v>
      </c>
      <c r="N14" s="47">
        <v>6.74</v>
      </c>
      <c r="O14" s="47">
        <v>674</v>
      </c>
      <c r="P14" s="46"/>
      <c r="Q14" s="46">
        <v>463.04</v>
      </c>
    </row>
    <row r="15" spans="1:17" ht="21.9" customHeight="1">
      <c r="A15" s="46">
        <v>11</v>
      </c>
      <c r="B15" s="46" t="s">
        <v>28</v>
      </c>
      <c r="C15" s="46">
        <v>2.61</v>
      </c>
      <c r="D15" s="46">
        <v>0.25</v>
      </c>
      <c r="E15" s="46">
        <v>9.01</v>
      </c>
      <c r="F15" s="46">
        <v>0.25</v>
      </c>
      <c r="G15" s="46"/>
      <c r="H15" s="47">
        <v>7</v>
      </c>
      <c r="I15" s="47">
        <v>0.2</v>
      </c>
      <c r="J15" s="47">
        <v>7.5</v>
      </c>
      <c r="K15" s="47">
        <v>0.1</v>
      </c>
      <c r="L15" s="47">
        <v>8.5</v>
      </c>
      <c r="M15" s="47">
        <v>0.2</v>
      </c>
      <c r="N15" s="47">
        <v>6.75</v>
      </c>
      <c r="O15" s="47">
        <v>675</v>
      </c>
      <c r="P15" s="46"/>
      <c r="Q15" s="46">
        <v>463.73</v>
      </c>
    </row>
    <row r="16" spans="1:17" ht="21.9" customHeight="1">
      <c r="A16" s="46">
        <v>12</v>
      </c>
      <c r="B16" s="46" t="s">
        <v>29</v>
      </c>
      <c r="C16" s="46">
        <v>18.86</v>
      </c>
      <c r="D16" s="46">
        <v>0.25</v>
      </c>
      <c r="E16" s="46">
        <v>11.1</v>
      </c>
      <c r="F16" s="46">
        <v>0.25</v>
      </c>
      <c r="G16" s="46"/>
      <c r="H16" s="47">
        <v>7</v>
      </c>
      <c r="I16" s="47">
        <v>0.2</v>
      </c>
      <c r="J16" s="47">
        <v>7.5</v>
      </c>
      <c r="K16" s="47">
        <v>0.1</v>
      </c>
      <c r="L16" s="47">
        <v>8.5</v>
      </c>
      <c r="M16" s="47">
        <v>0.2</v>
      </c>
      <c r="N16" s="47">
        <v>11.34</v>
      </c>
      <c r="O16" s="47">
        <v>1134</v>
      </c>
      <c r="P16" s="46"/>
      <c r="Q16" s="46">
        <v>780</v>
      </c>
    </row>
    <row r="17" spans="1:17" ht="21.9" customHeight="1">
      <c r="A17" s="48"/>
      <c r="B17" s="46"/>
      <c r="C17" s="46">
        <v>100</v>
      </c>
      <c r="D17" s="46"/>
      <c r="E17" s="46">
        <v>100</v>
      </c>
      <c r="F17" s="46"/>
      <c r="G17" s="46"/>
      <c r="H17" s="47">
        <v>100</v>
      </c>
      <c r="I17" s="47"/>
      <c r="J17" s="47">
        <v>100</v>
      </c>
      <c r="K17" s="47"/>
      <c r="L17" s="47">
        <v>100</v>
      </c>
      <c r="M17" s="47"/>
      <c r="N17" s="47">
        <v>100</v>
      </c>
      <c r="O17" s="47">
        <v>10000</v>
      </c>
      <c r="P17" s="46"/>
      <c r="Q17" s="46">
        <v>10000</v>
      </c>
    </row>
    <row r="18" spans="1:17" ht="36" customHeight="1">
      <c r="A18" s="88" t="s">
        <v>30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</sheetData>
  <mergeCells count="13">
    <mergeCell ref="G4:H4"/>
    <mergeCell ref="A18:Q18"/>
    <mergeCell ref="A3:A4"/>
    <mergeCell ref="B3:B4"/>
    <mergeCell ref="N3:N4"/>
    <mergeCell ref="O3:O4"/>
    <mergeCell ref="P3:P4"/>
    <mergeCell ref="Q3:Q4"/>
    <mergeCell ref="A2:Q2"/>
    <mergeCell ref="C3:F3"/>
    <mergeCell ref="G3:I3"/>
    <mergeCell ref="J3:K3"/>
    <mergeCell ref="L3:M3"/>
  </mergeCells>
  <phoneticPr fontId="23" type="noConversion"/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opLeftCell="A10" workbookViewId="0">
      <selection activeCell="T21" sqref="T6:T21"/>
    </sheetView>
  </sheetViews>
  <sheetFormatPr defaultColWidth="9" defaultRowHeight="14.4"/>
  <cols>
    <col min="1" max="1" width="8" customWidth="1"/>
    <col min="2" max="2" width="6.33203125" customWidth="1"/>
    <col min="3" max="3" width="6.33203125" style="31" customWidth="1"/>
    <col min="4" max="4" width="8.6640625" style="31" customWidth="1"/>
    <col min="5" max="5" width="9.109375" style="31" customWidth="1"/>
    <col min="6" max="6" width="9.6640625" style="31" customWidth="1"/>
    <col min="7" max="7" width="10.21875" style="31" customWidth="1"/>
    <col min="8" max="8" width="8.77734375" style="31" customWidth="1"/>
    <col min="9" max="9" width="10.77734375" style="31" customWidth="1"/>
    <col min="10" max="16" width="6.33203125" customWidth="1"/>
    <col min="17" max="17" width="8.109375" customWidth="1"/>
    <col min="18" max="18" width="10.77734375" style="32" customWidth="1"/>
    <col min="20" max="20" width="11.77734375" customWidth="1"/>
  </cols>
  <sheetData>
    <row r="1" spans="1:20" ht="20.100000000000001" customHeight="1">
      <c r="A1" s="32" t="s">
        <v>31</v>
      </c>
    </row>
    <row r="2" spans="1:20" ht="33.75" customHeight="1">
      <c r="A2" s="91" t="s">
        <v>32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 ht="15.9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4" t="s">
        <v>33</v>
      </c>
    </row>
    <row r="4" spans="1:20" s="27" customFormat="1" ht="18" customHeight="1">
      <c r="A4" s="92" t="s">
        <v>3</v>
      </c>
      <c r="B4" s="96" t="s">
        <v>34</v>
      </c>
      <c r="C4" s="96" t="s">
        <v>35</v>
      </c>
      <c r="D4" s="92" t="s">
        <v>36</v>
      </c>
      <c r="E4" s="92"/>
      <c r="F4" s="92"/>
      <c r="G4" s="92" t="s">
        <v>37</v>
      </c>
      <c r="H4" s="92"/>
      <c r="I4" s="92"/>
      <c r="J4" s="92" t="s">
        <v>38</v>
      </c>
      <c r="K4" s="92"/>
      <c r="L4" s="92"/>
      <c r="M4" s="92"/>
      <c r="N4" s="92"/>
      <c r="O4" s="92"/>
      <c r="P4" s="92"/>
      <c r="Q4" s="92"/>
      <c r="R4" s="94" t="s">
        <v>39</v>
      </c>
      <c r="S4" s="94" t="s">
        <v>40</v>
      </c>
      <c r="T4" s="92" t="s">
        <v>41</v>
      </c>
    </row>
    <row r="5" spans="1:20" s="28" customFormat="1" ht="30.75" customHeight="1">
      <c r="A5" s="92"/>
      <c r="B5" s="96"/>
      <c r="C5" s="96"/>
      <c r="D5" s="35" t="s">
        <v>42</v>
      </c>
      <c r="E5" s="35" t="s">
        <v>43</v>
      </c>
      <c r="F5" s="35" t="s">
        <v>44</v>
      </c>
      <c r="G5" s="35" t="s">
        <v>45</v>
      </c>
      <c r="H5" s="35" t="s">
        <v>46</v>
      </c>
      <c r="I5" s="35" t="s">
        <v>44</v>
      </c>
      <c r="J5" s="35" t="s">
        <v>47</v>
      </c>
      <c r="K5" s="35" t="s">
        <v>48</v>
      </c>
      <c r="L5" s="35" t="s">
        <v>49</v>
      </c>
      <c r="M5" s="35" t="s">
        <v>50</v>
      </c>
      <c r="N5" s="35" t="s">
        <v>51</v>
      </c>
      <c r="O5" s="35" t="s">
        <v>52</v>
      </c>
      <c r="P5" s="35" t="s">
        <v>44</v>
      </c>
      <c r="Q5" s="35" t="s">
        <v>53</v>
      </c>
      <c r="R5" s="94"/>
      <c r="S5" s="94"/>
      <c r="T5" s="92"/>
    </row>
    <row r="6" spans="1:20" s="27" customFormat="1" ht="21" customHeight="1">
      <c r="A6" s="34" t="s">
        <v>54</v>
      </c>
      <c r="B6" s="34">
        <v>0</v>
      </c>
      <c r="C6" s="34">
        <v>0</v>
      </c>
      <c r="D6" s="34">
        <v>12</v>
      </c>
      <c r="E6" s="34">
        <v>6</v>
      </c>
      <c r="F6" s="34">
        <f>(D6-E6)*20</f>
        <v>120</v>
      </c>
      <c r="G6" s="34">
        <v>262</v>
      </c>
      <c r="H6" s="34">
        <v>278</v>
      </c>
      <c r="I6" s="34">
        <f>-(G6-H6)*10</f>
        <v>160</v>
      </c>
      <c r="J6" s="34">
        <v>52</v>
      </c>
      <c r="K6" s="34">
        <v>48</v>
      </c>
      <c r="L6" s="34">
        <v>153</v>
      </c>
      <c r="M6" s="34">
        <v>161</v>
      </c>
      <c r="N6" s="34">
        <v>69</v>
      </c>
      <c r="O6" s="34">
        <v>61</v>
      </c>
      <c r="P6" s="36">
        <f>((J6-K6)/J6*0.8+(L6-M6)/L6*0.1+(N6-O6)/N6*0.1)*100*10</f>
        <v>67.90390626707763</v>
      </c>
      <c r="Q6" s="36"/>
      <c r="R6" s="38">
        <f>B6+C6+F6+I6+P6</f>
        <v>347.90390626707762</v>
      </c>
      <c r="S6" s="38">
        <v>1000</v>
      </c>
      <c r="T6" s="36">
        <f>R6+S6</f>
        <v>1347.9039062670777</v>
      </c>
    </row>
    <row r="7" spans="1:20" s="27" customFormat="1" ht="21" customHeight="1">
      <c r="A7" s="34" t="s">
        <v>55</v>
      </c>
      <c r="B7" s="34">
        <v>0</v>
      </c>
      <c r="C7" s="34">
        <v>0</v>
      </c>
      <c r="D7" s="34">
        <v>7</v>
      </c>
      <c r="E7" s="34">
        <v>5</v>
      </c>
      <c r="F7" s="34">
        <f t="shared" ref="F7:F18" si="0">(D7-E7)*20</f>
        <v>40</v>
      </c>
      <c r="G7" s="34">
        <v>272</v>
      </c>
      <c r="H7" s="34">
        <v>288</v>
      </c>
      <c r="I7" s="34">
        <f t="shared" ref="I7:I19" si="1">-(G7-H7)*10</f>
        <v>160</v>
      </c>
      <c r="J7" s="34">
        <v>52</v>
      </c>
      <c r="K7" s="34">
        <v>45</v>
      </c>
      <c r="L7" s="34">
        <v>142</v>
      </c>
      <c r="M7" s="34">
        <v>148</v>
      </c>
      <c r="N7" s="34">
        <v>81</v>
      </c>
      <c r="O7" s="34">
        <v>71</v>
      </c>
      <c r="P7" s="36">
        <f t="shared" ref="P7:P19" si="2">((J7-K7)/J7*0.8+(L7-M7)/L7*0.1+(N7-O7)/N7*0.1)*100*10</f>
        <v>115.81263459197731</v>
      </c>
      <c r="Q7" s="36"/>
      <c r="R7" s="38">
        <f t="shared" ref="R7:R19" si="3">B7+C7+F7+I7+P7</f>
        <v>315.81263459197731</v>
      </c>
      <c r="S7" s="38">
        <v>700</v>
      </c>
      <c r="T7" s="36">
        <f t="shared" ref="T7:T19" si="4">R7+S7</f>
        <v>1015.8126345919773</v>
      </c>
    </row>
    <row r="8" spans="1:20" s="27" customFormat="1" ht="21" customHeight="1">
      <c r="A8" s="34" t="s">
        <v>56</v>
      </c>
      <c r="B8" s="34">
        <v>0</v>
      </c>
      <c r="C8" s="34">
        <v>0</v>
      </c>
      <c r="D8" s="34">
        <v>11</v>
      </c>
      <c r="E8" s="34">
        <v>5</v>
      </c>
      <c r="F8" s="34">
        <f t="shared" si="0"/>
        <v>120</v>
      </c>
      <c r="G8" s="34">
        <v>267</v>
      </c>
      <c r="H8" s="34">
        <v>275</v>
      </c>
      <c r="I8" s="34">
        <f t="shared" si="1"/>
        <v>80</v>
      </c>
      <c r="J8" s="34">
        <v>51</v>
      </c>
      <c r="K8" s="34">
        <v>49</v>
      </c>
      <c r="L8" s="34">
        <v>142</v>
      </c>
      <c r="M8" s="34">
        <v>153</v>
      </c>
      <c r="N8" s="34">
        <v>80</v>
      </c>
      <c r="O8" s="34">
        <v>68</v>
      </c>
      <c r="P8" s="36">
        <f t="shared" si="2"/>
        <v>38.626070146368406</v>
      </c>
      <c r="Q8" s="36"/>
      <c r="R8" s="38">
        <f t="shared" si="3"/>
        <v>238.62607014636842</v>
      </c>
      <c r="S8" s="38">
        <v>604</v>
      </c>
      <c r="T8" s="36">
        <f t="shared" si="4"/>
        <v>842.62607014636842</v>
      </c>
    </row>
    <row r="9" spans="1:20" s="27" customFormat="1" ht="21" customHeight="1">
      <c r="A9" s="34" t="s">
        <v>57</v>
      </c>
      <c r="B9" s="34">
        <v>0</v>
      </c>
      <c r="C9" s="34">
        <v>0</v>
      </c>
      <c r="D9" s="34">
        <v>7</v>
      </c>
      <c r="E9" s="34">
        <v>4</v>
      </c>
      <c r="F9" s="34">
        <f t="shared" si="0"/>
        <v>60</v>
      </c>
      <c r="G9" s="34">
        <v>288</v>
      </c>
      <c r="H9" s="34">
        <v>301</v>
      </c>
      <c r="I9" s="34">
        <f t="shared" si="1"/>
        <v>130</v>
      </c>
      <c r="J9" s="34">
        <v>49</v>
      </c>
      <c r="K9" s="34">
        <v>43</v>
      </c>
      <c r="L9" s="34">
        <v>141</v>
      </c>
      <c r="M9" s="34">
        <v>130</v>
      </c>
      <c r="N9" s="34">
        <v>69</v>
      </c>
      <c r="O9" s="34">
        <v>66</v>
      </c>
      <c r="P9" s="36">
        <f t="shared" si="2"/>
        <v>110.10842820014224</v>
      </c>
      <c r="Q9" s="36"/>
      <c r="R9" s="38">
        <f t="shared" si="3"/>
        <v>300.10842820014227</v>
      </c>
      <c r="S9" s="38"/>
      <c r="T9" s="36">
        <f t="shared" si="4"/>
        <v>300.10842820014227</v>
      </c>
    </row>
    <row r="10" spans="1:20" s="27" customFormat="1" ht="21" customHeight="1">
      <c r="A10" s="34" t="s">
        <v>58</v>
      </c>
      <c r="B10" s="34">
        <v>0</v>
      </c>
      <c r="C10" s="34">
        <v>0</v>
      </c>
      <c r="D10" s="34">
        <v>18</v>
      </c>
      <c r="E10" s="34">
        <v>5</v>
      </c>
      <c r="F10" s="34">
        <f t="shared" si="0"/>
        <v>260</v>
      </c>
      <c r="G10" s="34">
        <v>279</v>
      </c>
      <c r="H10" s="34">
        <v>305</v>
      </c>
      <c r="I10" s="34">
        <f t="shared" si="1"/>
        <v>260</v>
      </c>
      <c r="J10" s="34">
        <v>56</v>
      </c>
      <c r="K10" s="34">
        <v>47</v>
      </c>
      <c r="L10" s="34">
        <v>138</v>
      </c>
      <c r="M10" s="34">
        <v>134</v>
      </c>
      <c r="N10" s="34">
        <v>78</v>
      </c>
      <c r="O10" s="34">
        <v>65</v>
      </c>
      <c r="P10" s="36">
        <f t="shared" si="2"/>
        <v>148.13664596273293</v>
      </c>
      <c r="Q10" s="36"/>
      <c r="R10" s="38">
        <f t="shared" si="3"/>
        <v>668.13664596273293</v>
      </c>
      <c r="S10" s="38"/>
      <c r="T10" s="36">
        <f t="shared" si="4"/>
        <v>668.13664596273293</v>
      </c>
    </row>
    <row r="11" spans="1:20" s="27" customFormat="1" ht="21" customHeight="1">
      <c r="A11" s="34" t="s">
        <v>59</v>
      </c>
      <c r="B11" s="34">
        <v>0</v>
      </c>
      <c r="C11" s="34">
        <v>0</v>
      </c>
      <c r="D11" s="34">
        <v>3</v>
      </c>
      <c r="E11" s="34">
        <v>3</v>
      </c>
      <c r="F11" s="34">
        <f t="shared" si="0"/>
        <v>0</v>
      </c>
      <c r="G11" s="34">
        <v>305</v>
      </c>
      <c r="H11" s="34">
        <v>283</v>
      </c>
      <c r="I11" s="34">
        <f t="shared" si="1"/>
        <v>-220</v>
      </c>
      <c r="J11" s="34">
        <v>49</v>
      </c>
      <c r="K11" s="34">
        <v>45</v>
      </c>
      <c r="L11" s="34">
        <v>142</v>
      </c>
      <c r="M11" s="34">
        <v>155</v>
      </c>
      <c r="N11" s="34">
        <v>70</v>
      </c>
      <c r="O11" s="37">
        <v>72</v>
      </c>
      <c r="P11" s="36">
        <v>0</v>
      </c>
      <c r="Q11" s="39" t="s">
        <v>60</v>
      </c>
      <c r="R11" s="38">
        <f t="shared" si="3"/>
        <v>-220</v>
      </c>
      <c r="S11" s="40">
        <v>400</v>
      </c>
      <c r="T11" s="36">
        <f t="shared" si="4"/>
        <v>180</v>
      </c>
    </row>
    <row r="12" spans="1:20" s="27" customFormat="1" ht="21" customHeight="1">
      <c r="A12" s="34" t="s">
        <v>61</v>
      </c>
      <c r="B12" s="34">
        <v>0</v>
      </c>
      <c r="C12" s="34">
        <v>0</v>
      </c>
      <c r="D12" s="34">
        <v>8</v>
      </c>
      <c r="E12" s="34">
        <v>4</v>
      </c>
      <c r="F12" s="34">
        <f t="shared" si="0"/>
        <v>80</v>
      </c>
      <c r="G12" s="34">
        <v>275</v>
      </c>
      <c r="H12" s="34">
        <v>296</v>
      </c>
      <c r="I12" s="34">
        <f t="shared" si="1"/>
        <v>210</v>
      </c>
      <c r="J12" s="34">
        <v>54</v>
      </c>
      <c r="K12" s="34">
        <v>44</v>
      </c>
      <c r="L12" s="34">
        <v>147</v>
      </c>
      <c r="M12" s="34">
        <v>151</v>
      </c>
      <c r="N12" s="34">
        <v>77</v>
      </c>
      <c r="O12" s="34">
        <v>63</v>
      </c>
      <c r="P12" s="36">
        <f t="shared" si="2"/>
        <v>163.60887789459215</v>
      </c>
      <c r="Q12" s="36"/>
      <c r="R12" s="38">
        <f t="shared" si="3"/>
        <v>453.60887789459218</v>
      </c>
      <c r="S12" s="38">
        <v>400</v>
      </c>
      <c r="T12" s="36">
        <f t="shared" si="4"/>
        <v>853.60887789459218</v>
      </c>
    </row>
    <row r="13" spans="1:20" s="27" customFormat="1" ht="21" customHeight="1">
      <c r="A13" s="34" t="s">
        <v>62</v>
      </c>
      <c r="B13" s="34">
        <v>1000</v>
      </c>
      <c r="C13" s="34">
        <v>0</v>
      </c>
      <c r="D13" s="34">
        <v>6</v>
      </c>
      <c r="E13" s="34">
        <v>0</v>
      </c>
      <c r="F13" s="34">
        <v>0</v>
      </c>
      <c r="G13" s="34">
        <v>324</v>
      </c>
      <c r="H13" s="34">
        <v>340</v>
      </c>
      <c r="I13" s="34">
        <f t="shared" si="1"/>
        <v>160</v>
      </c>
      <c r="J13" s="34">
        <v>42</v>
      </c>
      <c r="K13" s="34">
        <v>32</v>
      </c>
      <c r="L13" s="34">
        <v>129</v>
      </c>
      <c r="M13" s="34">
        <v>130</v>
      </c>
      <c r="N13" s="34">
        <v>67</v>
      </c>
      <c r="O13" s="34">
        <v>58</v>
      </c>
      <c r="P13" s="36">
        <f t="shared" si="2"/>
        <v>203.13383249863637</v>
      </c>
      <c r="Q13" s="36"/>
      <c r="R13" s="38">
        <f t="shared" si="3"/>
        <v>1363.1338324986364</v>
      </c>
      <c r="S13" s="38"/>
      <c r="T13" s="36">
        <f t="shared" si="4"/>
        <v>1363.1338324986364</v>
      </c>
    </row>
    <row r="14" spans="1:20" s="27" customFormat="1" ht="21" customHeight="1">
      <c r="A14" s="34" t="s">
        <v>63</v>
      </c>
      <c r="B14" s="34">
        <v>1000</v>
      </c>
      <c r="C14" s="34">
        <v>0</v>
      </c>
      <c r="D14" s="34">
        <v>2</v>
      </c>
      <c r="E14" s="34">
        <v>3</v>
      </c>
      <c r="F14" s="34">
        <f t="shared" si="0"/>
        <v>-20</v>
      </c>
      <c r="G14" s="34">
        <v>304</v>
      </c>
      <c r="H14" s="34">
        <v>325</v>
      </c>
      <c r="I14" s="34">
        <f t="shared" si="1"/>
        <v>210</v>
      </c>
      <c r="J14" s="34">
        <v>41</v>
      </c>
      <c r="K14" s="34">
        <v>35</v>
      </c>
      <c r="L14" s="34">
        <v>143</v>
      </c>
      <c r="M14" s="34">
        <v>140</v>
      </c>
      <c r="N14" s="34">
        <v>77</v>
      </c>
      <c r="O14" s="34">
        <v>69</v>
      </c>
      <c r="P14" s="36">
        <f t="shared" si="2"/>
        <v>129.56068321921978</v>
      </c>
      <c r="Q14" s="36"/>
      <c r="R14" s="38">
        <f t="shared" si="3"/>
        <v>1319.5606832192198</v>
      </c>
      <c r="S14" s="38"/>
      <c r="T14" s="36">
        <f t="shared" si="4"/>
        <v>1319.5606832192198</v>
      </c>
    </row>
    <row r="15" spans="1:20" s="27" customFormat="1" ht="21" customHeight="1">
      <c r="A15" s="34" t="s">
        <v>64</v>
      </c>
      <c r="B15" s="34">
        <v>1000</v>
      </c>
      <c r="C15" s="34">
        <v>0</v>
      </c>
      <c r="D15" s="34">
        <v>3</v>
      </c>
      <c r="E15" s="34">
        <v>0</v>
      </c>
      <c r="F15" s="34">
        <v>0</v>
      </c>
      <c r="G15" s="34">
        <v>327</v>
      </c>
      <c r="H15" s="34">
        <v>328</v>
      </c>
      <c r="I15" s="34">
        <f t="shared" si="1"/>
        <v>10</v>
      </c>
      <c r="J15" s="34">
        <v>38</v>
      </c>
      <c r="K15" s="34">
        <v>31</v>
      </c>
      <c r="L15" s="34">
        <v>140</v>
      </c>
      <c r="M15" s="34">
        <v>137</v>
      </c>
      <c r="N15" s="34">
        <v>69</v>
      </c>
      <c r="O15" s="34">
        <v>61</v>
      </c>
      <c r="P15" s="36">
        <f t="shared" si="2"/>
        <v>161.10548109403942</v>
      </c>
      <c r="Q15" s="36"/>
      <c r="R15" s="38">
        <f t="shared" si="3"/>
        <v>1171.1054810940395</v>
      </c>
      <c r="S15" s="38"/>
      <c r="T15" s="36">
        <f t="shared" si="4"/>
        <v>1171.1054810940395</v>
      </c>
    </row>
    <row r="16" spans="1:20" s="27" customFormat="1" ht="21" customHeight="1">
      <c r="A16" s="34" t="s">
        <v>65</v>
      </c>
      <c r="B16" s="34">
        <v>0</v>
      </c>
      <c r="C16" s="34">
        <v>0</v>
      </c>
      <c r="D16" s="34">
        <v>3</v>
      </c>
      <c r="E16" s="34">
        <v>2</v>
      </c>
      <c r="F16" s="34">
        <f t="shared" si="0"/>
        <v>20</v>
      </c>
      <c r="G16" s="34">
        <v>300</v>
      </c>
      <c r="H16" s="34">
        <v>306</v>
      </c>
      <c r="I16" s="34">
        <f t="shared" si="1"/>
        <v>60</v>
      </c>
      <c r="J16" s="34">
        <v>45</v>
      </c>
      <c r="K16" s="37">
        <v>48</v>
      </c>
      <c r="L16" s="34">
        <v>129</v>
      </c>
      <c r="M16" s="34">
        <v>138</v>
      </c>
      <c r="N16" s="34">
        <v>67</v>
      </c>
      <c r="O16" s="37">
        <v>69</v>
      </c>
      <c r="P16" s="36">
        <f t="shared" si="2"/>
        <v>-63.295152146245528</v>
      </c>
      <c r="Q16" s="36"/>
      <c r="R16" s="38">
        <f t="shared" si="3"/>
        <v>16.704847853754472</v>
      </c>
      <c r="S16" s="38"/>
      <c r="T16" s="36">
        <f t="shared" si="4"/>
        <v>16.704847853754472</v>
      </c>
    </row>
    <row r="17" spans="1:20" s="27" customFormat="1" ht="21" customHeight="1">
      <c r="A17" s="34" t="s">
        <v>66</v>
      </c>
      <c r="B17" s="34">
        <v>0</v>
      </c>
      <c r="C17" s="34">
        <v>200</v>
      </c>
      <c r="D17" s="34">
        <v>0</v>
      </c>
      <c r="E17" s="34">
        <v>0</v>
      </c>
      <c r="F17" s="34">
        <f t="shared" si="0"/>
        <v>0</v>
      </c>
      <c r="G17" s="34">
        <v>315</v>
      </c>
      <c r="H17" s="34">
        <v>332</v>
      </c>
      <c r="I17" s="34">
        <f t="shared" si="1"/>
        <v>170</v>
      </c>
      <c r="J17" s="34">
        <v>39</v>
      </c>
      <c r="K17" s="34">
        <v>35</v>
      </c>
      <c r="L17" s="34">
        <v>122</v>
      </c>
      <c r="M17" s="34">
        <v>130</v>
      </c>
      <c r="N17" s="34">
        <v>83</v>
      </c>
      <c r="O17" s="34">
        <v>74</v>
      </c>
      <c r="P17" s="36">
        <f t="shared" si="2"/>
        <v>86.33727849607763</v>
      </c>
      <c r="Q17" s="36"/>
      <c r="R17" s="38">
        <f t="shared" si="3"/>
        <v>456.3372784960776</v>
      </c>
      <c r="S17" s="38"/>
      <c r="T17" s="36">
        <f t="shared" si="4"/>
        <v>456.3372784960776</v>
      </c>
    </row>
    <row r="18" spans="1:20" s="27" customFormat="1" ht="21" customHeight="1">
      <c r="A18" s="34" t="s">
        <v>67</v>
      </c>
      <c r="B18" s="34">
        <v>1000</v>
      </c>
      <c r="C18" s="34"/>
      <c r="D18" s="34">
        <v>1</v>
      </c>
      <c r="E18" s="34">
        <v>2</v>
      </c>
      <c r="F18" s="34">
        <f t="shared" si="0"/>
        <v>-20</v>
      </c>
      <c r="G18" s="34">
        <v>318</v>
      </c>
      <c r="H18" s="34">
        <v>324</v>
      </c>
      <c r="I18" s="34">
        <f t="shared" si="1"/>
        <v>60</v>
      </c>
      <c r="J18" s="34">
        <v>41</v>
      </c>
      <c r="K18" s="34">
        <v>34</v>
      </c>
      <c r="L18" s="34">
        <v>134</v>
      </c>
      <c r="M18" s="34">
        <v>143</v>
      </c>
      <c r="N18" s="34">
        <v>65</v>
      </c>
      <c r="O18" s="34">
        <v>66</v>
      </c>
      <c r="P18" s="36">
        <f t="shared" si="2"/>
        <v>128.33048640474925</v>
      </c>
      <c r="Q18" s="36"/>
      <c r="R18" s="38">
        <f t="shared" si="3"/>
        <v>1168.3304864047493</v>
      </c>
      <c r="S18" s="38"/>
      <c r="T18" s="36">
        <f t="shared" si="4"/>
        <v>1168.3304864047493</v>
      </c>
    </row>
    <row r="19" spans="1:20" s="27" customFormat="1" ht="21" customHeight="1">
      <c r="A19" s="34" t="s">
        <v>68</v>
      </c>
      <c r="B19" s="34">
        <v>1000</v>
      </c>
      <c r="C19" s="34">
        <v>0</v>
      </c>
      <c r="D19" s="34">
        <v>1</v>
      </c>
      <c r="E19" s="34">
        <v>0</v>
      </c>
      <c r="F19" s="34">
        <v>0</v>
      </c>
      <c r="G19" s="34">
        <v>325</v>
      </c>
      <c r="H19" s="34">
        <v>342</v>
      </c>
      <c r="I19" s="34">
        <f t="shared" si="1"/>
        <v>170</v>
      </c>
      <c r="J19" s="34">
        <v>40</v>
      </c>
      <c r="K19" s="34">
        <v>35</v>
      </c>
      <c r="L19" s="34">
        <v>110</v>
      </c>
      <c r="M19" s="34">
        <v>104</v>
      </c>
      <c r="N19" s="34">
        <v>75</v>
      </c>
      <c r="O19" s="34">
        <v>59</v>
      </c>
      <c r="P19" s="36">
        <f t="shared" si="2"/>
        <v>126.78787878787881</v>
      </c>
      <c r="Q19" s="36"/>
      <c r="R19" s="38">
        <f t="shared" si="3"/>
        <v>1296.7878787878788</v>
      </c>
      <c r="S19" s="38"/>
      <c r="T19" s="36">
        <f t="shared" si="4"/>
        <v>1296.7878787878788</v>
      </c>
    </row>
    <row r="20" spans="1:20" s="27" customFormat="1" ht="27.9" customHeight="1">
      <c r="A20" s="35" t="s">
        <v>69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6"/>
      <c r="Q20" s="36"/>
      <c r="R20" s="38"/>
      <c r="S20" s="38"/>
      <c r="T20" s="36">
        <v>2000</v>
      </c>
    </row>
    <row r="21" spans="1:20" s="29" customFormat="1" ht="21" customHeight="1">
      <c r="A21" s="34" t="s">
        <v>70</v>
      </c>
      <c r="B21" s="34">
        <f>SUM(B6:B19)</f>
        <v>5000</v>
      </c>
      <c r="C21" s="34">
        <f t="shared" ref="C21" si="5">SUM(C6:C19)</f>
        <v>200</v>
      </c>
      <c r="D21" s="34">
        <f t="shared" ref="D21" si="6">SUM(D6:D19)</f>
        <v>82</v>
      </c>
      <c r="E21" s="34">
        <f t="shared" ref="E21:F21" si="7">SUM(E6:E19)</f>
        <v>39</v>
      </c>
      <c r="F21" s="34">
        <f t="shared" si="7"/>
        <v>660</v>
      </c>
      <c r="G21" s="34">
        <f t="shared" ref="G21" si="8">SUM(G6:G19)</f>
        <v>4161</v>
      </c>
      <c r="H21" s="34">
        <f t="shared" ref="H21:I21" si="9">SUM(H6:H19)</f>
        <v>4323</v>
      </c>
      <c r="I21" s="34">
        <f t="shared" si="9"/>
        <v>1620</v>
      </c>
      <c r="J21" s="34"/>
      <c r="K21" s="34"/>
      <c r="L21" s="34"/>
      <c r="M21" s="34"/>
      <c r="N21" s="34"/>
      <c r="O21" s="34"/>
      <c r="P21" s="36">
        <f t="shared" ref="P21" si="10">SUM(P6:P19)</f>
        <v>1416.1570514172465</v>
      </c>
      <c r="Q21" s="36"/>
      <c r="R21" s="41">
        <f t="shared" ref="R21:S21" si="11">SUM(R6:R19)</f>
        <v>8896.1570514172472</v>
      </c>
      <c r="S21" s="38">
        <f t="shared" si="11"/>
        <v>3104</v>
      </c>
      <c r="T21" s="36">
        <f>SUM(T6:T20)</f>
        <v>14000.157051417247</v>
      </c>
    </row>
    <row r="22" spans="1:20" s="30" customFormat="1" ht="43.5" customHeight="1">
      <c r="A22" s="93" t="s">
        <v>71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</row>
    <row r="23" spans="1:20" ht="23.2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</sheetData>
  <mergeCells count="12">
    <mergeCell ref="A23:R23"/>
    <mergeCell ref="A4:A5"/>
    <mergeCell ref="B4:B5"/>
    <mergeCell ref="C4:C5"/>
    <mergeCell ref="R4:R5"/>
    <mergeCell ref="A2:T2"/>
    <mergeCell ref="D4:F4"/>
    <mergeCell ref="G4:I4"/>
    <mergeCell ref="J4:Q4"/>
    <mergeCell ref="A22:T22"/>
    <mergeCell ref="S4:S5"/>
    <mergeCell ref="T4:T5"/>
  </mergeCells>
  <phoneticPr fontId="23" type="noConversion"/>
  <pageMargins left="1" right="1" top="1" bottom="1" header="0.5" footer="0.5"/>
  <pageSetup paperSize="9" orientation="landscape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25" workbookViewId="0">
      <selection activeCell="H34" sqref="H34"/>
    </sheetView>
  </sheetViews>
  <sheetFormatPr defaultColWidth="9" defaultRowHeight="14.4"/>
  <cols>
    <col min="1" max="1" width="13.21875" customWidth="1"/>
    <col min="2" max="2" width="9.88671875" customWidth="1"/>
    <col min="3" max="3" width="17.21875" customWidth="1"/>
    <col min="4" max="4" width="17.88671875" customWidth="1"/>
    <col min="10" max="10" width="24.21875" customWidth="1"/>
  </cols>
  <sheetData>
    <row r="1" spans="1:10" ht="24" customHeight="1">
      <c r="A1" s="19" t="s">
        <v>72</v>
      </c>
      <c r="B1" s="20"/>
      <c r="C1" s="20"/>
      <c r="D1" s="4"/>
      <c r="E1" s="21"/>
      <c r="F1" s="21"/>
      <c r="G1" s="21"/>
      <c r="H1" s="21"/>
      <c r="I1" s="21"/>
      <c r="J1" s="19"/>
    </row>
    <row r="2" spans="1:10" ht="32.4">
      <c r="A2" s="97" t="s">
        <v>73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0.399999999999999">
      <c r="A3" s="2"/>
      <c r="B3" s="2"/>
      <c r="C3" s="3"/>
      <c r="D3" s="4"/>
      <c r="E3" s="98" t="s">
        <v>74</v>
      </c>
      <c r="F3" s="98"/>
      <c r="G3" s="98"/>
      <c r="H3" s="98"/>
      <c r="I3" s="98"/>
      <c r="J3" s="98"/>
    </row>
    <row r="4" spans="1:10" ht="17.399999999999999">
      <c r="A4" s="99" t="s">
        <v>3</v>
      </c>
      <c r="B4" s="99" t="s">
        <v>75</v>
      </c>
      <c r="C4" s="99" t="s">
        <v>76</v>
      </c>
      <c r="D4" s="99" t="s">
        <v>77</v>
      </c>
      <c r="E4" s="99" t="s">
        <v>78</v>
      </c>
      <c r="F4" s="99" t="s">
        <v>79</v>
      </c>
      <c r="G4" s="99" t="s">
        <v>80</v>
      </c>
      <c r="H4" s="100"/>
      <c r="I4" s="100"/>
      <c r="J4" s="99" t="s">
        <v>53</v>
      </c>
    </row>
    <row r="5" spans="1:10" ht="38.4">
      <c r="A5" s="100"/>
      <c r="B5" s="100"/>
      <c r="C5" s="100"/>
      <c r="D5" s="100"/>
      <c r="E5" s="100"/>
      <c r="F5" s="100"/>
      <c r="G5" s="15" t="s">
        <v>81</v>
      </c>
      <c r="H5" s="15" t="s">
        <v>82</v>
      </c>
      <c r="I5" s="15" t="s">
        <v>83</v>
      </c>
      <c r="J5" s="100"/>
    </row>
    <row r="6" spans="1:10" ht="19.2">
      <c r="A6" s="6"/>
      <c r="B6" s="6"/>
      <c r="C6" s="7"/>
      <c r="D6" s="22" t="s">
        <v>70</v>
      </c>
      <c r="E6" s="5">
        <v>40000</v>
      </c>
      <c r="F6" s="5">
        <f t="shared" ref="F6:I6" si="0">F7+F10+F12+F16+F26+F28+F31+F37+F39+F49+F54+F58+F73</f>
        <v>6990</v>
      </c>
      <c r="G6" s="5">
        <f t="shared" si="0"/>
        <v>33010</v>
      </c>
      <c r="H6" s="5">
        <f t="shared" si="0"/>
        <v>26490</v>
      </c>
      <c r="I6" s="5">
        <f t="shared" si="0"/>
        <v>6520</v>
      </c>
      <c r="J6" s="6"/>
    </row>
    <row r="7" spans="1:10" ht="17.399999999999999">
      <c r="A7" s="101" t="s">
        <v>55</v>
      </c>
      <c r="B7" s="99" t="s">
        <v>84</v>
      </c>
      <c r="C7" s="100"/>
      <c r="D7" s="100"/>
      <c r="E7" s="5">
        <f t="shared" ref="E7:I7" si="1">E8+E9</f>
        <v>800</v>
      </c>
      <c r="F7" s="5">
        <f t="shared" si="1"/>
        <v>0</v>
      </c>
      <c r="G7" s="5">
        <f t="shared" si="1"/>
        <v>800</v>
      </c>
      <c r="H7" s="5">
        <f t="shared" si="1"/>
        <v>575</v>
      </c>
      <c r="I7" s="5">
        <f t="shared" si="1"/>
        <v>225</v>
      </c>
      <c r="J7" s="6"/>
    </row>
    <row r="8" spans="1:10" ht="38.4">
      <c r="A8" s="102"/>
      <c r="B8" s="11" t="s">
        <v>85</v>
      </c>
      <c r="C8" s="9" t="s">
        <v>86</v>
      </c>
      <c r="D8" s="9" t="s">
        <v>87</v>
      </c>
      <c r="E8" s="8">
        <f t="shared" ref="E8:E11" si="2">F8+G8</f>
        <v>500</v>
      </c>
      <c r="F8" s="8"/>
      <c r="G8" s="8">
        <f>SUM(H8:I8)</f>
        <v>500</v>
      </c>
      <c r="H8" s="8">
        <v>325</v>
      </c>
      <c r="I8" s="8">
        <v>175</v>
      </c>
      <c r="J8" s="25" t="s">
        <v>88</v>
      </c>
    </row>
    <row r="9" spans="1:10" ht="38.4">
      <c r="A9" s="102"/>
      <c r="B9" s="11" t="s">
        <v>89</v>
      </c>
      <c r="C9" s="9" t="s">
        <v>90</v>
      </c>
      <c r="D9" s="9" t="s">
        <v>87</v>
      </c>
      <c r="E9" s="8">
        <f t="shared" si="2"/>
        <v>300</v>
      </c>
      <c r="F9" s="8"/>
      <c r="G9" s="8">
        <f>SUM(H9:I9)</f>
        <v>300</v>
      </c>
      <c r="H9" s="8">
        <v>250</v>
      </c>
      <c r="I9" s="8">
        <v>50</v>
      </c>
      <c r="J9" s="25" t="s">
        <v>88</v>
      </c>
    </row>
    <row r="10" spans="1:10" ht="18">
      <c r="A10" s="101" t="s">
        <v>56</v>
      </c>
      <c r="B10" s="99" t="s">
        <v>91</v>
      </c>
      <c r="C10" s="100"/>
      <c r="D10" s="100"/>
      <c r="E10" s="5">
        <f t="shared" ref="E10:I10" si="3">E11</f>
        <v>900</v>
      </c>
      <c r="F10" s="5">
        <f t="shared" si="3"/>
        <v>900</v>
      </c>
      <c r="G10" s="5">
        <f t="shared" si="3"/>
        <v>0</v>
      </c>
      <c r="H10" s="5">
        <f t="shared" si="3"/>
        <v>0</v>
      </c>
      <c r="I10" s="5">
        <f t="shared" si="3"/>
        <v>0</v>
      </c>
      <c r="J10" s="16"/>
    </row>
    <row r="11" spans="1:10" ht="38.4">
      <c r="A11" s="102"/>
      <c r="B11" s="13" t="s">
        <v>92</v>
      </c>
      <c r="C11" s="14" t="s">
        <v>93</v>
      </c>
      <c r="D11" s="9" t="s">
        <v>94</v>
      </c>
      <c r="E11" s="8">
        <f t="shared" si="2"/>
        <v>900</v>
      </c>
      <c r="F11" s="23">
        <v>900</v>
      </c>
      <c r="G11" s="5"/>
      <c r="H11" s="5"/>
      <c r="I11" s="5"/>
      <c r="J11" s="16"/>
    </row>
    <row r="12" spans="1:10" ht="17.399999999999999">
      <c r="A12" s="101" t="s">
        <v>57</v>
      </c>
      <c r="B12" s="99" t="s">
        <v>95</v>
      </c>
      <c r="C12" s="100"/>
      <c r="D12" s="100"/>
      <c r="E12" s="5">
        <f t="shared" ref="E12:I12" si="4">E13+E14+E15</f>
        <v>2700</v>
      </c>
      <c r="F12" s="5">
        <f t="shared" si="4"/>
        <v>1800</v>
      </c>
      <c r="G12" s="5">
        <f t="shared" si="4"/>
        <v>900</v>
      </c>
      <c r="H12" s="5">
        <f t="shared" si="4"/>
        <v>295</v>
      </c>
      <c r="I12" s="5">
        <f t="shared" si="4"/>
        <v>605</v>
      </c>
      <c r="J12" s="6"/>
    </row>
    <row r="13" spans="1:10" ht="38.4">
      <c r="A13" s="102"/>
      <c r="B13" s="11" t="s">
        <v>96</v>
      </c>
      <c r="C13" s="9" t="s">
        <v>97</v>
      </c>
      <c r="D13" s="9" t="s">
        <v>94</v>
      </c>
      <c r="E13" s="8">
        <f t="shared" ref="E13:E15" si="5">F13+G13</f>
        <v>800</v>
      </c>
      <c r="F13" s="23">
        <v>800</v>
      </c>
      <c r="G13" s="8"/>
      <c r="H13" s="8"/>
      <c r="I13" s="8"/>
      <c r="J13" s="16"/>
    </row>
    <row r="14" spans="1:10" ht="38.4">
      <c r="A14" s="102"/>
      <c r="B14" s="11" t="s">
        <v>98</v>
      </c>
      <c r="C14" s="9" t="s">
        <v>99</v>
      </c>
      <c r="D14" s="9" t="s">
        <v>94</v>
      </c>
      <c r="E14" s="8">
        <f t="shared" si="5"/>
        <v>1000</v>
      </c>
      <c r="F14" s="23">
        <v>1000</v>
      </c>
      <c r="G14" s="8"/>
      <c r="H14" s="8"/>
      <c r="I14" s="8"/>
      <c r="J14" s="16"/>
    </row>
    <row r="15" spans="1:10" s="53" customFormat="1" ht="38.4">
      <c r="A15" s="102"/>
      <c r="B15" s="50" t="s">
        <v>100</v>
      </c>
      <c r="C15" s="51" t="s">
        <v>101</v>
      </c>
      <c r="D15" s="51" t="s">
        <v>87</v>
      </c>
      <c r="E15" s="49">
        <f t="shared" si="5"/>
        <v>900</v>
      </c>
      <c r="F15" s="49"/>
      <c r="G15" s="49">
        <f t="shared" ref="G15:G25" si="6">H15+I15</f>
        <v>900</v>
      </c>
      <c r="H15" s="49">
        <v>295</v>
      </c>
      <c r="I15" s="49">
        <v>605</v>
      </c>
      <c r="J15" s="52" t="s">
        <v>88</v>
      </c>
    </row>
    <row r="16" spans="1:10" ht="17.399999999999999">
      <c r="A16" s="101" t="s">
        <v>58</v>
      </c>
      <c r="B16" s="99" t="s">
        <v>102</v>
      </c>
      <c r="C16" s="100"/>
      <c r="D16" s="100"/>
      <c r="E16" s="5">
        <f t="shared" ref="E16:I16" si="7">E17+E18+E19+E20+E21+E22+E23+E24+E25</f>
        <v>8850</v>
      </c>
      <c r="F16" s="5">
        <f t="shared" si="7"/>
        <v>1000</v>
      </c>
      <c r="G16" s="5">
        <f t="shared" si="7"/>
        <v>7850</v>
      </c>
      <c r="H16" s="5">
        <f t="shared" si="7"/>
        <v>6245</v>
      </c>
      <c r="I16" s="5">
        <f t="shared" si="7"/>
        <v>1605</v>
      </c>
      <c r="J16" s="6"/>
    </row>
    <row r="17" spans="1:10" ht="38.4">
      <c r="A17" s="102"/>
      <c r="B17" s="11" t="s">
        <v>103</v>
      </c>
      <c r="C17" s="9" t="s">
        <v>104</v>
      </c>
      <c r="D17" s="9" t="s">
        <v>94</v>
      </c>
      <c r="E17" s="8">
        <f t="shared" ref="E17:E25" si="8">F17+G17</f>
        <v>1000</v>
      </c>
      <c r="F17" s="23">
        <v>1000</v>
      </c>
      <c r="G17" s="8"/>
      <c r="H17" s="8"/>
      <c r="I17" s="8"/>
      <c r="J17" s="16"/>
    </row>
    <row r="18" spans="1:10" ht="38.4">
      <c r="A18" s="102"/>
      <c r="B18" s="11" t="s">
        <v>105</v>
      </c>
      <c r="C18" s="9" t="s">
        <v>106</v>
      </c>
      <c r="D18" s="9" t="s">
        <v>87</v>
      </c>
      <c r="E18" s="8">
        <f t="shared" si="8"/>
        <v>815</v>
      </c>
      <c r="F18" s="8"/>
      <c r="G18" s="8">
        <f t="shared" si="6"/>
        <v>815</v>
      </c>
      <c r="H18" s="8">
        <v>740</v>
      </c>
      <c r="I18" s="8">
        <v>75</v>
      </c>
      <c r="J18" s="25" t="s">
        <v>88</v>
      </c>
    </row>
    <row r="19" spans="1:10" ht="38.4">
      <c r="A19" s="102"/>
      <c r="B19" s="11" t="s">
        <v>107</v>
      </c>
      <c r="C19" s="9" t="s">
        <v>108</v>
      </c>
      <c r="D19" s="9" t="s">
        <v>87</v>
      </c>
      <c r="E19" s="8">
        <f t="shared" si="8"/>
        <v>725</v>
      </c>
      <c r="F19" s="8"/>
      <c r="G19" s="8">
        <f t="shared" si="6"/>
        <v>725</v>
      </c>
      <c r="H19" s="23">
        <v>525</v>
      </c>
      <c r="I19" s="8">
        <v>200</v>
      </c>
      <c r="J19" s="25" t="s">
        <v>88</v>
      </c>
    </row>
    <row r="20" spans="1:10" ht="38.4">
      <c r="A20" s="102"/>
      <c r="B20" s="11" t="s">
        <v>109</v>
      </c>
      <c r="C20" s="9" t="s">
        <v>110</v>
      </c>
      <c r="D20" s="9" t="s">
        <v>87</v>
      </c>
      <c r="E20" s="8">
        <f t="shared" si="8"/>
        <v>520</v>
      </c>
      <c r="F20" s="8"/>
      <c r="G20" s="8">
        <f t="shared" si="6"/>
        <v>520</v>
      </c>
      <c r="H20" s="23">
        <v>480</v>
      </c>
      <c r="I20" s="8">
        <v>40</v>
      </c>
      <c r="J20" s="25" t="s">
        <v>88</v>
      </c>
    </row>
    <row r="21" spans="1:10" ht="38.4">
      <c r="A21" s="102"/>
      <c r="B21" s="11" t="s">
        <v>111</v>
      </c>
      <c r="C21" s="9" t="s">
        <v>112</v>
      </c>
      <c r="D21" s="9" t="s">
        <v>87</v>
      </c>
      <c r="E21" s="8">
        <f t="shared" si="8"/>
        <v>615</v>
      </c>
      <c r="F21" s="8"/>
      <c r="G21" s="8">
        <f t="shared" si="6"/>
        <v>615</v>
      </c>
      <c r="H21" s="8">
        <v>615</v>
      </c>
      <c r="I21" s="8">
        <v>0</v>
      </c>
      <c r="J21" s="16"/>
    </row>
    <row r="22" spans="1:10" ht="38.4">
      <c r="A22" s="102"/>
      <c r="B22" s="11" t="s">
        <v>113</v>
      </c>
      <c r="C22" s="9" t="s">
        <v>114</v>
      </c>
      <c r="D22" s="9" t="s">
        <v>87</v>
      </c>
      <c r="E22" s="8">
        <f t="shared" si="8"/>
        <v>725</v>
      </c>
      <c r="F22" s="8"/>
      <c r="G22" s="8">
        <f t="shared" si="6"/>
        <v>725</v>
      </c>
      <c r="H22" s="23">
        <v>610</v>
      </c>
      <c r="I22" s="8">
        <v>115</v>
      </c>
      <c r="J22" s="25" t="s">
        <v>88</v>
      </c>
    </row>
    <row r="23" spans="1:10" ht="38.4">
      <c r="A23" s="102"/>
      <c r="B23" s="11" t="s">
        <v>115</v>
      </c>
      <c r="C23" s="9" t="s">
        <v>116</v>
      </c>
      <c r="D23" s="9" t="s">
        <v>87</v>
      </c>
      <c r="E23" s="8">
        <f t="shared" si="8"/>
        <v>1115</v>
      </c>
      <c r="F23" s="8"/>
      <c r="G23" s="8">
        <f t="shared" si="6"/>
        <v>1115</v>
      </c>
      <c r="H23" s="8">
        <v>635</v>
      </c>
      <c r="I23" s="8">
        <v>480</v>
      </c>
      <c r="J23" s="25" t="s">
        <v>88</v>
      </c>
    </row>
    <row r="24" spans="1:10" ht="38.4">
      <c r="A24" s="102"/>
      <c r="B24" s="11" t="s">
        <v>117</v>
      </c>
      <c r="C24" s="9" t="s">
        <v>118</v>
      </c>
      <c r="D24" s="9" t="s">
        <v>87</v>
      </c>
      <c r="E24" s="8">
        <f t="shared" si="8"/>
        <v>1335</v>
      </c>
      <c r="F24" s="8"/>
      <c r="G24" s="8">
        <f t="shared" si="6"/>
        <v>1335</v>
      </c>
      <c r="H24" s="23">
        <v>710</v>
      </c>
      <c r="I24" s="8">
        <v>625</v>
      </c>
      <c r="J24" s="25" t="s">
        <v>88</v>
      </c>
    </row>
    <row r="25" spans="1:10" ht="38.4">
      <c r="A25" s="102"/>
      <c r="B25" s="11" t="s">
        <v>119</v>
      </c>
      <c r="C25" s="9" t="s">
        <v>120</v>
      </c>
      <c r="D25" s="9" t="s">
        <v>87</v>
      </c>
      <c r="E25" s="8">
        <f t="shared" si="8"/>
        <v>2000</v>
      </c>
      <c r="F25" s="8"/>
      <c r="G25" s="8">
        <f t="shared" si="6"/>
        <v>2000</v>
      </c>
      <c r="H25" s="23">
        <v>1930</v>
      </c>
      <c r="I25" s="8">
        <v>70</v>
      </c>
      <c r="J25" s="25" t="s">
        <v>88</v>
      </c>
    </row>
    <row r="26" spans="1:10" ht="17.399999999999999">
      <c r="A26" s="101" t="s">
        <v>59</v>
      </c>
      <c r="B26" s="99" t="s">
        <v>121</v>
      </c>
      <c r="C26" s="100"/>
      <c r="D26" s="100"/>
      <c r="E26" s="5">
        <f t="shared" ref="E26:I26" si="9">E27</f>
        <v>1190</v>
      </c>
      <c r="F26" s="5">
        <f t="shared" si="9"/>
        <v>0</v>
      </c>
      <c r="G26" s="5">
        <f t="shared" si="9"/>
        <v>1190</v>
      </c>
      <c r="H26" s="5">
        <f t="shared" si="9"/>
        <v>1025</v>
      </c>
      <c r="I26" s="5">
        <f t="shared" si="9"/>
        <v>165</v>
      </c>
      <c r="J26" s="6"/>
    </row>
    <row r="27" spans="1:10" ht="38.4">
      <c r="A27" s="102"/>
      <c r="B27" s="11" t="s">
        <v>122</v>
      </c>
      <c r="C27" s="9" t="s">
        <v>123</v>
      </c>
      <c r="D27" s="9" t="s">
        <v>87</v>
      </c>
      <c r="E27" s="8">
        <f t="shared" ref="E27:E30" si="10">F27+G27</f>
        <v>1190</v>
      </c>
      <c r="F27" s="8"/>
      <c r="G27" s="8">
        <f>H27+I27</f>
        <v>1190</v>
      </c>
      <c r="H27" s="23">
        <v>1025</v>
      </c>
      <c r="I27" s="8">
        <v>165</v>
      </c>
      <c r="J27" s="25" t="s">
        <v>88</v>
      </c>
    </row>
    <row r="28" spans="1:10" ht="18">
      <c r="A28" s="101" t="s">
        <v>61</v>
      </c>
      <c r="B28" s="99" t="s">
        <v>124</v>
      </c>
      <c r="C28" s="100"/>
      <c r="D28" s="100"/>
      <c r="E28" s="5">
        <f t="shared" ref="E28:I28" si="11">E29+E30</f>
        <v>1495</v>
      </c>
      <c r="F28" s="5">
        <f t="shared" si="11"/>
        <v>1000</v>
      </c>
      <c r="G28" s="5">
        <f t="shared" si="11"/>
        <v>495</v>
      </c>
      <c r="H28" s="5">
        <f t="shared" si="11"/>
        <v>325</v>
      </c>
      <c r="I28" s="5">
        <f t="shared" si="11"/>
        <v>170</v>
      </c>
      <c r="J28" s="16"/>
    </row>
    <row r="29" spans="1:10" ht="38.4">
      <c r="A29" s="102"/>
      <c r="B29" s="9" t="s">
        <v>125</v>
      </c>
      <c r="C29" s="9" t="s">
        <v>126</v>
      </c>
      <c r="D29" s="9" t="s">
        <v>94</v>
      </c>
      <c r="E29" s="5">
        <f t="shared" si="10"/>
        <v>1000</v>
      </c>
      <c r="F29" s="24">
        <v>1000</v>
      </c>
      <c r="G29" s="5"/>
      <c r="H29" s="5"/>
      <c r="I29" s="5"/>
      <c r="J29" s="16"/>
    </row>
    <row r="30" spans="1:10" ht="38.4">
      <c r="A30" s="102"/>
      <c r="B30" s="11" t="s">
        <v>127</v>
      </c>
      <c r="C30" s="9" t="s">
        <v>128</v>
      </c>
      <c r="D30" s="9" t="s">
        <v>87</v>
      </c>
      <c r="E30" s="8">
        <f t="shared" si="10"/>
        <v>495</v>
      </c>
      <c r="F30" s="8"/>
      <c r="G30" s="8">
        <f t="shared" ref="G30:G36" si="12">H30+I30</f>
        <v>495</v>
      </c>
      <c r="H30" s="8">
        <v>325</v>
      </c>
      <c r="I30" s="8">
        <v>170</v>
      </c>
      <c r="J30" s="25" t="s">
        <v>88</v>
      </c>
    </row>
    <row r="31" spans="1:10" ht="17.399999999999999">
      <c r="A31" s="101" t="s">
        <v>62</v>
      </c>
      <c r="B31" s="99" t="s">
        <v>129</v>
      </c>
      <c r="C31" s="100"/>
      <c r="D31" s="100"/>
      <c r="E31" s="5">
        <f t="shared" ref="E31:I31" si="13">E32+E35+E36</f>
        <v>2070</v>
      </c>
      <c r="F31" s="5">
        <f t="shared" si="13"/>
        <v>0</v>
      </c>
      <c r="G31" s="5">
        <f t="shared" si="13"/>
        <v>2070</v>
      </c>
      <c r="H31" s="5">
        <f t="shared" si="13"/>
        <v>1780</v>
      </c>
      <c r="I31" s="5">
        <f t="shared" si="13"/>
        <v>290</v>
      </c>
      <c r="J31" s="6"/>
    </row>
    <row r="32" spans="1:10" ht="17.399999999999999">
      <c r="A32" s="102"/>
      <c r="B32" s="101" t="s">
        <v>130</v>
      </c>
      <c r="C32" s="99" t="s">
        <v>131</v>
      </c>
      <c r="D32" s="100"/>
      <c r="E32" s="5">
        <f t="shared" ref="E32:I32" si="14">E33+E34</f>
        <v>710</v>
      </c>
      <c r="F32" s="5">
        <f t="shared" si="14"/>
        <v>0</v>
      </c>
      <c r="G32" s="5">
        <f t="shared" si="14"/>
        <v>710</v>
      </c>
      <c r="H32" s="5">
        <f t="shared" si="14"/>
        <v>710</v>
      </c>
      <c r="I32" s="5">
        <f t="shared" si="14"/>
        <v>0</v>
      </c>
      <c r="J32" s="6"/>
    </row>
    <row r="33" spans="1:10" s="53" customFormat="1" ht="38.4">
      <c r="A33" s="102"/>
      <c r="B33" s="102"/>
      <c r="C33" s="51" t="s">
        <v>132</v>
      </c>
      <c r="D33" s="51" t="s">
        <v>87</v>
      </c>
      <c r="E33" s="49">
        <f t="shared" ref="E33:E36" si="15">F33+G33</f>
        <v>260</v>
      </c>
      <c r="F33" s="49"/>
      <c r="G33" s="49">
        <f t="shared" si="12"/>
        <v>260</v>
      </c>
      <c r="H33" s="54">
        <v>260</v>
      </c>
      <c r="I33" s="49">
        <v>0</v>
      </c>
      <c r="J33" s="56"/>
    </row>
    <row r="34" spans="1:10" s="53" customFormat="1" ht="38.4">
      <c r="A34" s="102"/>
      <c r="B34" s="102"/>
      <c r="C34" s="51" t="s">
        <v>133</v>
      </c>
      <c r="D34" s="51" t="s">
        <v>87</v>
      </c>
      <c r="E34" s="49">
        <f t="shared" si="15"/>
        <v>450</v>
      </c>
      <c r="F34" s="49"/>
      <c r="G34" s="49">
        <f t="shared" si="12"/>
        <v>450</v>
      </c>
      <c r="H34" s="54">
        <v>450</v>
      </c>
      <c r="I34" s="49">
        <v>0</v>
      </c>
      <c r="J34" s="55"/>
    </row>
    <row r="35" spans="1:10" ht="38.4">
      <c r="A35" s="102"/>
      <c r="B35" s="11" t="s">
        <v>134</v>
      </c>
      <c r="C35" s="9" t="s">
        <v>135</v>
      </c>
      <c r="D35" s="9" t="s">
        <v>87</v>
      </c>
      <c r="E35" s="8">
        <f t="shared" si="15"/>
        <v>565</v>
      </c>
      <c r="F35" s="8"/>
      <c r="G35" s="8">
        <f t="shared" si="12"/>
        <v>565</v>
      </c>
      <c r="H35" s="23">
        <v>565</v>
      </c>
      <c r="I35" s="8">
        <v>0</v>
      </c>
      <c r="J35" s="16"/>
    </row>
    <row r="36" spans="1:10" ht="38.4">
      <c r="A36" s="102"/>
      <c r="B36" s="11" t="s">
        <v>136</v>
      </c>
      <c r="C36" s="9" t="s">
        <v>137</v>
      </c>
      <c r="D36" s="9" t="s">
        <v>87</v>
      </c>
      <c r="E36" s="8">
        <f t="shared" si="15"/>
        <v>795</v>
      </c>
      <c r="F36" s="8"/>
      <c r="G36" s="8">
        <f t="shared" si="12"/>
        <v>795</v>
      </c>
      <c r="H36" s="8">
        <v>505</v>
      </c>
      <c r="I36" s="8">
        <v>290</v>
      </c>
      <c r="J36" s="25" t="s">
        <v>88</v>
      </c>
    </row>
    <row r="37" spans="1:10" ht="17.399999999999999">
      <c r="A37" s="101" t="s">
        <v>63</v>
      </c>
      <c r="B37" s="99" t="s">
        <v>138</v>
      </c>
      <c r="C37" s="100"/>
      <c r="D37" s="100"/>
      <c r="E37" s="5">
        <f t="shared" ref="E37:I37" si="16">E38</f>
        <v>830</v>
      </c>
      <c r="F37" s="5">
        <f t="shared" si="16"/>
        <v>0</v>
      </c>
      <c r="G37" s="5">
        <f t="shared" si="16"/>
        <v>830</v>
      </c>
      <c r="H37" s="5">
        <f t="shared" si="16"/>
        <v>765</v>
      </c>
      <c r="I37" s="5">
        <f t="shared" si="16"/>
        <v>65</v>
      </c>
      <c r="J37" s="6"/>
    </row>
    <row r="38" spans="1:10" ht="38.4">
      <c r="A38" s="102"/>
      <c r="B38" s="11" t="s">
        <v>139</v>
      </c>
      <c r="C38" s="9" t="s">
        <v>140</v>
      </c>
      <c r="D38" s="9" t="s">
        <v>87</v>
      </c>
      <c r="E38" s="8">
        <f t="shared" ref="E38:E42" si="17">F38+G38</f>
        <v>830</v>
      </c>
      <c r="F38" s="8"/>
      <c r="G38" s="8">
        <f>H38+I38</f>
        <v>830</v>
      </c>
      <c r="H38" s="8">
        <v>765</v>
      </c>
      <c r="I38" s="8">
        <v>65</v>
      </c>
      <c r="J38" s="25" t="s">
        <v>88</v>
      </c>
    </row>
    <row r="39" spans="1:10" ht="17.399999999999999">
      <c r="A39" s="101" t="s">
        <v>65</v>
      </c>
      <c r="B39" s="99" t="s">
        <v>141</v>
      </c>
      <c r="C39" s="100"/>
      <c r="D39" s="100"/>
      <c r="E39" s="5">
        <v>4615</v>
      </c>
      <c r="F39" s="5">
        <f t="shared" ref="F39:I39" si="18">F40+F44+F45+F41+F42+F43+F46+F47+F48</f>
        <v>2290</v>
      </c>
      <c r="G39" s="5">
        <f t="shared" si="18"/>
        <v>2325</v>
      </c>
      <c r="H39" s="5">
        <f t="shared" si="18"/>
        <v>1980</v>
      </c>
      <c r="I39" s="5">
        <f t="shared" si="18"/>
        <v>345</v>
      </c>
      <c r="J39" s="6"/>
    </row>
    <row r="40" spans="1:10" ht="38.4">
      <c r="A40" s="102"/>
      <c r="B40" s="13" t="s">
        <v>142</v>
      </c>
      <c r="C40" s="9" t="s">
        <v>143</v>
      </c>
      <c r="D40" s="9" t="s">
        <v>94</v>
      </c>
      <c r="E40" s="8">
        <f t="shared" si="17"/>
        <v>1000</v>
      </c>
      <c r="F40" s="23">
        <v>1000</v>
      </c>
      <c r="G40" s="8"/>
      <c r="H40" s="8"/>
      <c r="I40" s="8"/>
      <c r="J40" s="16"/>
    </row>
    <row r="41" spans="1:10" ht="38.4">
      <c r="A41" s="102"/>
      <c r="B41" s="11" t="s">
        <v>144</v>
      </c>
      <c r="C41" s="9" t="s">
        <v>145</v>
      </c>
      <c r="D41" s="9" t="s">
        <v>94</v>
      </c>
      <c r="E41" s="8">
        <v>625</v>
      </c>
      <c r="F41" s="23">
        <v>525</v>
      </c>
      <c r="G41" s="8"/>
      <c r="H41" s="8"/>
      <c r="I41" s="8"/>
      <c r="J41" s="16"/>
    </row>
    <row r="42" spans="1:10" ht="38.4">
      <c r="A42" s="102"/>
      <c r="B42" s="11" t="s">
        <v>146</v>
      </c>
      <c r="C42" s="9" t="s">
        <v>147</v>
      </c>
      <c r="D42" s="9" t="s">
        <v>94</v>
      </c>
      <c r="E42" s="8">
        <f t="shared" si="17"/>
        <v>505</v>
      </c>
      <c r="F42" s="23">
        <v>505</v>
      </c>
      <c r="G42" s="8"/>
      <c r="H42" s="8"/>
      <c r="I42" s="8"/>
      <c r="J42" s="16"/>
    </row>
    <row r="43" spans="1:10" ht="38.4">
      <c r="A43" s="102"/>
      <c r="B43" s="11" t="s">
        <v>148</v>
      </c>
      <c r="C43" s="9" t="s">
        <v>149</v>
      </c>
      <c r="D43" s="9" t="s">
        <v>94</v>
      </c>
      <c r="E43" s="8">
        <v>320</v>
      </c>
      <c r="F43" s="23">
        <v>260</v>
      </c>
      <c r="G43" s="8"/>
      <c r="H43" s="8"/>
      <c r="I43" s="8"/>
      <c r="J43" s="16"/>
    </row>
    <row r="44" spans="1:10" ht="38.4">
      <c r="A44" s="102"/>
      <c r="B44" s="13" t="s">
        <v>150</v>
      </c>
      <c r="C44" s="9" t="s">
        <v>151</v>
      </c>
      <c r="D44" s="9" t="s">
        <v>87</v>
      </c>
      <c r="E44" s="8">
        <f t="shared" ref="E44:E48" si="19">F44+G44</f>
        <v>485</v>
      </c>
      <c r="F44" s="8"/>
      <c r="G44" s="8">
        <f t="shared" ref="G44:G48" si="20">H44+I44</f>
        <v>485</v>
      </c>
      <c r="H44" s="8">
        <v>485</v>
      </c>
      <c r="I44" s="8">
        <v>0</v>
      </c>
      <c r="J44" s="16"/>
    </row>
    <row r="45" spans="1:10" s="53" customFormat="1" ht="38.4">
      <c r="A45" s="102"/>
      <c r="B45" s="57" t="s">
        <v>152</v>
      </c>
      <c r="C45" s="51" t="s">
        <v>153</v>
      </c>
      <c r="D45" s="51" t="s">
        <v>87</v>
      </c>
      <c r="E45" s="49">
        <f t="shared" si="19"/>
        <v>270</v>
      </c>
      <c r="F45" s="49"/>
      <c r="G45" s="49">
        <f t="shared" si="20"/>
        <v>270</v>
      </c>
      <c r="H45" s="49">
        <v>270</v>
      </c>
      <c r="I45" s="49">
        <v>0</v>
      </c>
      <c r="J45" s="55"/>
    </row>
    <row r="46" spans="1:10" s="53" customFormat="1" ht="38.4">
      <c r="A46" s="102"/>
      <c r="B46" s="57" t="s">
        <v>154</v>
      </c>
      <c r="C46" s="51" t="s">
        <v>155</v>
      </c>
      <c r="D46" s="51" t="s">
        <v>87</v>
      </c>
      <c r="E46" s="49">
        <f t="shared" si="19"/>
        <v>245</v>
      </c>
      <c r="F46" s="49"/>
      <c r="G46" s="49">
        <f t="shared" si="20"/>
        <v>245</v>
      </c>
      <c r="H46" s="49">
        <v>245</v>
      </c>
      <c r="I46" s="49">
        <v>0</v>
      </c>
      <c r="J46" s="52"/>
    </row>
    <row r="47" spans="1:10" ht="38.4">
      <c r="A47" s="102"/>
      <c r="B47" s="13" t="s">
        <v>156</v>
      </c>
      <c r="C47" s="9" t="s">
        <v>157</v>
      </c>
      <c r="D47" s="9" t="s">
        <v>87</v>
      </c>
      <c r="E47" s="8">
        <f t="shared" si="19"/>
        <v>655</v>
      </c>
      <c r="F47" s="8"/>
      <c r="G47" s="8">
        <f t="shared" si="20"/>
        <v>655</v>
      </c>
      <c r="H47" s="23">
        <v>655</v>
      </c>
      <c r="I47" s="8">
        <v>0</v>
      </c>
      <c r="J47" s="16"/>
    </row>
    <row r="48" spans="1:10" s="53" customFormat="1" ht="38.4">
      <c r="A48" s="102"/>
      <c r="B48" s="57" t="s">
        <v>158</v>
      </c>
      <c r="C48" s="51" t="s">
        <v>159</v>
      </c>
      <c r="D48" s="51" t="s">
        <v>87</v>
      </c>
      <c r="E48" s="49">
        <f t="shared" si="19"/>
        <v>670</v>
      </c>
      <c r="F48" s="49"/>
      <c r="G48" s="49">
        <f t="shared" si="20"/>
        <v>670</v>
      </c>
      <c r="H48" s="49">
        <v>325</v>
      </c>
      <c r="I48" s="49">
        <v>345</v>
      </c>
      <c r="J48" s="52" t="s">
        <v>88</v>
      </c>
    </row>
    <row r="49" spans="1:10" ht="17.399999999999999">
      <c r="A49" s="103" t="s">
        <v>64</v>
      </c>
      <c r="B49" s="99" t="s">
        <v>160</v>
      </c>
      <c r="C49" s="100"/>
      <c r="D49" s="100"/>
      <c r="E49" s="5">
        <f t="shared" ref="E49:I49" si="21">E50+E51+E52+E53</f>
        <v>2000</v>
      </c>
      <c r="F49" s="5">
        <f t="shared" si="21"/>
        <v>0</v>
      </c>
      <c r="G49" s="5">
        <f t="shared" si="21"/>
        <v>2000</v>
      </c>
      <c r="H49" s="5">
        <f t="shared" si="21"/>
        <v>1665</v>
      </c>
      <c r="I49" s="5">
        <f t="shared" si="21"/>
        <v>335</v>
      </c>
      <c r="J49" s="6"/>
    </row>
    <row r="50" spans="1:10" ht="38.4">
      <c r="A50" s="104"/>
      <c r="B50" s="11" t="s">
        <v>161</v>
      </c>
      <c r="C50" s="9" t="s">
        <v>162</v>
      </c>
      <c r="D50" s="9" t="s">
        <v>87</v>
      </c>
      <c r="E50" s="8">
        <f t="shared" ref="E50:E53" si="22">F50+G50</f>
        <v>475</v>
      </c>
      <c r="F50" s="8"/>
      <c r="G50" s="8">
        <f t="shared" ref="G50:G53" si="23">H50+I50</f>
        <v>475</v>
      </c>
      <c r="H50" s="8">
        <v>475</v>
      </c>
      <c r="I50" s="8">
        <v>0</v>
      </c>
      <c r="J50" s="16"/>
    </row>
    <row r="51" spans="1:10" ht="38.4">
      <c r="A51" s="104"/>
      <c r="B51" s="11" t="s">
        <v>163</v>
      </c>
      <c r="C51" s="9" t="s">
        <v>164</v>
      </c>
      <c r="D51" s="9" t="s">
        <v>87</v>
      </c>
      <c r="E51" s="8">
        <f t="shared" si="22"/>
        <v>445</v>
      </c>
      <c r="F51" s="8"/>
      <c r="G51" s="8">
        <f t="shared" si="23"/>
        <v>445</v>
      </c>
      <c r="H51" s="8">
        <v>445</v>
      </c>
      <c r="I51" s="8">
        <v>0</v>
      </c>
      <c r="J51" s="16"/>
    </row>
    <row r="52" spans="1:10" ht="38.4">
      <c r="A52" s="104"/>
      <c r="B52" s="11" t="s">
        <v>165</v>
      </c>
      <c r="C52" s="9" t="s">
        <v>166</v>
      </c>
      <c r="D52" s="9" t="s">
        <v>87</v>
      </c>
      <c r="E52" s="8">
        <f t="shared" si="22"/>
        <v>285</v>
      </c>
      <c r="F52" s="8"/>
      <c r="G52" s="8">
        <f t="shared" si="23"/>
        <v>285</v>
      </c>
      <c r="H52" s="8">
        <v>285</v>
      </c>
      <c r="I52" s="8">
        <v>0</v>
      </c>
      <c r="J52" s="16"/>
    </row>
    <row r="53" spans="1:10" ht="38.4">
      <c r="A53" s="104"/>
      <c r="B53" s="11" t="s">
        <v>167</v>
      </c>
      <c r="C53" s="9" t="s">
        <v>168</v>
      </c>
      <c r="D53" s="9" t="s">
        <v>87</v>
      </c>
      <c r="E53" s="8">
        <f t="shared" si="22"/>
        <v>795</v>
      </c>
      <c r="F53" s="8"/>
      <c r="G53" s="8">
        <f t="shared" si="23"/>
        <v>795</v>
      </c>
      <c r="H53" s="8">
        <v>460</v>
      </c>
      <c r="I53" s="8">
        <v>335</v>
      </c>
      <c r="J53" s="25" t="s">
        <v>88</v>
      </c>
    </row>
    <row r="54" spans="1:10" ht="17.399999999999999">
      <c r="A54" s="101" t="s">
        <v>67</v>
      </c>
      <c r="B54" s="99" t="s">
        <v>169</v>
      </c>
      <c r="C54" s="100"/>
      <c r="D54" s="100"/>
      <c r="E54" s="5">
        <f t="shared" ref="E54:I54" si="24">E55+E56+E57</f>
        <v>3005</v>
      </c>
      <c r="F54" s="5">
        <f t="shared" si="24"/>
        <v>0</v>
      </c>
      <c r="G54" s="5">
        <f t="shared" si="24"/>
        <v>3005</v>
      </c>
      <c r="H54" s="5">
        <f t="shared" si="24"/>
        <v>1885</v>
      </c>
      <c r="I54" s="5">
        <f t="shared" si="24"/>
        <v>1120</v>
      </c>
      <c r="J54" s="6"/>
    </row>
    <row r="55" spans="1:10" ht="38.4">
      <c r="A55" s="102"/>
      <c r="B55" s="11" t="s">
        <v>170</v>
      </c>
      <c r="C55" s="9" t="s">
        <v>171</v>
      </c>
      <c r="D55" s="9" t="s">
        <v>87</v>
      </c>
      <c r="E55" s="8">
        <f t="shared" ref="E55:E57" si="25">F55+G55</f>
        <v>880</v>
      </c>
      <c r="F55" s="8"/>
      <c r="G55" s="8">
        <f t="shared" ref="G55:G57" si="26">H55+I55</f>
        <v>880</v>
      </c>
      <c r="H55" s="8">
        <v>645</v>
      </c>
      <c r="I55" s="8">
        <v>235</v>
      </c>
      <c r="J55" s="25" t="s">
        <v>88</v>
      </c>
    </row>
    <row r="56" spans="1:10" ht="38.4">
      <c r="A56" s="102"/>
      <c r="B56" s="11" t="s">
        <v>172</v>
      </c>
      <c r="C56" s="9" t="s">
        <v>173</v>
      </c>
      <c r="D56" s="9" t="s">
        <v>87</v>
      </c>
      <c r="E56" s="8">
        <f t="shared" si="25"/>
        <v>1355</v>
      </c>
      <c r="F56" s="8"/>
      <c r="G56" s="8">
        <f t="shared" si="26"/>
        <v>1355</v>
      </c>
      <c r="H56" s="23">
        <v>760</v>
      </c>
      <c r="I56" s="8">
        <v>595</v>
      </c>
      <c r="J56" s="25" t="s">
        <v>88</v>
      </c>
    </row>
    <row r="57" spans="1:10" s="53" customFormat="1" ht="38.4">
      <c r="A57" s="102"/>
      <c r="B57" s="50" t="s">
        <v>174</v>
      </c>
      <c r="C57" s="51" t="s">
        <v>175</v>
      </c>
      <c r="D57" s="51" t="s">
        <v>87</v>
      </c>
      <c r="E57" s="49">
        <f t="shared" si="25"/>
        <v>770</v>
      </c>
      <c r="F57" s="58"/>
      <c r="G57" s="49">
        <f t="shared" si="26"/>
        <v>770</v>
      </c>
      <c r="H57" s="59">
        <v>480</v>
      </c>
      <c r="I57" s="49">
        <v>290</v>
      </c>
      <c r="J57" s="52" t="s">
        <v>88</v>
      </c>
    </row>
    <row r="58" spans="1:10" ht="17.399999999999999">
      <c r="A58" s="101" t="s">
        <v>66</v>
      </c>
      <c r="B58" s="99" t="s">
        <v>176</v>
      </c>
      <c r="C58" s="100"/>
      <c r="D58" s="100"/>
      <c r="E58" s="5">
        <f t="shared" ref="E58:I58" si="27">E59+E62+E63+E64+E65+E66+E67+E68+E69+E70+E71+E72</f>
        <v>6950</v>
      </c>
      <c r="F58" s="5">
        <f t="shared" si="27"/>
        <v>0</v>
      </c>
      <c r="G58" s="5">
        <f t="shared" si="27"/>
        <v>6950</v>
      </c>
      <c r="H58" s="5">
        <f t="shared" si="27"/>
        <v>5355</v>
      </c>
      <c r="I58" s="5">
        <f t="shared" si="27"/>
        <v>1595</v>
      </c>
      <c r="J58" s="6"/>
    </row>
    <row r="59" spans="1:10" ht="17.399999999999999">
      <c r="A59" s="102"/>
      <c r="B59" s="101" t="s">
        <v>177</v>
      </c>
      <c r="C59" s="99" t="s">
        <v>178</v>
      </c>
      <c r="D59" s="100"/>
      <c r="E59" s="5">
        <f t="shared" ref="E59:I59" si="28">E60+E61</f>
        <v>380</v>
      </c>
      <c r="F59" s="5">
        <f t="shared" si="28"/>
        <v>0</v>
      </c>
      <c r="G59" s="5">
        <f t="shared" si="28"/>
        <v>380</v>
      </c>
      <c r="H59" s="5">
        <f t="shared" si="28"/>
        <v>380</v>
      </c>
      <c r="I59" s="5">
        <f t="shared" si="28"/>
        <v>0</v>
      </c>
      <c r="J59" s="6"/>
    </row>
    <row r="60" spans="1:10" s="53" customFormat="1" ht="38.4">
      <c r="A60" s="102"/>
      <c r="B60" s="102"/>
      <c r="C60" s="51" t="s">
        <v>179</v>
      </c>
      <c r="D60" s="51" t="s">
        <v>87</v>
      </c>
      <c r="E60" s="49">
        <f t="shared" ref="E60:E72" si="29">F60+G60</f>
        <v>190</v>
      </c>
      <c r="F60" s="49"/>
      <c r="G60" s="49">
        <f t="shared" ref="G60:G72" si="30">H60+I60</f>
        <v>190</v>
      </c>
      <c r="H60" s="49">
        <v>190</v>
      </c>
      <c r="I60" s="49">
        <v>0</v>
      </c>
      <c r="J60" s="56"/>
    </row>
    <row r="61" spans="1:10" s="53" customFormat="1" ht="38.4">
      <c r="A61" s="102"/>
      <c r="B61" s="102"/>
      <c r="C61" s="51" t="s">
        <v>180</v>
      </c>
      <c r="D61" s="51" t="s">
        <v>87</v>
      </c>
      <c r="E61" s="49">
        <f t="shared" si="29"/>
        <v>190</v>
      </c>
      <c r="F61" s="49"/>
      <c r="G61" s="49">
        <f t="shared" si="30"/>
        <v>190</v>
      </c>
      <c r="H61" s="49">
        <v>190</v>
      </c>
      <c r="I61" s="49">
        <v>0</v>
      </c>
      <c r="J61" s="56"/>
    </row>
    <row r="62" spans="1:10" s="53" customFormat="1" ht="38.4">
      <c r="A62" s="102"/>
      <c r="B62" s="50" t="s">
        <v>181</v>
      </c>
      <c r="C62" s="51" t="s">
        <v>182</v>
      </c>
      <c r="D62" s="51" t="s">
        <v>87</v>
      </c>
      <c r="E62" s="49">
        <f t="shared" si="29"/>
        <v>260</v>
      </c>
      <c r="F62" s="49"/>
      <c r="G62" s="49">
        <f t="shared" si="30"/>
        <v>260</v>
      </c>
      <c r="H62" s="49">
        <v>260</v>
      </c>
      <c r="I62" s="49">
        <v>0</v>
      </c>
      <c r="J62" s="55"/>
    </row>
    <row r="63" spans="1:10" ht="38.4">
      <c r="A63" s="102"/>
      <c r="B63" s="11" t="s">
        <v>183</v>
      </c>
      <c r="C63" s="9" t="s">
        <v>184</v>
      </c>
      <c r="D63" s="9" t="s">
        <v>87</v>
      </c>
      <c r="E63" s="8">
        <f t="shared" si="29"/>
        <v>510</v>
      </c>
      <c r="F63" s="18"/>
      <c r="G63" s="8">
        <f t="shared" si="30"/>
        <v>510</v>
      </c>
      <c r="H63" s="18">
        <v>275</v>
      </c>
      <c r="I63" s="8">
        <v>235</v>
      </c>
      <c r="J63" s="25" t="s">
        <v>88</v>
      </c>
    </row>
    <row r="64" spans="1:10" ht="38.4">
      <c r="A64" s="102"/>
      <c r="B64" s="11" t="s">
        <v>185</v>
      </c>
      <c r="C64" s="9" t="s">
        <v>186</v>
      </c>
      <c r="D64" s="9" t="s">
        <v>87</v>
      </c>
      <c r="E64" s="8">
        <f t="shared" si="29"/>
        <v>830</v>
      </c>
      <c r="F64" s="8"/>
      <c r="G64" s="8">
        <f t="shared" si="30"/>
        <v>830</v>
      </c>
      <c r="H64" s="23">
        <v>635</v>
      </c>
      <c r="I64" s="8">
        <v>195</v>
      </c>
      <c r="J64" s="25" t="s">
        <v>88</v>
      </c>
    </row>
    <row r="65" spans="1:10" ht="38.4">
      <c r="A65" s="102"/>
      <c r="B65" s="11" t="s">
        <v>187</v>
      </c>
      <c r="C65" s="9" t="s">
        <v>188</v>
      </c>
      <c r="D65" s="9" t="s">
        <v>87</v>
      </c>
      <c r="E65" s="8">
        <f t="shared" si="29"/>
        <v>675</v>
      </c>
      <c r="F65" s="8"/>
      <c r="G65" s="8">
        <f t="shared" si="30"/>
        <v>675</v>
      </c>
      <c r="H65" s="8">
        <v>505</v>
      </c>
      <c r="I65" s="8">
        <v>170</v>
      </c>
      <c r="J65" s="25" t="s">
        <v>88</v>
      </c>
    </row>
    <row r="66" spans="1:10" ht="38.4">
      <c r="A66" s="102"/>
      <c r="B66" s="11" t="s">
        <v>189</v>
      </c>
      <c r="C66" s="9" t="s">
        <v>190</v>
      </c>
      <c r="D66" s="9" t="s">
        <v>87</v>
      </c>
      <c r="E66" s="8">
        <f t="shared" si="29"/>
        <v>1145</v>
      </c>
      <c r="F66" s="18"/>
      <c r="G66" s="8">
        <f t="shared" si="30"/>
        <v>1145</v>
      </c>
      <c r="H66" s="26">
        <v>630</v>
      </c>
      <c r="I66" s="8">
        <v>515</v>
      </c>
      <c r="J66" s="25" t="s">
        <v>88</v>
      </c>
    </row>
    <row r="67" spans="1:10" ht="38.4">
      <c r="A67" s="102"/>
      <c r="B67" s="11" t="s">
        <v>191</v>
      </c>
      <c r="C67" s="9" t="s">
        <v>192</v>
      </c>
      <c r="D67" s="9" t="s">
        <v>87</v>
      </c>
      <c r="E67" s="8">
        <f t="shared" si="29"/>
        <v>795</v>
      </c>
      <c r="F67" s="8"/>
      <c r="G67" s="8">
        <f t="shared" si="30"/>
        <v>795</v>
      </c>
      <c r="H67" s="8">
        <v>470</v>
      </c>
      <c r="I67" s="8">
        <v>325</v>
      </c>
      <c r="J67" s="25" t="s">
        <v>88</v>
      </c>
    </row>
    <row r="68" spans="1:10" ht="38.4">
      <c r="A68" s="102"/>
      <c r="B68" s="11" t="s">
        <v>193</v>
      </c>
      <c r="C68" s="9" t="s">
        <v>194</v>
      </c>
      <c r="D68" s="9" t="s">
        <v>87</v>
      </c>
      <c r="E68" s="8">
        <f t="shared" si="29"/>
        <v>685</v>
      </c>
      <c r="F68" s="8"/>
      <c r="G68" s="8">
        <f t="shared" si="30"/>
        <v>685</v>
      </c>
      <c r="H68" s="23">
        <v>540</v>
      </c>
      <c r="I68" s="8">
        <v>145</v>
      </c>
      <c r="J68" s="25" t="s">
        <v>195</v>
      </c>
    </row>
    <row r="69" spans="1:10" ht="38.4">
      <c r="A69" s="102"/>
      <c r="B69" s="11" t="s">
        <v>196</v>
      </c>
      <c r="C69" s="9" t="s">
        <v>197</v>
      </c>
      <c r="D69" s="9" t="s">
        <v>87</v>
      </c>
      <c r="E69" s="8">
        <f t="shared" si="29"/>
        <v>425</v>
      </c>
      <c r="F69" s="18"/>
      <c r="G69" s="8">
        <f t="shared" si="30"/>
        <v>425</v>
      </c>
      <c r="H69" s="18">
        <v>425</v>
      </c>
      <c r="I69" s="8">
        <v>0</v>
      </c>
      <c r="J69" s="16"/>
    </row>
    <row r="70" spans="1:10" ht="38.4">
      <c r="A70" s="102"/>
      <c r="B70" s="11" t="s">
        <v>198</v>
      </c>
      <c r="C70" s="9" t="s">
        <v>199</v>
      </c>
      <c r="D70" s="9" t="s">
        <v>87</v>
      </c>
      <c r="E70" s="8">
        <f t="shared" si="29"/>
        <v>410</v>
      </c>
      <c r="F70" s="18"/>
      <c r="G70" s="8">
        <f t="shared" si="30"/>
        <v>410</v>
      </c>
      <c r="H70" s="18">
        <v>400</v>
      </c>
      <c r="I70" s="8">
        <v>10</v>
      </c>
      <c r="J70" s="25" t="s">
        <v>88</v>
      </c>
    </row>
    <row r="71" spans="1:10" ht="38.4">
      <c r="A71" s="102"/>
      <c r="B71" s="11" t="s">
        <v>200</v>
      </c>
      <c r="C71" s="9" t="s">
        <v>201</v>
      </c>
      <c r="D71" s="9" t="s">
        <v>87</v>
      </c>
      <c r="E71" s="8">
        <f t="shared" si="29"/>
        <v>405</v>
      </c>
      <c r="F71" s="8"/>
      <c r="G71" s="8">
        <f t="shared" si="30"/>
        <v>405</v>
      </c>
      <c r="H71" s="8">
        <v>405</v>
      </c>
      <c r="I71" s="8">
        <v>0</v>
      </c>
      <c r="J71" s="6"/>
    </row>
    <row r="72" spans="1:10" ht="38.4">
      <c r="A72" s="102"/>
      <c r="B72" s="11" t="s">
        <v>202</v>
      </c>
      <c r="C72" s="9" t="s">
        <v>203</v>
      </c>
      <c r="D72" s="9" t="s">
        <v>87</v>
      </c>
      <c r="E72" s="8">
        <f t="shared" si="29"/>
        <v>430</v>
      </c>
      <c r="F72" s="8"/>
      <c r="G72" s="8">
        <f t="shared" si="30"/>
        <v>430</v>
      </c>
      <c r="H72" s="23">
        <v>430</v>
      </c>
      <c r="I72" s="8">
        <v>0</v>
      </c>
      <c r="J72" s="16"/>
    </row>
    <row r="73" spans="1:10" ht="17.399999999999999">
      <c r="A73" s="101" t="s">
        <v>204</v>
      </c>
      <c r="B73" s="99" t="s">
        <v>205</v>
      </c>
      <c r="C73" s="100"/>
      <c r="D73" s="100"/>
      <c r="E73" s="5">
        <f t="shared" ref="E73:I73" si="31">E74+E75+E76+E77+E78+E79+E80+E81</f>
        <v>4595</v>
      </c>
      <c r="F73" s="5">
        <f t="shared" si="31"/>
        <v>0</v>
      </c>
      <c r="G73" s="5">
        <f t="shared" si="31"/>
        <v>4595</v>
      </c>
      <c r="H73" s="5">
        <f t="shared" si="31"/>
        <v>4595</v>
      </c>
      <c r="I73" s="5">
        <f t="shared" si="31"/>
        <v>0</v>
      </c>
      <c r="J73" s="6"/>
    </row>
    <row r="74" spans="1:10" s="53" customFormat="1" ht="38.4">
      <c r="A74" s="102"/>
      <c r="B74" s="50" t="s">
        <v>206</v>
      </c>
      <c r="C74" s="51" t="s">
        <v>207</v>
      </c>
      <c r="D74" s="51" t="s">
        <v>87</v>
      </c>
      <c r="E74" s="49">
        <f t="shared" ref="E74:E81" si="32">F74+G74</f>
        <v>255</v>
      </c>
      <c r="F74" s="49"/>
      <c r="G74" s="49">
        <f t="shared" ref="G74:G81" si="33">H74+I74</f>
        <v>255</v>
      </c>
      <c r="H74" s="49">
        <v>255</v>
      </c>
      <c r="I74" s="49">
        <v>0</v>
      </c>
      <c r="J74" s="55"/>
    </row>
    <row r="75" spans="1:10" ht="38.4">
      <c r="A75" s="102"/>
      <c r="B75" s="11" t="s">
        <v>208</v>
      </c>
      <c r="C75" s="9" t="s">
        <v>209</v>
      </c>
      <c r="D75" s="9" t="s">
        <v>87</v>
      </c>
      <c r="E75" s="8">
        <f t="shared" si="32"/>
        <v>535</v>
      </c>
      <c r="F75" s="8"/>
      <c r="G75" s="8">
        <f t="shared" si="33"/>
        <v>535</v>
      </c>
      <c r="H75" s="8">
        <v>535</v>
      </c>
      <c r="I75" s="8">
        <v>0</v>
      </c>
      <c r="J75" s="16"/>
    </row>
    <row r="76" spans="1:10" ht="38.4">
      <c r="A76" s="102"/>
      <c r="B76" s="11" t="s">
        <v>210</v>
      </c>
      <c r="C76" s="9" t="s">
        <v>211</v>
      </c>
      <c r="D76" s="9" t="s">
        <v>87</v>
      </c>
      <c r="E76" s="8">
        <f t="shared" si="32"/>
        <v>525</v>
      </c>
      <c r="F76" s="8"/>
      <c r="G76" s="8">
        <f t="shared" si="33"/>
        <v>525</v>
      </c>
      <c r="H76" s="23">
        <v>525</v>
      </c>
      <c r="I76" s="8">
        <v>0</v>
      </c>
      <c r="J76" s="16"/>
    </row>
    <row r="77" spans="1:10" ht="38.4">
      <c r="A77" s="102"/>
      <c r="B77" s="11" t="s">
        <v>212</v>
      </c>
      <c r="C77" s="9" t="s">
        <v>213</v>
      </c>
      <c r="D77" s="9" t="s">
        <v>87</v>
      </c>
      <c r="E77" s="8">
        <f t="shared" si="32"/>
        <v>1045</v>
      </c>
      <c r="F77" s="8"/>
      <c r="G77" s="8">
        <f t="shared" si="33"/>
        <v>1045</v>
      </c>
      <c r="H77" s="23">
        <v>1045</v>
      </c>
      <c r="I77" s="8">
        <v>0</v>
      </c>
      <c r="J77" s="16"/>
    </row>
    <row r="78" spans="1:10" ht="38.4">
      <c r="A78" s="102"/>
      <c r="B78" s="11" t="s">
        <v>214</v>
      </c>
      <c r="C78" s="9" t="s">
        <v>215</v>
      </c>
      <c r="D78" s="9" t="s">
        <v>87</v>
      </c>
      <c r="E78" s="8">
        <f t="shared" si="32"/>
        <v>535</v>
      </c>
      <c r="F78" s="8"/>
      <c r="G78" s="8">
        <f t="shared" si="33"/>
        <v>535</v>
      </c>
      <c r="H78" s="8">
        <v>535</v>
      </c>
      <c r="I78" s="8">
        <v>0</v>
      </c>
      <c r="J78" s="16"/>
    </row>
    <row r="79" spans="1:10" ht="38.4">
      <c r="A79" s="102"/>
      <c r="B79" s="11" t="s">
        <v>216</v>
      </c>
      <c r="C79" s="9" t="s">
        <v>217</v>
      </c>
      <c r="D79" s="9" t="s">
        <v>87</v>
      </c>
      <c r="E79" s="8">
        <f t="shared" si="32"/>
        <v>425</v>
      </c>
      <c r="F79" s="8"/>
      <c r="G79" s="8">
        <f t="shared" si="33"/>
        <v>425</v>
      </c>
      <c r="H79" s="23">
        <v>425</v>
      </c>
      <c r="I79" s="8">
        <v>0</v>
      </c>
      <c r="J79" s="16"/>
    </row>
    <row r="80" spans="1:10" ht="38.4">
      <c r="A80" s="102"/>
      <c r="B80" s="11" t="s">
        <v>218</v>
      </c>
      <c r="C80" s="9" t="s">
        <v>219</v>
      </c>
      <c r="D80" s="9" t="s">
        <v>87</v>
      </c>
      <c r="E80" s="8">
        <f t="shared" si="32"/>
        <v>710</v>
      </c>
      <c r="F80" s="8"/>
      <c r="G80" s="8">
        <f t="shared" si="33"/>
        <v>710</v>
      </c>
      <c r="H80" s="8">
        <v>710</v>
      </c>
      <c r="I80" s="8">
        <v>0</v>
      </c>
      <c r="J80" s="16"/>
    </row>
    <row r="81" spans="1:10" ht="38.4">
      <c r="A81" s="102"/>
      <c r="B81" s="11" t="s">
        <v>220</v>
      </c>
      <c r="C81" s="9" t="s">
        <v>221</v>
      </c>
      <c r="D81" s="9" t="s">
        <v>87</v>
      </c>
      <c r="E81" s="8">
        <f t="shared" si="32"/>
        <v>565</v>
      </c>
      <c r="F81" s="8"/>
      <c r="G81" s="8">
        <f t="shared" si="33"/>
        <v>565</v>
      </c>
      <c r="H81" s="8">
        <v>565</v>
      </c>
      <c r="I81" s="8">
        <v>0</v>
      </c>
      <c r="J81" s="16"/>
    </row>
  </sheetData>
  <mergeCells count="40">
    <mergeCell ref="A73:A81"/>
    <mergeCell ref="B4:B5"/>
    <mergeCell ref="B32:B34"/>
    <mergeCell ref="B59:B61"/>
    <mergeCell ref="C4:C5"/>
    <mergeCell ref="B58:D58"/>
    <mergeCell ref="C59:D59"/>
    <mergeCell ref="B73:D73"/>
    <mergeCell ref="A4:A5"/>
    <mergeCell ref="A7:A9"/>
    <mergeCell ref="A10:A11"/>
    <mergeCell ref="A12:A15"/>
    <mergeCell ref="A16:A25"/>
    <mergeCell ref="A26:A27"/>
    <mergeCell ref="A28:A30"/>
    <mergeCell ref="A31:A36"/>
    <mergeCell ref="A37:A38"/>
    <mergeCell ref="A39:A48"/>
    <mergeCell ref="A49:A53"/>
    <mergeCell ref="A54:A57"/>
    <mergeCell ref="A58:A72"/>
    <mergeCell ref="C32:D32"/>
    <mergeCell ref="B37:D37"/>
    <mergeCell ref="B39:D39"/>
    <mergeCell ref="B49:D49"/>
    <mergeCell ref="B54:D54"/>
    <mergeCell ref="B12:D12"/>
    <mergeCell ref="B16:D16"/>
    <mergeCell ref="B26:D26"/>
    <mergeCell ref="B28:D28"/>
    <mergeCell ref="B31:D31"/>
    <mergeCell ref="A2:J2"/>
    <mergeCell ref="E3:J3"/>
    <mergeCell ref="G4:I4"/>
    <mergeCell ref="B7:D7"/>
    <mergeCell ref="B10:D10"/>
    <mergeCell ref="D4:D5"/>
    <mergeCell ref="E4:E5"/>
    <mergeCell ref="F4:F5"/>
    <mergeCell ref="J4:J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pane ySplit="1" topLeftCell="A2" activePane="bottomLeft" state="frozen"/>
      <selection pane="bottomLeft" activeCell="F6" sqref="F6"/>
    </sheetView>
  </sheetViews>
  <sheetFormatPr defaultColWidth="9" defaultRowHeight="14.4"/>
  <cols>
    <col min="1" max="1" width="9" style="31"/>
    <col min="2" max="3" width="21.77734375" style="31" customWidth="1"/>
    <col min="4" max="4" width="32.44140625" style="31" customWidth="1"/>
    <col min="5" max="5" width="11.77734375" style="31" bestFit="1" customWidth="1"/>
    <col min="6" max="10" width="9" style="31"/>
    <col min="11" max="11" width="16" style="31" customWidth="1"/>
    <col min="12" max="16384" width="9" style="31"/>
  </cols>
  <sheetData>
    <row r="1" spans="1:11" ht="26.1" customHeight="1">
      <c r="A1" s="74" t="s">
        <v>351</v>
      </c>
    </row>
    <row r="2" spans="1:11" ht="32.4">
      <c r="A2" s="106" t="s">
        <v>368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24" customHeight="1">
      <c r="A3" s="2"/>
      <c r="B3" s="2"/>
      <c r="C3" s="2"/>
      <c r="D3" s="63"/>
      <c r="E3" s="98" t="s">
        <v>74</v>
      </c>
      <c r="F3" s="98"/>
      <c r="G3" s="98"/>
      <c r="H3" s="98"/>
      <c r="I3" s="98"/>
      <c r="J3" s="98"/>
      <c r="K3" s="98"/>
    </row>
    <row r="4" spans="1:11" ht="17.399999999999999" customHeight="1">
      <c r="A4" s="100" t="s">
        <v>222</v>
      </c>
      <c r="B4" s="100" t="s">
        <v>223</v>
      </c>
      <c r="C4" s="100" t="s">
        <v>224</v>
      </c>
      <c r="D4" s="100" t="s">
        <v>225</v>
      </c>
      <c r="E4" s="100" t="s">
        <v>226</v>
      </c>
      <c r="F4" s="99" t="s">
        <v>366</v>
      </c>
      <c r="G4" s="100" t="s">
        <v>227</v>
      </c>
      <c r="H4" s="100"/>
      <c r="I4" s="100"/>
      <c r="J4" s="112" t="s">
        <v>367</v>
      </c>
      <c r="K4" s="100" t="s">
        <v>228</v>
      </c>
    </row>
    <row r="5" spans="1:11" ht="38.4">
      <c r="A5" s="100"/>
      <c r="B5" s="100"/>
      <c r="C5" s="100"/>
      <c r="D5" s="100"/>
      <c r="E5" s="100"/>
      <c r="F5" s="100"/>
      <c r="G5" s="68" t="s">
        <v>229</v>
      </c>
      <c r="H5" s="68" t="s">
        <v>230</v>
      </c>
      <c r="I5" s="68" t="s">
        <v>231</v>
      </c>
      <c r="J5" s="113"/>
      <c r="K5" s="100"/>
    </row>
    <row r="6" spans="1:11" ht="36" customHeight="1">
      <c r="A6" s="68"/>
      <c r="B6" s="68"/>
      <c r="C6" s="68"/>
      <c r="D6" s="68" t="s">
        <v>232</v>
      </c>
      <c r="E6" s="68">
        <f>E7+E11+E15+E26+E33+E46+E52+E59+E65+E74+E78+E81+E89+E96</f>
        <v>20000</v>
      </c>
      <c r="F6" s="68">
        <f>F7+F11+F15+F26+F33+F46+F52+F59+F65+F74+F78+F81+F89</f>
        <v>11840</v>
      </c>
      <c r="G6" s="68">
        <f>G7+G11+G15+G26+G33+G46+G52+G59+G65+G74+G78+G81+G89</f>
        <v>4460</v>
      </c>
      <c r="H6" s="68">
        <f>H7+H11+H15+H26+H33+H46+H52+H59+H65+H74+H78+H81+H89</f>
        <v>3220</v>
      </c>
      <c r="I6" s="68">
        <f>I7+I11+I15+I26+I33+I46+I52+I59+I65+I74+I78+I81+I89</f>
        <v>1240</v>
      </c>
      <c r="J6" s="68">
        <f>J7+J11+J15+J26+J33+J46+J52+J59+J65+J74+J78+J81+J89+J96</f>
        <v>3700</v>
      </c>
      <c r="K6" s="68"/>
    </row>
    <row r="7" spans="1:11" ht="18.75" customHeight="1">
      <c r="A7" s="102" t="s">
        <v>233</v>
      </c>
      <c r="B7" s="99" t="s">
        <v>313</v>
      </c>
      <c r="C7" s="100"/>
      <c r="D7" s="100"/>
      <c r="E7" s="68">
        <f>E9+E10</f>
        <v>230</v>
      </c>
      <c r="F7" s="68">
        <f t="shared" ref="F7:J7" si="0">F9+F10</f>
        <v>0</v>
      </c>
      <c r="G7" s="68">
        <f t="shared" si="0"/>
        <v>0</v>
      </c>
      <c r="H7" s="68">
        <f t="shared" si="0"/>
        <v>0</v>
      </c>
      <c r="I7" s="68">
        <f t="shared" si="0"/>
        <v>0</v>
      </c>
      <c r="J7" s="68">
        <f t="shared" si="0"/>
        <v>230</v>
      </c>
      <c r="K7" s="68"/>
    </row>
    <row r="8" spans="1:11" ht="18.75" customHeight="1">
      <c r="A8" s="102"/>
      <c r="B8" s="99" t="s">
        <v>345</v>
      </c>
      <c r="C8" s="99"/>
      <c r="D8" s="99"/>
      <c r="E8" s="68">
        <f>E9+E10</f>
        <v>230</v>
      </c>
      <c r="F8" s="68">
        <f t="shared" ref="F8:J8" si="1">F9+F10</f>
        <v>0</v>
      </c>
      <c r="G8" s="68">
        <f t="shared" si="1"/>
        <v>0</v>
      </c>
      <c r="H8" s="68">
        <f t="shared" si="1"/>
        <v>0</v>
      </c>
      <c r="I8" s="68">
        <f t="shared" si="1"/>
        <v>0</v>
      </c>
      <c r="J8" s="68">
        <f t="shared" si="1"/>
        <v>230</v>
      </c>
      <c r="K8" s="68"/>
    </row>
    <row r="9" spans="1:11" ht="38.4">
      <c r="A9" s="102"/>
      <c r="B9" s="101" t="s">
        <v>312</v>
      </c>
      <c r="C9" s="25" t="s">
        <v>363</v>
      </c>
      <c r="D9" s="69" t="s">
        <v>360</v>
      </c>
      <c r="E9" s="70">
        <f>F9+G9+J9</f>
        <v>200</v>
      </c>
      <c r="F9" s="70"/>
      <c r="G9" s="68"/>
      <c r="H9" s="70"/>
      <c r="I9" s="70"/>
      <c r="J9" s="70">
        <v>200</v>
      </c>
      <c r="K9" s="10"/>
    </row>
    <row r="10" spans="1:11" ht="38.4">
      <c r="A10" s="102"/>
      <c r="B10" s="101"/>
      <c r="C10" s="25" t="s">
        <v>362</v>
      </c>
      <c r="D10" s="75" t="s">
        <v>364</v>
      </c>
      <c r="E10" s="70">
        <f t="shared" ref="E10:E76" si="2">F10+G10+J10</f>
        <v>30</v>
      </c>
      <c r="F10" s="70"/>
      <c r="G10" s="68"/>
      <c r="H10" s="70"/>
      <c r="I10" s="70"/>
      <c r="J10" s="70">
        <v>30</v>
      </c>
      <c r="K10" s="10"/>
    </row>
    <row r="11" spans="1:11" ht="18">
      <c r="A11" s="102" t="s">
        <v>237</v>
      </c>
      <c r="B11" s="100" t="s">
        <v>238</v>
      </c>
      <c r="C11" s="100"/>
      <c r="D11" s="100"/>
      <c r="E11" s="68">
        <f>E13+E14</f>
        <v>350</v>
      </c>
      <c r="F11" s="68">
        <f t="shared" ref="F11:J11" si="3">F13+F14</f>
        <v>350</v>
      </c>
      <c r="G11" s="68">
        <f t="shared" si="3"/>
        <v>0</v>
      </c>
      <c r="H11" s="68">
        <f t="shared" si="3"/>
        <v>0</v>
      </c>
      <c r="I11" s="68">
        <f t="shared" si="3"/>
        <v>0</v>
      </c>
      <c r="J11" s="68">
        <f t="shared" si="3"/>
        <v>0</v>
      </c>
      <c r="K11" s="70"/>
    </row>
    <row r="12" spans="1:11" ht="18">
      <c r="A12" s="102"/>
      <c r="B12" s="105" t="s">
        <v>346</v>
      </c>
      <c r="C12" s="100"/>
      <c r="D12" s="100"/>
      <c r="E12" s="68">
        <f>E13+E14</f>
        <v>350</v>
      </c>
      <c r="F12" s="68">
        <f>F13+F14</f>
        <v>350</v>
      </c>
      <c r="G12" s="68">
        <f t="shared" ref="G12:J12" si="4">G13+G14</f>
        <v>0</v>
      </c>
      <c r="H12" s="68">
        <f t="shared" si="4"/>
        <v>0</v>
      </c>
      <c r="I12" s="68">
        <f t="shared" si="4"/>
        <v>0</v>
      </c>
      <c r="J12" s="68">
        <f t="shared" si="4"/>
        <v>0</v>
      </c>
      <c r="K12" s="70"/>
    </row>
    <row r="13" spans="1:11" ht="19.2">
      <c r="A13" s="102"/>
      <c r="B13" s="101" t="s">
        <v>329</v>
      </c>
      <c r="C13" s="69" t="s">
        <v>239</v>
      </c>
      <c r="D13" s="69" t="s">
        <v>235</v>
      </c>
      <c r="E13" s="70">
        <f t="shared" si="2"/>
        <v>200</v>
      </c>
      <c r="F13" s="70">
        <v>200</v>
      </c>
      <c r="G13" s="68"/>
      <c r="H13" s="68"/>
      <c r="I13" s="68"/>
      <c r="J13" s="68"/>
      <c r="K13" s="70"/>
    </row>
    <row r="14" spans="1:11" ht="19.2">
      <c r="A14" s="102"/>
      <c r="B14" s="101"/>
      <c r="C14" s="61" t="s">
        <v>240</v>
      </c>
      <c r="D14" s="61" t="s">
        <v>235</v>
      </c>
      <c r="E14" s="70">
        <f t="shared" si="2"/>
        <v>150</v>
      </c>
      <c r="F14" s="62">
        <v>150</v>
      </c>
      <c r="G14" s="68"/>
      <c r="H14" s="68"/>
      <c r="I14" s="68"/>
      <c r="J14" s="68"/>
      <c r="K14" s="70"/>
    </row>
    <row r="15" spans="1:11" ht="18.75" customHeight="1">
      <c r="A15" s="102" t="s">
        <v>241</v>
      </c>
      <c r="B15" s="100" t="s">
        <v>242</v>
      </c>
      <c r="C15" s="100"/>
      <c r="D15" s="100"/>
      <c r="E15" s="68">
        <f>SUM(E17:E25)</f>
        <v>4085</v>
      </c>
      <c r="F15" s="68">
        <f t="shared" ref="F15:J15" si="5">SUM(F17:F25)</f>
        <v>3185</v>
      </c>
      <c r="G15" s="68">
        <f t="shared" si="5"/>
        <v>900</v>
      </c>
      <c r="H15" s="68">
        <f t="shared" si="5"/>
        <v>295</v>
      </c>
      <c r="I15" s="68">
        <f t="shared" si="5"/>
        <v>605</v>
      </c>
      <c r="J15" s="68">
        <f t="shared" si="5"/>
        <v>0</v>
      </c>
      <c r="K15" s="68"/>
    </row>
    <row r="16" spans="1:11" ht="18.75" customHeight="1">
      <c r="A16" s="102"/>
      <c r="B16" s="105" t="s">
        <v>347</v>
      </c>
      <c r="C16" s="100"/>
      <c r="D16" s="100"/>
      <c r="E16" s="68">
        <f>SUM(E17:E20)</f>
        <v>340</v>
      </c>
      <c r="F16" s="68">
        <f t="shared" ref="F16:J16" si="6">SUM(F17:F20)</f>
        <v>340</v>
      </c>
      <c r="G16" s="68">
        <f t="shared" si="6"/>
        <v>0</v>
      </c>
      <c r="H16" s="68">
        <f t="shared" si="6"/>
        <v>0</v>
      </c>
      <c r="I16" s="68">
        <f t="shared" si="6"/>
        <v>0</v>
      </c>
      <c r="J16" s="68">
        <f t="shared" si="6"/>
        <v>0</v>
      </c>
      <c r="K16" s="68"/>
    </row>
    <row r="17" spans="1:11" ht="19.2">
      <c r="A17" s="102"/>
      <c r="B17" s="101" t="s">
        <v>330</v>
      </c>
      <c r="C17" s="69" t="s">
        <v>243</v>
      </c>
      <c r="D17" s="69" t="s">
        <v>235</v>
      </c>
      <c r="E17" s="70">
        <f>F17+G17+J17</f>
        <v>140</v>
      </c>
      <c r="F17" s="70">
        <v>140</v>
      </c>
      <c r="G17" s="68"/>
      <c r="H17" s="68"/>
      <c r="I17" s="68"/>
      <c r="J17" s="68"/>
      <c r="K17" s="68"/>
    </row>
    <row r="18" spans="1:11" ht="19.2">
      <c r="A18" s="102"/>
      <c r="B18" s="101"/>
      <c r="C18" s="69" t="s">
        <v>244</v>
      </c>
      <c r="D18" s="69" t="s">
        <v>235</v>
      </c>
      <c r="E18" s="70">
        <f t="shared" si="2"/>
        <v>60</v>
      </c>
      <c r="F18" s="70">
        <v>60</v>
      </c>
      <c r="G18" s="68"/>
      <c r="H18" s="68"/>
      <c r="I18" s="68"/>
      <c r="J18" s="68"/>
      <c r="K18" s="68"/>
    </row>
    <row r="19" spans="1:11" ht="19.2">
      <c r="A19" s="102"/>
      <c r="B19" s="101"/>
      <c r="C19" s="69" t="s">
        <v>245</v>
      </c>
      <c r="D19" s="69" t="s">
        <v>235</v>
      </c>
      <c r="E19" s="70">
        <f t="shared" si="2"/>
        <v>40</v>
      </c>
      <c r="F19" s="70">
        <v>40</v>
      </c>
      <c r="G19" s="68"/>
      <c r="H19" s="68"/>
      <c r="I19" s="68"/>
      <c r="J19" s="68"/>
      <c r="K19" s="68"/>
    </row>
    <row r="20" spans="1:11" ht="19.2">
      <c r="A20" s="102"/>
      <c r="B20" s="101"/>
      <c r="C20" s="69" t="s">
        <v>246</v>
      </c>
      <c r="D20" s="69" t="s">
        <v>235</v>
      </c>
      <c r="E20" s="70">
        <f t="shared" si="2"/>
        <v>100</v>
      </c>
      <c r="F20" s="70">
        <v>100</v>
      </c>
      <c r="G20" s="68"/>
      <c r="H20" s="68"/>
      <c r="I20" s="68"/>
      <c r="J20" s="68"/>
      <c r="K20" s="68"/>
    </row>
    <row r="21" spans="1:11" ht="19.2">
      <c r="A21" s="102"/>
      <c r="B21" s="70" t="s">
        <v>247</v>
      </c>
      <c r="C21" s="70" t="s">
        <v>248</v>
      </c>
      <c r="D21" s="70" t="s">
        <v>234</v>
      </c>
      <c r="E21" s="70">
        <f t="shared" si="2"/>
        <v>300</v>
      </c>
      <c r="F21" s="70">
        <v>300</v>
      </c>
      <c r="G21" s="70"/>
      <c r="H21" s="70"/>
      <c r="I21" s="70"/>
      <c r="J21" s="70"/>
      <c r="K21" s="70"/>
    </row>
    <row r="22" spans="1:11" ht="19.2">
      <c r="A22" s="102"/>
      <c r="B22" s="70" t="s">
        <v>249</v>
      </c>
      <c r="C22" s="70" t="s">
        <v>250</v>
      </c>
      <c r="D22" s="70" t="s">
        <v>234</v>
      </c>
      <c r="E22" s="70">
        <f t="shared" si="2"/>
        <v>920</v>
      </c>
      <c r="F22" s="70">
        <v>920</v>
      </c>
      <c r="G22" s="70"/>
      <c r="H22" s="70"/>
      <c r="I22" s="70"/>
      <c r="J22" s="70"/>
      <c r="K22" s="70"/>
    </row>
    <row r="23" spans="1:11" ht="19.2">
      <c r="A23" s="102"/>
      <c r="B23" s="70" t="s">
        <v>251</v>
      </c>
      <c r="C23" s="70" t="s">
        <v>252</v>
      </c>
      <c r="D23" s="70" t="s">
        <v>234</v>
      </c>
      <c r="E23" s="70">
        <f t="shared" si="2"/>
        <v>935</v>
      </c>
      <c r="F23" s="70">
        <v>935</v>
      </c>
      <c r="G23" s="70"/>
      <c r="H23" s="70"/>
      <c r="I23" s="70"/>
      <c r="J23" s="70"/>
      <c r="K23" s="70"/>
    </row>
    <row r="24" spans="1:11" ht="19.2">
      <c r="A24" s="102"/>
      <c r="B24" s="69" t="s">
        <v>331</v>
      </c>
      <c r="C24" s="70" t="s">
        <v>253</v>
      </c>
      <c r="D24" s="69" t="s">
        <v>236</v>
      </c>
      <c r="E24" s="70">
        <f t="shared" si="2"/>
        <v>690</v>
      </c>
      <c r="F24" s="70">
        <v>690</v>
      </c>
      <c r="G24" s="70"/>
      <c r="H24" s="70"/>
      <c r="I24" s="70"/>
      <c r="J24" s="70"/>
      <c r="K24" s="70"/>
    </row>
    <row r="25" spans="1:11" ht="19.2">
      <c r="A25" s="102"/>
      <c r="B25" s="69" t="s">
        <v>295</v>
      </c>
      <c r="C25" s="69" t="s">
        <v>296</v>
      </c>
      <c r="D25" s="60" t="s">
        <v>297</v>
      </c>
      <c r="E25" s="70">
        <f>F25+G25+J25</f>
        <v>900</v>
      </c>
      <c r="F25" s="70"/>
      <c r="G25" s="70">
        <v>900</v>
      </c>
      <c r="H25" s="70">
        <v>295</v>
      </c>
      <c r="I25" s="70">
        <v>605</v>
      </c>
      <c r="J25" s="70"/>
      <c r="K25" s="70"/>
    </row>
    <row r="26" spans="1:11" ht="17.399999999999999">
      <c r="A26" s="102" t="s">
        <v>254</v>
      </c>
      <c r="B26" s="100" t="s">
        <v>255</v>
      </c>
      <c r="C26" s="100"/>
      <c r="D26" s="100"/>
      <c r="E26" s="68">
        <f>SUM(E27:E32)</f>
        <v>500</v>
      </c>
      <c r="F26" s="68">
        <f>SUM(F27:F32)</f>
        <v>250</v>
      </c>
      <c r="G26" s="68">
        <f>SUM(G27:G32)</f>
        <v>0</v>
      </c>
      <c r="H26" s="68">
        <f>SUM(H27:H32)</f>
        <v>0</v>
      </c>
      <c r="I26" s="68">
        <f>SUM(I27:I32)</f>
        <v>0</v>
      </c>
      <c r="J26" s="68">
        <f>SUM(J27:J32)</f>
        <v>250</v>
      </c>
      <c r="K26" s="68"/>
    </row>
    <row r="27" spans="1:11" ht="38.4">
      <c r="A27" s="102"/>
      <c r="B27" s="69" t="s">
        <v>332</v>
      </c>
      <c r="C27" s="69" t="s">
        <v>256</v>
      </c>
      <c r="D27" s="69" t="s">
        <v>235</v>
      </c>
      <c r="E27" s="70">
        <f t="shared" si="2"/>
        <v>250</v>
      </c>
      <c r="F27" s="70">
        <v>250</v>
      </c>
      <c r="G27" s="70"/>
      <c r="H27" s="70"/>
      <c r="I27" s="70"/>
      <c r="J27" s="70"/>
      <c r="K27" s="70"/>
    </row>
    <row r="28" spans="1:11" ht="38.4">
      <c r="A28" s="102"/>
      <c r="B28" s="69" t="s">
        <v>107</v>
      </c>
      <c r="C28" s="69" t="s">
        <v>314</v>
      </c>
      <c r="D28" s="75" t="s">
        <v>364</v>
      </c>
      <c r="E28" s="70">
        <f t="shared" si="2"/>
        <v>30</v>
      </c>
      <c r="F28" s="70"/>
      <c r="G28" s="70"/>
      <c r="H28" s="70"/>
      <c r="I28" s="70"/>
      <c r="J28" s="70">
        <v>30</v>
      </c>
      <c r="K28" s="69"/>
    </row>
    <row r="29" spans="1:11" ht="38.4">
      <c r="A29" s="102"/>
      <c r="B29" s="69" t="s">
        <v>109</v>
      </c>
      <c r="C29" s="69" t="s">
        <v>315</v>
      </c>
      <c r="D29" s="81" t="s">
        <v>364</v>
      </c>
      <c r="E29" s="70">
        <f t="shared" si="2"/>
        <v>30</v>
      </c>
      <c r="F29" s="70"/>
      <c r="G29" s="70"/>
      <c r="H29" s="70"/>
      <c r="I29" s="70"/>
      <c r="J29" s="70">
        <v>30</v>
      </c>
      <c r="K29" s="69"/>
    </row>
    <row r="30" spans="1:11" ht="19.2" customHeight="1">
      <c r="A30" s="102"/>
      <c r="B30" s="81" t="s">
        <v>113</v>
      </c>
      <c r="C30" s="81" t="s">
        <v>316</v>
      </c>
      <c r="D30" s="81" t="s">
        <v>364</v>
      </c>
      <c r="E30" s="70">
        <f t="shared" si="2"/>
        <v>130</v>
      </c>
      <c r="F30" s="70"/>
      <c r="G30" s="70"/>
      <c r="H30" s="70"/>
      <c r="I30" s="70"/>
      <c r="J30" s="70">
        <v>130</v>
      </c>
      <c r="K30" s="69"/>
    </row>
    <row r="31" spans="1:11" ht="38.4">
      <c r="A31" s="102"/>
      <c r="B31" s="69" t="s">
        <v>119</v>
      </c>
      <c r="C31" s="69" t="s">
        <v>317</v>
      </c>
      <c r="D31" s="81" t="s">
        <v>364</v>
      </c>
      <c r="E31" s="70">
        <f t="shared" si="2"/>
        <v>30</v>
      </c>
      <c r="F31" s="70"/>
      <c r="G31" s="70"/>
      <c r="H31" s="70"/>
      <c r="I31" s="70"/>
      <c r="J31" s="70">
        <v>30</v>
      </c>
      <c r="K31" s="69"/>
    </row>
    <row r="32" spans="1:11" ht="38.4">
      <c r="A32" s="102"/>
      <c r="B32" s="69" t="s">
        <v>117</v>
      </c>
      <c r="C32" s="69" t="s">
        <v>318</v>
      </c>
      <c r="D32" s="81" t="s">
        <v>365</v>
      </c>
      <c r="E32" s="70">
        <f t="shared" si="2"/>
        <v>30</v>
      </c>
      <c r="F32" s="70"/>
      <c r="G32" s="70"/>
      <c r="H32" s="70"/>
      <c r="I32" s="70"/>
      <c r="J32" s="70">
        <v>30</v>
      </c>
      <c r="K32" s="69"/>
    </row>
    <row r="33" spans="1:11" ht="19.2">
      <c r="A33" s="102" t="s">
        <v>257</v>
      </c>
      <c r="B33" s="100" t="s">
        <v>258</v>
      </c>
      <c r="C33" s="100"/>
      <c r="D33" s="100"/>
      <c r="E33" s="68">
        <f>SUM(E35:E45)</f>
        <v>2910</v>
      </c>
      <c r="F33" s="68">
        <f t="shared" ref="F33:J33" si="7">SUM(F35:F45)</f>
        <v>2450</v>
      </c>
      <c r="G33" s="68">
        <f t="shared" si="7"/>
        <v>0</v>
      </c>
      <c r="H33" s="68">
        <f t="shared" si="7"/>
        <v>0</v>
      </c>
      <c r="I33" s="68">
        <f t="shared" si="7"/>
        <v>0</v>
      </c>
      <c r="J33" s="68">
        <f t="shared" si="7"/>
        <v>460</v>
      </c>
      <c r="K33" s="67"/>
    </row>
    <row r="34" spans="1:11" ht="19.2">
      <c r="A34" s="102"/>
      <c r="B34" s="105" t="s">
        <v>348</v>
      </c>
      <c r="C34" s="100"/>
      <c r="D34" s="100"/>
      <c r="E34" s="68">
        <f>SUM(E35:E37)</f>
        <v>650</v>
      </c>
      <c r="F34" s="68">
        <f t="shared" ref="F34:J34" si="8">SUM(F35:F37)</f>
        <v>650</v>
      </c>
      <c r="G34" s="68">
        <f t="shared" si="8"/>
        <v>0</v>
      </c>
      <c r="H34" s="68">
        <f t="shared" si="8"/>
        <v>0</v>
      </c>
      <c r="I34" s="68">
        <f t="shared" si="8"/>
        <v>0</v>
      </c>
      <c r="J34" s="68">
        <f t="shared" si="8"/>
        <v>0</v>
      </c>
      <c r="K34" s="67"/>
    </row>
    <row r="35" spans="1:11" ht="40.5" customHeight="1">
      <c r="A35" s="102"/>
      <c r="B35" s="109" t="s">
        <v>333</v>
      </c>
      <c r="C35" s="70" t="s">
        <v>259</v>
      </c>
      <c r="D35" s="69" t="s">
        <v>235</v>
      </c>
      <c r="E35" s="70">
        <f t="shared" si="2"/>
        <v>150</v>
      </c>
      <c r="F35" s="70">
        <v>150</v>
      </c>
      <c r="G35" s="70"/>
      <c r="H35" s="70"/>
      <c r="I35" s="70"/>
      <c r="J35" s="70"/>
      <c r="K35" s="69"/>
    </row>
    <row r="36" spans="1:11" ht="38.4">
      <c r="A36" s="102"/>
      <c r="B36" s="109"/>
      <c r="C36" s="69" t="s">
        <v>267</v>
      </c>
      <c r="D36" s="69" t="s">
        <v>235</v>
      </c>
      <c r="E36" s="70">
        <f t="shared" si="2"/>
        <v>200</v>
      </c>
      <c r="F36" s="70">
        <v>200</v>
      </c>
      <c r="G36" s="70"/>
      <c r="H36" s="70"/>
      <c r="I36" s="70"/>
      <c r="J36" s="70"/>
      <c r="K36" s="70"/>
    </row>
    <row r="37" spans="1:11" ht="38.4">
      <c r="A37" s="102"/>
      <c r="B37" s="109"/>
      <c r="C37" s="69" t="s">
        <v>268</v>
      </c>
      <c r="D37" s="69" t="s">
        <v>235</v>
      </c>
      <c r="E37" s="70">
        <f t="shared" si="2"/>
        <v>300</v>
      </c>
      <c r="F37" s="70">
        <v>300</v>
      </c>
      <c r="G37" s="70"/>
      <c r="H37" s="70"/>
      <c r="I37" s="70"/>
      <c r="J37" s="70"/>
      <c r="K37" s="70"/>
    </row>
    <row r="38" spans="1:11" ht="19.2">
      <c r="A38" s="102"/>
      <c r="B38" s="12" t="s">
        <v>260</v>
      </c>
      <c r="C38" s="69" t="s">
        <v>261</v>
      </c>
      <c r="D38" s="70" t="s">
        <v>234</v>
      </c>
      <c r="E38" s="70">
        <f t="shared" si="2"/>
        <v>750</v>
      </c>
      <c r="F38" s="70">
        <v>750</v>
      </c>
      <c r="G38" s="70"/>
      <c r="H38" s="70"/>
      <c r="I38" s="70"/>
      <c r="J38" s="70"/>
      <c r="K38" s="69"/>
    </row>
    <row r="39" spans="1:11" ht="19.2">
      <c r="A39" s="102"/>
      <c r="B39" s="12" t="s">
        <v>262</v>
      </c>
      <c r="C39" s="69" t="s">
        <v>263</v>
      </c>
      <c r="D39" s="70" t="s">
        <v>234</v>
      </c>
      <c r="E39" s="70">
        <f t="shared" si="2"/>
        <v>375</v>
      </c>
      <c r="F39" s="70">
        <v>375</v>
      </c>
      <c r="G39" s="70"/>
      <c r="H39" s="70"/>
      <c r="I39" s="70"/>
      <c r="J39" s="70"/>
      <c r="K39" s="69"/>
    </row>
    <row r="40" spans="1:11" ht="19.2">
      <c r="A40" s="102"/>
      <c r="B40" s="109" t="s">
        <v>264</v>
      </c>
      <c r="C40" s="102" t="s">
        <v>265</v>
      </c>
      <c r="D40" s="81" t="s">
        <v>236</v>
      </c>
      <c r="E40" s="82">
        <f t="shared" si="2"/>
        <v>375</v>
      </c>
      <c r="F40" s="82">
        <v>375</v>
      </c>
      <c r="G40" s="82"/>
      <c r="H40" s="82"/>
      <c r="I40" s="82"/>
      <c r="J40" s="82"/>
      <c r="K40" s="69"/>
    </row>
    <row r="41" spans="1:11" ht="19.2">
      <c r="A41" s="102"/>
      <c r="B41" s="109"/>
      <c r="C41" s="102"/>
      <c r="D41" s="81" t="s">
        <v>344</v>
      </c>
      <c r="E41" s="82">
        <f t="shared" si="2"/>
        <v>30</v>
      </c>
      <c r="F41" s="82"/>
      <c r="G41" s="82"/>
      <c r="H41" s="82"/>
      <c r="I41" s="82"/>
      <c r="J41" s="82">
        <v>30</v>
      </c>
      <c r="K41" s="69"/>
    </row>
    <row r="42" spans="1:11" ht="19.2">
      <c r="A42" s="102"/>
      <c r="B42" s="12" t="s">
        <v>266</v>
      </c>
      <c r="C42" s="81" t="s">
        <v>353</v>
      </c>
      <c r="D42" s="81" t="s">
        <v>236</v>
      </c>
      <c r="E42" s="82">
        <f t="shared" si="2"/>
        <v>300</v>
      </c>
      <c r="F42" s="82">
        <v>300</v>
      </c>
      <c r="G42" s="82"/>
      <c r="H42" s="82"/>
      <c r="I42" s="82"/>
      <c r="J42" s="82"/>
      <c r="K42" s="70"/>
    </row>
    <row r="43" spans="1:11" ht="38.4">
      <c r="A43" s="102"/>
      <c r="B43" s="12" t="s">
        <v>264</v>
      </c>
      <c r="C43" s="81" t="s">
        <v>319</v>
      </c>
      <c r="D43" s="81" t="s">
        <v>364</v>
      </c>
      <c r="E43" s="82">
        <f t="shared" si="2"/>
        <v>30</v>
      </c>
      <c r="F43" s="82">
        <v>0</v>
      </c>
      <c r="G43" s="82"/>
      <c r="H43" s="82"/>
      <c r="I43" s="82"/>
      <c r="J43" s="82">
        <v>30</v>
      </c>
      <c r="K43" s="69"/>
    </row>
    <row r="44" spans="1:11" ht="19.2">
      <c r="A44" s="102"/>
      <c r="B44" s="110" t="s">
        <v>122</v>
      </c>
      <c r="C44" s="81" t="s">
        <v>354</v>
      </c>
      <c r="D44" s="81" t="s">
        <v>355</v>
      </c>
      <c r="E44" s="82">
        <v>100</v>
      </c>
      <c r="F44" s="82"/>
      <c r="G44" s="82"/>
      <c r="H44" s="82"/>
      <c r="I44" s="82"/>
      <c r="J44" s="82">
        <v>100</v>
      </c>
      <c r="K44" s="72"/>
    </row>
    <row r="45" spans="1:11" ht="38.4">
      <c r="A45" s="102"/>
      <c r="B45" s="111"/>
      <c r="C45" s="81" t="s">
        <v>352</v>
      </c>
      <c r="D45" s="81" t="s">
        <v>364</v>
      </c>
      <c r="E45" s="82">
        <f>F45+G45+J45</f>
        <v>300</v>
      </c>
      <c r="F45" s="82"/>
      <c r="G45" s="82"/>
      <c r="H45" s="82"/>
      <c r="I45" s="82"/>
      <c r="J45" s="82">
        <v>300</v>
      </c>
      <c r="K45" s="69"/>
    </row>
    <row r="46" spans="1:11" ht="18">
      <c r="A46" s="101" t="s">
        <v>61</v>
      </c>
      <c r="B46" s="100" t="s">
        <v>269</v>
      </c>
      <c r="C46" s="100"/>
      <c r="D46" s="100"/>
      <c r="E46" s="68">
        <f>SUM(E47:E51)</f>
        <v>2405</v>
      </c>
      <c r="F46" s="68">
        <f>SUM(F47:F51)</f>
        <v>2345</v>
      </c>
      <c r="G46" s="68">
        <f>SUM(G47:G51)</f>
        <v>0</v>
      </c>
      <c r="H46" s="68">
        <f>SUM(H47:H51)</f>
        <v>0</v>
      </c>
      <c r="I46" s="68">
        <f>SUM(I47:I51)</f>
        <v>0</v>
      </c>
      <c r="J46" s="68">
        <f>SUM(J47:J51)</f>
        <v>60</v>
      </c>
      <c r="K46" s="70"/>
    </row>
    <row r="47" spans="1:11" ht="38.4">
      <c r="A47" s="101"/>
      <c r="B47" s="69" t="s">
        <v>334</v>
      </c>
      <c r="C47" s="70" t="s">
        <v>270</v>
      </c>
      <c r="D47" s="69" t="s">
        <v>235</v>
      </c>
      <c r="E47" s="70">
        <f t="shared" si="2"/>
        <v>450</v>
      </c>
      <c r="F47" s="70">
        <v>450</v>
      </c>
      <c r="G47" s="70"/>
      <c r="H47" s="70"/>
      <c r="I47" s="70"/>
      <c r="J47" s="70"/>
      <c r="K47" s="70"/>
    </row>
    <row r="48" spans="1:11" ht="19.2">
      <c r="A48" s="101"/>
      <c r="B48" s="70" t="s">
        <v>271</v>
      </c>
      <c r="C48" s="70" t="s">
        <v>272</v>
      </c>
      <c r="D48" s="70" t="s">
        <v>234</v>
      </c>
      <c r="E48" s="70">
        <f t="shared" si="2"/>
        <v>845</v>
      </c>
      <c r="F48" s="70">
        <v>845</v>
      </c>
      <c r="G48" s="70"/>
      <c r="H48" s="70"/>
      <c r="I48" s="70"/>
      <c r="J48" s="70"/>
      <c r="K48" s="70"/>
    </row>
    <row r="49" spans="1:11" ht="19.2">
      <c r="A49" s="101"/>
      <c r="B49" s="70" t="s">
        <v>273</v>
      </c>
      <c r="C49" s="70" t="s">
        <v>274</v>
      </c>
      <c r="D49" s="70" t="s">
        <v>234</v>
      </c>
      <c r="E49" s="70">
        <f t="shared" si="2"/>
        <v>750</v>
      </c>
      <c r="F49" s="70">
        <v>750</v>
      </c>
      <c r="G49" s="70"/>
      <c r="H49" s="70"/>
      <c r="I49" s="70"/>
      <c r="J49" s="70"/>
      <c r="K49" s="70"/>
    </row>
    <row r="50" spans="1:11" ht="19.2">
      <c r="A50" s="101"/>
      <c r="B50" s="70" t="s">
        <v>275</v>
      </c>
      <c r="C50" s="70" t="s">
        <v>276</v>
      </c>
      <c r="D50" s="70" t="s">
        <v>234</v>
      </c>
      <c r="E50" s="70">
        <f t="shared" si="2"/>
        <v>300</v>
      </c>
      <c r="F50" s="70">
        <v>300</v>
      </c>
      <c r="G50" s="70"/>
      <c r="H50" s="70"/>
      <c r="I50" s="70"/>
      <c r="J50" s="70"/>
      <c r="K50" s="70"/>
    </row>
    <row r="51" spans="1:11" ht="19.2" customHeight="1">
      <c r="A51" s="101"/>
      <c r="B51" s="81" t="s">
        <v>277</v>
      </c>
      <c r="C51" s="81" t="s">
        <v>342</v>
      </c>
      <c r="D51" s="81" t="s">
        <v>364</v>
      </c>
      <c r="E51" s="70">
        <f t="shared" si="2"/>
        <v>60</v>
      </c>
      <c r="F51" s="70"/>
      <c r="G51" s="70"/>
      <c r="H51" s="70"/>
      <c r="I51" s="70"/>
      <c r="J51" s="70">
        <v>60</v>
      </c>
      <c r="K51" s="69"/>
    </row>
    <row r="52" spans="1:11" ht="17.399999999999999">
      <c r="A52" s="101" t="s">
        <v>62</v>
      </c>
      <c r="B52" s="99" t="s">
        <v>129</v>
      </c>
      <c r="C52" s="100"/>
      <c r="D52" s="100"/>
      <c r="E52" s="68">
        <f>SUM(E54:E58)</f>
        <v>870</v>
      </c>
      <c r="F52" s="68">
        <f t="shared" ref="F52:J52" si="9">SUM(F54:F58)</f>
        <v>0</v>
      </c>
      <c r="G52" s="68">
        <f t="shared" si="9"/>
        <v>710</v>
      </c>
      <c r="H52" s="68">
        <f t="shared" si="9"/>
        <v>710</v>
      </c>
      <c r="I52" s="68">
        <f t="shared" si="9"/>
        <v>0</v>
      </c>
      <c r="J52" s="68">
        <f t="shared" si="9"/>
        <v>160</v>
      </c>
      <c r="K52" s="65"/>
    </row>
    <row r="53" spans="1:11" ht="18.75" customHeight="1">
      <c r="A53" s="101"/>
      <c r="B53" s="101" t="s">
        <v>130</v>
      </c>
      <c r="C53" s="99" t="s">
        <v>131</v>
      </c>
      <c r="D53" s="100"/>
      <c r="E53" s="68">
        <f>SUM(E54:E57)</f>
        <v>840</v>
      </c>
      <c r="F53" s="68">
        <f t="shared" ref="F53:J53" si="10">SUM(F54:F57)</f>
        <v>0</v>
      </c>
      <c r="G53" s="68">
        <f t="shared" si="10"/>
        <v>710</v>
      </c>
      <c r="H53" s="68">
        <f t="shared" si="10"/>
        <v>710</v>
      </c>
      <c r="I53" s="68">
        <f t="shared" si="10"/>
        <v>0</v>
      </c>
      <c r="J53" s="68">
        <f t="shared" si="10"/>
        <v>130</v>
      </c>
      <c r="K53" s="65"/>
    </row>
    <row r="54" spans="1:11" ht="40.5" customHeight="1">
      <c r="A54" s="101"/>
      <c r="B54" s="101"/>
      <c r="C54" s="101" t="s">
        <v>132</v>
      </c>
      <c r="D54" s="60" t="s">
        <v>298</v>
      </c>
      <c r="E54" s="70">
        <f t="shared" si="2"/>
        <v>100</v>
      </c>
      <c r="F54" s="70"/>
      <c r="G54" s="70"/>
      <c r="H54" s="70"/>
      <c r="I54" s="70"/>
      <c r="J54" s="70">
        <v>100</v>
      </c>
      <c r="K54" s="10"/>
    </row>
    <row r="55" spans="1:11" ht="19.2">
      <c r="A55" s="101"/>
      <c r="B55" s="101"/>
      <c r="C55" s="101"/>
      <c r="D55" s="60" t="s">
        <v>297</v>
      </c>
      <c r="E55" s="70">
        <f t="shared" si="2"/>
        <v>260</v>
      </c>
      <c r="F55" s="70"/>
      <c r="G55" s="70">
        <v>260</v>
      </c>
      <c r="H55" s="70">
        <v>260</v>
      </c>
      <c r="I55" s="70"/>
      <c r="J55" s="70"/>
      <c r="K55" s="10"/>
    </row>
    <row r="56" spans="1:11" ht="19.2">
      <c r="A56" s="101"/>
      <c r="B56" s="101"/>
      <c r="C56" s="101" t="s">
        <v>133</v>
      </c>
      <c r="D56" s="81" t="s">
        <v>364</v>
      </c>
      <c r="E56" s="70">
        <f t="shared" si="2"/>
        <v>30</v>
      </c>
      <c r="F56" s="70"/>
      <c r="G56" s="70"/>
      <c r="H56" s="70"/>
      <c r="I56" s="70"/>
      <c r="J56" s="70">
        <v>30</v>
      </c>
      <c r="K56" s="10"/>
    </row>
    <row r="57" spans="1:11" ht="19.2">
      <c r="A57" s="101"/>
      <c r="B57" s="101"/>
      <c r="C57" s="101"/>
      <c r="D57" s="60" t="s">
        <v>297</v>
      </c>
      <c r="E57" s="70">
        <f t="shared" si="2"/>
        <v>450</v>
      </c>
      <c r="F57" s="70"/>
      <c r="G57" s="70">
        <v>450</v>
      </c>
      <c r="H57" s="70">
        <v>450</v>
      </c>
      <c r="I57" s="70"/>
      <c r="J57" s="70"/>
      <c r="K57" s="10"/>
    </row>
    <row r="58" spans="1:11" ht="19.2">
      <c r="A58" s="101"/>
      <c r="B58" s="69" t="s">
        <v>134</v>
      </c>
      <c r="C58" s="69" t="s">
        <v>135</v>
      </c>
      <c r="D58" s="81" t="s">
        <v>364</v>
      </c>
      <c r="E58" s="70">
        <f t="shared" si="2"/>
        <v>30</v>
      </c>
      <c r="F58" s="70"/>
      <c r="G58" s="70"/>
      <c r="H58" s="70"/>
      <c r="I58" s="70"/>
      <c r="J58" s="70">
        <v>30</v>
      </c>
      <c r="K58" s="10"/>
    </row>
    <row r="59" spans="1:11" ht="17.399999999999999">
      <c r="A59" s="102" t="s">
        <v>278</v>
      </c>
      <c r="B59" s="100" t="s">
        <v>279</v>
      </c>
      <c r="C59" s="100"/>
      <c r="D59" s="100"/>
      <c r="E59" s="68">
        <f>SUM(E61:E64)</f>
        <v>1665</v>
      </c>
      <c r="F59" s="68">
        <f t="shared" ref="F59:J59" si="11">SUM(F61:F64)</f>
        <v>1665</v>
      </c>
      <c r="G59" s="68">
        <f t="shared" si="11"/>
        <v>0</v>
      </c>
      <c r="H59" s="68">
        <f t="shared" si="11"/>
        <v>0</v>
      </c>
      <c r="I59" s="68">
        <f t="shared" si="11"/>
        <v>0</v>
      </c>
      <c r="J59" s="68">
        <f t="shared" si="11"/>
        <v>0</v>
      </c>
      <c r="K59" s="68"/>
    </row>
    <row r="60" spans="1:11" ht="17.399999999999999">
      <c r="A60" s="102"/>
      <c r="B60" s="105" t="s">
        <v>349</v>
      </c>
      <c r="C60" s="100"/>
      <c r="D60" s="100"/>
      <c r="E60" s="68">
        <f>E61+E62</f>
        <v>600</v>
      </c>
      <c r="F60" s="68">
        <f t="shared" ref="F60:J60" si="12">F61+F62</f>
        <v>600</v>
      </c>
      <c r="G60" s="68">
        <f t="shared" si="12"/>
        <v>0</v>
      </c>
      <c r="H60" s="68">
        <f t="shared" si="12"/>
        <v>0</v>
      </c>
      <c r="I60" s="68">
        <f t="shared" si="12"/>
        <v>0</v>
      </c>
      <c r="J60" s="68">
        <f t="shared" si="12"/>
        <v>0</v>
      </c>
      <c r="K60" s="68"/>
    </row>
    <row r="61" spans="1:11" ht="19.2">
      <c r="A61" s="102"/>
      <c r="B61" s="101" t="s">
        <v>335</v>
      </c>
      <c r="C61" s="70" t="s">
        <v>280</v>
      </c>
      <c r="D61" s="69" t="s">
        <v>235</v>
      </c>
      <c r="E61" s="70">
        <f t="shared" si="2"/>
        <v>300</v>
      </c>
      <c r="F61" s="70">
        <v>300</v>
      </c>
      <c r="G61" s="66"/>
      <c r="H61" s="70"/>
      <c r="I61" s="70"/>
      <c r="J61" s="70"/>
      <c r="K61" s="70"/>
    </row>
    <row r="62" spans="1:11" ht="19.2">
      <c r="A62" s="102"/>
      <c r="B62" s="101"/>
      <c r="C62" s="70" t="s">
        <v>281</v>
      </c>
      <c r="D62" s="69" t="s">
        <v>235</v>
      </c>
      <c r="E62" s="70">
        <f t="shared" si="2"/>
        <v>300</v>
      </c>
      <c r="F62" s="70">
        <v>300</v>
      </c>
      <c r="G62" s="70"/>
      <c r="H62" s="70"/>
      <c r="I62" s="70"/>
      <c r="J62" s="70"/>
      <c r="K62" s="68"/>
    </row>
    <row r="63" spans="1:11" ht="19.2">
      <c r="A63" s="102"/>
      <c r="B63" s="70" t="s">
        <v>282</v>
      </c>
      <c r="C63" s="70" t="s">
        <v>283</v>
      </c>
      <c r="D63" s="69" t="s">
        <v>236</v>
      </c>
      <c r="E63" s="70">
        <f t="shared" si="2"/>
        <v>375</v>
      </c>
      <c r="F63" s="70">
        <v>375</v>
      </c>
      <c r="G63" s="70"/>
      <c r="H63" s="70"/>
      <c r="I63" s="70"/>
      <c r="J63" s="70"/>
      <c r="K63" s="68"/>
    </row>
    <row r="64" spans="1:11" ht="19.2">
      <c r="A64" s="102"/>
      <c r="B64" s="70" t="s">
        <v>284</v>
      </c>
      <c r="C64" s="70" t="s">
        <v>285</v>
      </c>
      <c r="D64" s="70" t="s">
        <v>234</v>
      </c>
      <c r="E64" s="70">
        <f t="shared" si="2"/>
        <v>690</v>
      </c>
      <c r="F64" s="70">
        <v>690</v>
      </c>
      <c r="G64" s="70"/>
      <c r="H64" s="70"/>
      <c r="I64" s="70"/>
      <c r="J64" s="70"/>
      <c r="K64" s="68"/>
    </row>
    <row r="65" spans="1:11" ht="17.399999999999999">
      <c r="A65" s="101" t="s">
        <v>65</v>
      </c>
      <c r="B65" s="105" t="s">
        <v>141</v>
      </c>
      <c r="C65" s="100"/>
      <c r="D65" s="100"/>
      <c r="E65" s="68">
        <f>SUM(E67:E73)</f>
        <v>1765</v>
      </c>
      <c r="F65" s="68">
        <f t="shared" ref="F65:J65" si="13">SUM(F67:F73)</f>
        <v>480</v>
      </c>
      <c r="G65" s="68">
        <f t="shared" si="13"/>
        <v>1185</v>
      </c>
      <c r="H65" s="68">
        <f t="shared" si="13"/>
        <v>840</v>
      </c>
      <c r="I65" s="68">
        <f t="shared" si="13"/>
        <v>345</v>
      </c>
      <c r="J65" s="68">
        <f t="shared" si="13"/>
        <v>100</v>
      </c>
      <c r="K65" s="68"/>
    </row>
    <row r="66" spans="1:11" ht="17.399999999999999">
      <c r="A66" s="101"/>
      <c r="B66" s="105" t="s">
        <v>350</v>
      </c>
      <c r="C66" s="105"/>
      <c r="D66" s="105"/>
      <c r="E66" s="68">
        <f>SUM(E67:E68)</f>
        <v>425</v>
      </c>
      <c r="F66" s="68">
        <f t="shared" ref="F66:J66" si="14">SUM(F67:F68)</f>
        <v>425</v>
      </c>
      <c r="G66" s="68">
        <f t="shared" si="14"/>
        <v>0</v>
      </c>
      <c r="H66" s="68">
        <f t="shared" si="14"/>
        <v>0</v>
      </c>
      <c r="I66" s="68">
        <f t="shared" si="14"/>
        <v>0</v>
      </c>
      <c r="J66" s="68">
        <f t="shared" si="14"/>
        <v>0</v>
      </c>
      <c r="K66" s="68"/>
    </row>
    <row r="67" spans="1:11" ht="38.4">
      <c r="A67" s="101"/>
      <c r="B67" s="101" t="s">
        <v>339</v>
      </c>
      <c r="C67" s="70" t="s">
        <v>286</v>
      </c>
      <c r="D67" s="69" t="s">
        <v>235</v>
      </c>
      <c r="E67" s="70">
        <f t="shared" si="2"/>
        <v>225</v>
      </c>
      <c r="F67" s="70">
        <v>225</v>
      </c>
      <c r="G67" s="70"/>
      <c r="H67" s="70"/>
      <c r="I67" s="70"/>
      <c r="J67" s="70"/>
      <c r="K67" s="70"/>
    </row>
    <row r="68" spans="1:11" ht="38.4">
      <c r="A68" s="101"/>
      <c r="B68" s="101"/>
      <c r="C68" s="12" t="s">
        <v>287</v>
      </c>
      <c r="D68" s="69" t="s">
        <v>235</v>
      </c>
      <c r="E68" s="70">
        <f t="shared" si="2"/>
        <v>200</v>
      </c>
      <c r="F68" s="70">
        <v>200</v>
      </c>
      <c r="G68" s="70"/>
      <c r="H68" s="70"/>
      <c r="I68" s="70"/>
      <c r="J68" s="70"/>
      <c r="K68" s="70"/>
    </row>
    <row r="69" spans="1:11" ht="19.2">
      <c r="A69" s="101"/>
      <c r="B69" s="17" t="s">
        <v>148</v>
      </c>
      <c r="C69" s="69" t="s">
        <v>149</v>
      </c>
      <c r="D69" s="70" t="s">
        <v>234</v>
      </c>
      <c r="E69" s="70">
        <f t="shared" si="2"/>
        <v>55</v>
      </c>
      <c r="F69" s="70">
        <v>55</v>
      </c>
      <c r="G69" s="70"/>
      <c r="H69" s="70"/>
      <c r="I69" s="70"/>
      <c r="J69" s="70"/>
      <c r="K69" s="70"/>
    </row>
    <row r="70" spans="1:11" ht="38.4">
      <c r="A70" s="101"/>
      <c r="B70" s="69" t="s">
        <v>156</v>
      </c>
      <c r="C70" s="69" t="s">
        <v>320</v>
      </c>
      <c r="D70" s="69" t="s">
        <v>343</v>
      </c>
      <c r="E70" s="70">
        <f t="shared" si="2"/>
        <v>100</v>
      </c>
      <c r="F70" s="70"/>
      <c r="G70" s="70"/>
      <c r="H70" s="70"/>
      <c r="I70" s="70"/>
      <c r="J70" s="70">
        <v>100</v>
      </c>
      <c r="K70" s="10"/>
    </row>
    <row r="71" spans="1:11" ht="19.2">
      <c r="A71" s="101"/>
      <c r="B71" s="69" t="s">
        <v>336</v>
      </c>
      <c r="C71" s="60" t="s">
        <v>299</v>
      </c>
      <c r="D71" s="60" t="s">
        <v>297</v>
      </c>
      <c r="E71" s="70">
        <f t="shared" si="2"/>
        <v>270</v>
      </c>
      <c r="F71" s="70"/>
      <c r="G71" s="70">
        <v>270</v>
      </c>
      <c r="H71" s="70">
        <v>270</v>
      </c>
      <c r="I71" s="70"/>
      <c r="J71" s="70"/>
      <c r="K71" s="10"/>
    </row>
    <row r="72" spans="1:11" ht="19.2">
      <c r="A72" s="101"/>
      <c r="B72" s="69" t="s">
        <v>337</v>
      </c>
      <c r="C72" s="60" t="s">
        <v>300</v>
      </c>
      <c r="D72" s="60" t="s">
        <v>297</v>
      </c>
      <c r="E72" s="70">
        <f t="shared" si="2"/>
        <v>245</v>
      </c>
      <c r="F72" s="70"/>
      <c r="G72" s="70">
        <v>245</v>
      </c>
      <c r="H72" s="70">
        <v>245</v>
      </c>
      <c r="I72" s="70"/>
      <c r="J72" s="70"/>
      <c r="K72" s="10"/>
    </row>
    <row r="73" spans="1:11" ht="19.2">
      <c r="A73" s="101"/>
      <c r="B73" s="69" t="s">
        <v>338</v>
      </c>
      <c r="C73" s="60" t="s">
        <v>301</v>
      </c>
      <c r="D73" s="60" t="s">
        <v>297</v>
      </c>
      <c r="E73" s="70">
        <f t="shared" si="2"/>
        <v>670</v>
      </c>
      <c r="F73" s="70"/>
      <c r="G73" s="70">
        <v>670</v>
      </c>
      <c r="H73" s="70">
        <v>325</v>
      </c>
      <c r="I73" s="70">
        <v>345</v>
      </c>
      <c r="J73" s="70"/>
      <c r="K73" s="10"/>
    </row>
    <row r="74" spans="1:11" ht="18.75" customHeight="1">
      <c r="A74" s="102" t="s">
        <v>288</v>
      </c>
      <c r="B74" s="100" t="s">
        <v>289</v>
      </c>
      <c r="C74" s="100"/>
      <c r="D74" s="100"/>
      <c r="E74" s="68">
        <f>SUM(E75:E77)</f>
        <v>1115</v>
      </c>
      <c r="F74" s="68">
        <f t="shared" ref="F74:J74" si="15">SUM(F75:F77)</f>
        <v>1115</v>
      </c>
      <c r="G74" s="68">
        <f t="shared" si="15"/>
        <v>0</v>
      </c>
      <c r="H74" s="68">
        <f t="shared" si="15"/>
        <v>0</v>
      </c>
      <c r="I74" s="68">
        <f t="shared" si="15"/>
        <v>0</v>
      </c>
      <c r="J74" s="68">
        <f t="shared" si="15"/>
        <v>0</v>
      </c>
      <c r="K74" s="68"/>
    </row>
    <row r="75" spans="1:11" ht="38.4">
      <c r="A75" s="102"/>
      <c r="B75" s="69" t="s">
        <v>340</v>
      </c>
      <c r="C75" s="70" t="s">
        <v>290</v>
      </c>
      <c r="D75" s="69" t="s">
        <v>235</v>
      </c>
      <c r="E75" s="70">
        <f t="shared" si="2"/>
        <v>225</v>
      </c>
      <c r="F75" s="70">
        <v>225</v>
      </c>
      <c r="G75" s="70"/>
      <c r="H75" s="70"/>
      <c r="I75" s="70"/>
      <c r="J75" s="70"/>
      <c r="K75" s="70"/>
    </row>
    <row r="76" spans="1:11" ht="19.2">
      <c r="A76" s="102"/>
      <c r="B76" s="71" t="s">
        <v>291</v>
      </c>
      <c r="C76" s="71" t="s">
        <v>292</v>
      </c>
      <c r="D76" s="70" t="s">
        <v>234</v>
      </c>
      <c r="E76" s="70">
        <f t="shared" si="2"/>
        <v>390</v>
      </c>
      <c r="F76" s="70">
        <v>390</v>
      </c>
      <c r="G76" s="70"/>
      <c r="H76" s="70"/>
      <c r="I76" s="70"/>
      <c r="J76" s="70"/>
      <c r="K76" s="70"/>
    </row>
    <row r="77" spans="1:11" ht="19.2">
      <c r="A77" s="102"/>
      <c r="B77" s="70" t="s">
        <v>293</v>
      </c>
      <c r="C77" s="70" t="s">
        <v>294</v>
      </c>
      <c r="D77" s="69" t="s">
        <v>94</v>
      </c>
      <c r="E77" s="70">
        <f t="shared" ref="E77:E95" si="16">F77+G77+J77</f>
        <v>500</v>
      </c>
      <c r="F77" s="70">
        <v>500</v>
      </c>
      <c r="G77" s="70"/>
      <c r="H77" s="70"/>
      <c r="I77" s="70"/>
      <c r="J77" s="70"/>
      <c r="K77" s="70"/>
    </row>
    <row r="78" spans="1:11" ht="18">
      <c r="A78" s="101" t="s">
        <v>67</v>
      </c>
      <c r="B78" s="99" t="s">
        <v>169</v>
      </c>
      <c r="C78" s="100"/>
      <c r="D78" s="100"/>
      <c r="E78" s="68">
        <f>SUM(E79:E80)</f>
        <v>800</v>
      </c>
      <c r="F78" s="68">
        <f t="shared" ref="F78:J78" si="17">SUM(F79:F80)</f>
        <v>0</v>
      </c>
      <c r="G78" s="68">
        <f t="shared" si="17"/>
        <v>770</v>
      </c>
      <c r="H78" s="68">
        <f t="shared" si="17"/>
        <v>480</v>
      </c>
      <c r="I78" s="68">
        <f t="shared" si="17"/>
        <v>290</v>
      </c>
      <c r="J78" s="68">
        <f t="shared" si="17"/>
        <v>30</v>
      </c>
      <c r="K78" s="70"/>
    </row>
    <row r="79" spans="1:11" ht="19.2">
      <c r="A79" s="101"/>
      <c r="B79" s="69" t="s">
        <v>172</v>
      </c>
      <c r="C79" s="69" t="s">
        <v>321</v>
      </c>
      <c r="D79" s="81" t="s">
        <v>364</v>
      </c>
      <c r="E79" s="70">
        <f t="shared" si="16"/>
        <v>30</v>
      </c>
      <c r="F79" s="70"/>
      <c r="G79" s="70"/>
      <c r="H79" s="70"/>
      <c r="I79" s="70"/>
      <c r="J79" s="70">
        <v>30</v>
      </c>
      <c r="K79" s="73"/>
    </row>
    <row r="80" spans="1:11" ht="19.2">
      <c r="A80" s="101"/>
      <c r="B80" s="60" t="s">
        <v>308</v>
      </c>
      <c r="C80" s="60" t="s">
        <v>309</v>
      </c>
      <c r="D80" s="69" t="s">
        <v>297</v>
      </c>
      <c r="E80" s="70">
        <f t="shared" si="16"/>
        <v>770</v>
      </c>
      <c r="F80" s="70"/>
      <c r="G80" s="70">
        <v>770</v>
      </c>
      <c r="H80" s="70">
        <v>480</v>
      </c>
      <c r="I80" s="70">
        <v>290</v>
      </c>
      <c r="J80" s="70"/>
      <c r="K80" s="73"/>
    </row>
    <row r="81" spans="1:11" ht="17.399999999999999">
      <c r="A81" s="101" t="s">
        <v>66</v>
      </c>
      <c r="B81" s="99" t="s">
        <v>176</v>
      </c>
      <c r="C81" s="100"/>
      <c r="D81" s="100"/>
      <c r="E81" s="68">
        <f>SUM(E82:E88)</f>
        <v>940</v>
      </c>
      <c r="F81" s="68">
        <f>SUM(F82:F88)</f>
        <v>0</v>
      </c>
      <c r="G81" s="68">
        <f>SUM(G82:G88)</f>
        <v>640</v>
      </c>
      <c r="H81" s="68">
        <f>SUM(H82:H88)</f>
        <v>640</v>
      </c>
      <c r="I81" s="68">
        <f>SUM(I82:I88)</f>
        <v>0</v>
      </c>
      <c r="J81" s="68">
        <f>SUM(J82:J88)</f>
        <v>300</v>
      </c>
      <c r="K81" s="65"/>
    </row>
    <row r="82" spans="1:11" ht="38.4">
      <c r="A82" s="101"/>
      <c r="B82" s="69" t="s">
        <v>306</v>
      </c>
      <c r="C82" s="69" t="s">
        <v>307</v>
      </c>
      <c r="D82" s="69" t="s">
        <v>297</v>
      </c>
      <c r="E82" s="70">
        <f t="shared" si="16"/>
        <v>190</v>
      </c>
      <c r="F82" s="68"/>
      <c r="G82" s="70">
        <v>190</v>
      </c>
      <c r="H82" s="70">
        <v>190</v>
      </c>
      <c r="I82" s="68"/>
      <c r="J82" s="68"/>
      <c r="K82" s="65"/>
    </row>
    <row r="83" spans="1:11" ht="19.2">
      <c r="A83" s="101"/>
      <c r="B83" s="69" t="s">
        <v>302</v>
      </c>
      <c r="C83" s="69" t="s">
        <v>303</v>
      </c>
      <c r="D83" s="69" t="s">
        <v>297</v>
      </c>
      <c r="E83" s="70">
        <f t="shared" si="16"/>
        <v>190</v>
      </c>
      <c r="F83" s="68"/>
      <c r="G83" s="70">
        <v>190</v>
      </c>
      <c r="H83" s="70">
        <v>190</v>
      </c>
      <c r="I83" s="68"/>
      <c r="J83" s="68"/>
      <c r="K83" s="65"/>
    </row>
    <row r="84" spans="1:11" ht="19.2">
      <c r="A84" s="101"/>
      <c r="B84" s="69" t="s">
        <v>185</v>
      </c>
      <c r="C84" s="69" t="s">
        <v>322</v>
      </c>
      <c r="D84" s="81" t="s">
        <v>364</v>
      </c>
      <c r="E84" s="70">
        <f t="shared" si="16"/>
        <v>80</v>
      </c>
      <c r="F84" s="68"/>
      <c r="G84" s="68"/>
      <c r="H84" s="68"/>
      <c r="I84" s="68"/>
      <c r="J84" s="70">
        <v>80</v>
      </c>
      <c r="K84" s="10"/>
    </row>
    <row r="85" spans="1:11" ht="19.2">
      <c r="A85" s="101"/>
      <c r="B85" s="69" t="s">
        <v>193</v>
      </c>
      <c r="C85" s="69" t="s">
        <v>323</v>
      </c>
      <c r="D85" s="81" t="s">
        <v>364</v>
      </c>
      <c r="E85" s="70">
        <f t="shared" si="16"/>
        <v>80</v>
      </c>
      <c r="F85" s="68"/>
      <c r="G85" s="68"/>
      <c r="H85" s="68"/>
      <c r="I85" s="68"/>
      <c r="J85" s="70">
        <v>80</v>
      </c>
      <c r="K85" s="10"/>
    </row>
    <row r="86" spans="1:11" ht="31.2" customHeight="1">
      <c r="A86" s="101"/>
      <c r="B86" s="81" t="s">
        <v>189</v>
      </c>
      <c r="C86" s="81" t="s">
        <v>324</v>
      </c>
      <c r="D86" s="81" t="s">
        <v>364</v>
      </c>
      <c r="E86" s="70">
        <f t="shared" si="16"/>
        <v>110</v>
      </c>
      <c r="F86" s="18"/>
      <c r="G86" s="70"/>
      <c r="H86" s="18"/>
      <c r="I86" s="70"/>
      <c r="J86" s="70">
        <v>110</v>
      </c>
      <c r="K86" s="10"/>
    </row>
    <row r="87" spans="1:11" ht="19.2">
      <c r="A87" s="101"/>
      <c r="B87" s="69" t="s">
        <v>341</v>
      </c>
      <c r="C87" s="69" t="s">
        <v>325</v>
      </c>
      <c r="D87" s="81" t="s">
        <v>364</v>
      </c>
      <c r="E87" s="70">
        <f t="shared" si="16"/>
        <v>30</v>
      </c>
      <c r="F87" s="70"/>
      <c r="G87" s="1"/>
      <c r="H87" s="1"/>
      <c r="I87" s="70"/>
      <c r="J87" s="70">
        <v>30</v>
      </c>
      <c r="K87" s="10"/>
    </row>
    <row r="88" spans="1:11" ht="19.2">
      <c r="A88" s="101"/>
      <c r="B88" s="69" t="s">
        <v>305</v>
      </c>
      <c r="C88" s="60" t="s">
        <v>304</v>
      </c>
      <c r="D88" s="69" t="s">
        <v>297</v>
      </c>
      <c r="E88" s="70">
        <f t="shared" si="16"/>
        <v>260</v>
      </c>
      <c r="F88" s="70"/>
      <c r="G88" s="70">
        <v>260</v>
      </c>
      <c r="H88" s="70">
        <v>260</v>
      </c>
      <c r="I88" s="70"/>
      <c r="J88" s="70"/>
      <c r="K88" s="10"/>
    </row>
    <row r="89" spans="1:11" ht="17.399999999999999">
      <c r="A89" s="101" t="s">
        <v>359</v>
      </c>
      <c r="B89" s="99" t="s">
        <v>205</v>
      </c>
      <c r="C89" s="100"/>
      <c r="D89" s="100"/>
      <c r="E89" s="68">
        <f>SUM(E90:E95)</f>
        <v>865</v>
      </c>
      <c r="F89" s="68">
        <f t="shared" ref="F89:J89" si="18">SUM(F90:F95)</f>
        <v>0</v>
      </c>
      <c r="G89" s="68">
        <f t="shared" si="18"/>
        <v>255</v>
      </c>
      <c r="H89" s="68">
        <f t="shared" si="18"/>
        <v>255</v>
      </c>
      <c r="I89" s="68">
        <f t="shared" si="18"/>
        <v>0</v>
      </c>
      <c r="J89" s="68">
        <f t="shared" si="18"/>
        <v>610</v>
      </c>
      <c r="K89" s="65"/>
    </row>
    <row r="90" spans="1:11" ht="19.2">
      <c r="A90" s="101"/>
      <c r="B90" s="69" t="s">
        <v>210</v>
      </c>
      <c r="C90" s="69" t="s">
        <v>326</v>
      </c>
      <c r="D90" s="81" t="s">
        <v>364</v>
      </c>
      <c r="E90" s="70">
        <f t="shared" si="16"/>
        <v>30</v>
      </c>
      <c r="F90" s="70"/>
      <c r="G90" s="70"/>
      <c r="H90" s="70"/>
      <c r="I90" s="70"/>
      <c r="J90" s="70">
        <v>30</v>
      </c>
      <c r="K90" s="10"/>
    </row>
    <row r="91" spans="1:11" ht="40.5" customHeight="1">
      <c r="A91" s="101"/>
      <c r="B91" s="101" t="s">
        <v>212</v>
      </c>
      <c r="C91" s="101" t="s">
        <v>327</v>
      </c>
      <c r="D91" s="69" t="s">
        <v>369</v>
      </c>
      <c r="E91" s="70">
        <f>F91+G91+J91</f>
        <v>100</v>
      </c>
      <c r="F91" s="70"/>
      <c r="G91" s="70"/>
      <c r="H91" s="70"/>
      <c r="I91" s="70"/>
      <c r="J91" s="70">
        <v>100</v>
      </c>
      <c r="K91" s="10"/>
    </row>
    <row r="92" spans="1:11" ht="40.5" customHeight="1">
      <c r="A92" s="101"/>
      <c r="B92" s="101"/>
      <c r="C92" s="101"/>
      <c r="D92" s="78" t="s">
        <v>361</v>
      </c>
      <c r="E92" s="79">
        <v>100</v>
      </c>
      <c r="F92" s="79"/>
      <c r="G92" s="79"/>
      <c r="H92" s="79"/>
      <c r="I92" s="79"/>
      <c r="J92" s="79">
        <v>100</v>
      </c>
      <c r="K92" s="10"/>
    </row>
    <row r="93" spans="1:11" ht="38.4">
      <c r="A93" s="101"/>
      <c r="B93" s="101"/>
      <c r="C93" s="101"/>
      <c r="D93" s="75" t="s">
        <v>356</v>
      </c>
      <c r="E93" s="70">
        <f t="shared" si="16"/>
        <v>350</v>
      </c>
      <c r="F93" s="70"/>
      <c r="G93" s="70"/>
      <c r="H93" s="70"/>
      <c r="I93" s="70"/>
      <c r="J93" s="70">
        <v>350</v>
      </c>
      <c r="K93" s="10"/>
    </row>
    <row r="94" spans="1:11" ht="19.2">
      <c r="A94" s="101"/>
      <c r="B94" s="69" t="s">
        <v>216</v>
      </c>
      <c r="C94" s="69" t="s">
        <v>328</v>
      </c>
      <c r="D94" s="81" t="s">
        <v>364</v>
      </c>
      <c r="E94" s="70">
        <f t="shared" si="16"/>
        <v>30</v>
      </c>
      <c r="F94" s="70"/>
      <c r="G94" s="70"/>
      <c r="H94" s="70"/>
      <c r="I94" s="70"/>
      <c r="J94" s="70">
        <v>30</v>
      </c>
      <c r="K94" s="10"/>
    </row>
    <row r="95" spans="1:11" ht="19.2">
      <c r="A95" s="101"/>
      <c r="B95" s="60" t="s">
        <v>310</v>
      </c>
      <c r="C95" s="60" t="s">
        <v>311</v>
      </c>
      <c r="D95" s="69" t="s">
        <v>297</v>
      </c>
      <c r="E95" s="70">
        <f t="shared" si="16"/>
        <v>255</v>
      </c>
      <c r="F95" s="70"/>
      <c r="G95" s="70">
        <v>255</v>
      </c>
      <c r="H95" s="70">
        <v>255</v>
      </c>
      <c r="I95" s="70"/>
      <c r="J95" s="70"/>
      <c r="K95" s="10"/>
    </row>
    <row r="96" spans="1:11" ht="40.5" customHeight="1">
      <c r="A96" s="80" t="s">
        <v>358</v>
      </c>
      <c r="B96" s="107" t="s">
        <v>357</v>
      </c>
      <c r="C96" s="108"/>
      <c r="D96" s="76" t="s">
        <v>370</v>
      </c>
      <c r="E96" s="77">
        <f t="shared" ref="E96" si="19">F96+G96+J96</f>
        <v>1500</v>
      </c>
      <c r="F96" s="64"/>
      <c r="G96" s="64"/>
      <c r="H96" s="64"/>
      <c r="I96" s="64"/>
      <c r="J96" s="77">
        <v>1500</v>
      </c>
      <c r="K96" s="76"/>
    </row>
  </sheetData>
  <mergeCells count="59">
    <mergeCell ref="B96:C96"/>
    <mergeCell ref="A11:A14"/>
    <mergeCell ref="A26:A32"/>
    <mergeCell ref="A33:A45"/>
    <mergeCell ref="B11:D11"/>
    <mergeCell ref="B15:D15"/>
    <mergeCell ref="B26:D26"/>
    <mergeCell ref="B33:D33"/>
    <mergeCell ref="B13:B14"/>
    <mergeCell ref="B17:B20"/>
    <mergeCell ref="B35:B37"/>
    <mergeCell ref="B44:B45"/>
    <mergeCell ref="A15:A25"/>
    <mergeCell ref="B40:B41"/>
    <mergeCell ref="A2:K2"/>
    <mergeCell ref="E3:K3"/>
    <mergeCell ref="G4:I4"/>
    <mergeCell ref="B7:D7"/>
    <mergeCell ref="D4:D5"/>
    <mergeCell ref="E4:E5"/>
    <mergeCell ref="F4:F5"/>
    <mergeCell ref="J4:J5"/>
    <mergeCell ref="K4:K5"/>
    <mergeCell ref="B4:B5"/>
    <mergeCell ref="C4:C5"/>
    <mergeCell ref="A7:A10"/>
    <mergeCell ref="B9:B10"/>
    <mergeCell ref="A4:A5"/>
    <mergeCell ref="B8:D8"/>
    <mergeCell ref="B67:B68"/>
    <mergeCell ref="A46:A51"/>
    <mergeCell ref="C54:C55"/>
    <mergeCell ref="C56:C57"/>
    <mergeCell ref="B53:B57"/>
    <mergeCell ref="A65:A73"/>
    <mergeCell ref="B52:D52"/>
    <mergeCell ref="C53:D53"/>
    <mergeCell ref="B59:D59"/>
    <mergeCell ref="B65:D65"/>
    <mergeCell ref="A52:A58"/>
    <mergeCell ref="A59:A64"/>
    <mergeCell ref="B12:D12"/>
    <mergeCell ref="A78:A80"/>
    <mergeCell ref="A89:A95"/>
    <mergeCell ref="B74:D74"/>
    <mergeCell ref="A74:A77"/>
    <mergeCell ref="B78:D78"/>
    <mergeCell ref="B81:D81"/>
    <mergeCell ref="B89:D89"/>
    <mergeCell ref="A81:A88"/>
    <mergeCell ref="B91:B93"/>
    <mergeCell ref="C91:C93"/>
    <mergeCell ref="B16:D16"/>
    <mergeCell ref="B34:D34"/>
    <mergeCell ref="B60:D60"/>
    <mergeCell ref="B66:D66"/>
    <mergeCell ref="B46:D46"/>
    <mergeCell ref="B61:B62"/>
    <mergeCell ref="C40:C41"/>
  </mergeCells>
  <phoneticPr fontId="2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土壤</vt:lpstr>
      <vt:lpstr>大气</vt:lpstr>
      <vt:lpstr>农村（中央）</vt:lpstr>
      <vt:lpstr>农村（省级）</vt:lpstr>
      <vt:lpstr>'农村（中央）'!Print_Titles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李炜玮 10.104.98.82</cp:lastModifiedBy>
  <cp:lastPrinted>2019-03-25T08:53:42Z</cp:lastPrinted>
  <dcterms:created xsi:type="dcterms:W3CDTF">2006-09-13T11:21:00Z</dcterms:created>
  <dcterms:modified xsi:type="dcterms:W3CDTF">2019-06-19T11:23:14Z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