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120" windowWidth="20490" windowHeight="7740"/>
  </bookViews>
  <sheets>
    <sheet name="汇总表" sheetId="4" r:id="rId1"/>
    <sheet name="普通国省道建设" sheetId="20" r:id="rId2"/>
    <sheet name="干线公路安保工程" sheetId="14" r:id="rId3"/>
    <sheet name="2020年交通运输信息化项目建设" sheetId="15" r:id="rId4"/>
    <sheet name="自然村通组路" sheetId="19" r:id="rId5"/>
    <sheet name="窄路加宽" sheetId="18" r:id="rId6"/>
    <sheet name="2020年农村安保" sheetId="17" r:id="rId7"/>
    <sheet name="重要县乡道" sheetId="22" r:id="rId8"/>
    <sheet name="边界路断头路 " sheetId="12" r:id="rId9"/>
    <sheet name="水运建设项目" sheetId="16" r:id="rId10"/>
    <sheet name="铁路专用线社会道口达标改造补助资金" sheetId="1" r:id="rId11"/>
    <sheet name="2020年干线公路大中修（含危隧改造）补助资金明细表" sheetId="13" r:id="rId12"/>
    <sheet name="区域性应急物资物资储备中心" sheetId="21" r:id="rId13"/>
    <sheet name="农村公路养护工程" sheetId="11" r:id="rId14"/>
    <sheet name="2019年度河长制奖补激励资金" sheetId="3" r:id="rId15"/>
    <sheet name="2019年度货运船舶防污染改造补助资金" sheetId="2" r:id="rId16"/>
    <sheet name="2020年省级专项" sheetId="6" r:id="rId17"/>
    <sheet name="2020年林路养护" sheetId="23" r:id="rId18"/>
  </sheets>
  <definedNames>
    <definedName name="_xlnm._FilterDatabase" localSheetId="6" hidden="1">'2020年农村安保'!$A$4:$F$57</definedName>
    <definedName name="_xlnm._FilterDatabase" localSheetId="5" hidden="1">窄路加宽!$A$4:$E$76</definedName>
    <definedName name="_xlnm._FilterDatabase" localSheetId="4" hidden="1">自然村通组路!$A$4:$F$5</definedName>
    <definedName name="_xlnm.Print_Titles" localSheetId="3">'2020年交通运输信息化项目建设'!$4:$4</definedName>
    <definedName name="_xlnm.Print_Titles" localSheetId="17">'2020年林路养护'!$4:$4</definedName>
    <definedName name="_xlnm.Print_Titles" localSheetId="6">'2020年农村安保'!$4:$4</definedName>
    <definedName name="_xlnm.Print_Titles" localSheetId="8">'边界路断头路 '!$1:$4</definedName>
    <definedName name="_xlnm.Print_Titles" localSheetId="2">干线公路安保工程!$4:$4</definedName>
    <definedName name="_xlnm.Print_Titles" localSheetId="13">农村公路养护工程!$1:$4</definedName>
    <definedName name="_xlnm.Print_Titles" localSheetId="1">普通国省道建设!$5:$5</definedName>
    <definedName name="_xlnm.Print_Titles" localSheetId="5">窄路加宽!$4:$4</definedName>
    <definedName name="_xlnm.Print_Titles" localSheetId="4">自然村通组路!$4:$4</definedName>
  </definedNames>
  <calcPr calcId="145621"/>
</workbook>
</file>

<file path=xl/calcChain.xml><?xml version="1.0" encoding="utf-8"?>
<calcChain xmlns="http://schemas.openxmlformats.org/spreadsheetml/2006/main">
  <c r="C68" i="11" l="1"/>
  <c r="C64" i="11"/>
  <c r="D5" i="16" l="1"/>
  <c r="D10" i="16"/>
  <c r="C5" i="6"/>
  <c r="B5" i="4" l="1"/>
  <c r="D300" i="23"/>
  <c r="D297" i="23"/>
  <c r="D293" i="23"/>
  <c r="D289" i="23"/>
  <c r="D287" i="23"/>
  <c r="D285" i="23"/>
  <c r="D283" i="23"/>
  <c r="D281" i="23"/>
  <c r="D278" i="23"/>
  <c r="D274" i="23"/>
  <c r="D273" i="23" s="1"/>
  <c r="D270" i="23"/>
  <c r="D267" i="23"/>
  <c r="D264" i="23"/>
  <c r="D262" i="23"/>
  <c r="D260" i="23"/>
  <c r="D257" i="23"/>
  <c r="D255" i="23"/>
  <c r="D252" i="23"/>
  <c r="D250" i="23"/>
  <c r="D248" i="23"/>
  <c r="D245" i="23"/>
  <c r="D243" i="23"/>
  <c r="D238" i="23"/>
  <c r="D233" i="23"/>
  <c r="D232" i="23" s="1"/>
  <c r="D228" i="23"/>
  <c r="D225" i="23"/>
  <c r="D222" i="23"/>
  <c r="D219" i="23"/>
  <c r="D217" i="23"/>
  <c r="D213" i="23"/>
  <c r="D210" i="23"/>
  <c r="D204" i="23"/>
  <c r="D203" i="23" s="1"/>
  <c r="D200" i="23"/>
  <c r="D197" i="23"/>
  <c r="D194" i="23"/>
  <c r="D190" i="23"/>
  <c r="D188" i="23"/>
  <c r="D186" i="23"/>
  <c r="D184" i="23"/>
  <c r="D181" i="23"/>
  <c r="D176" i="23"/>
  <c r="D172" i="23"/>
  <c r="D164" i="23"/>
  <c r="D161" i="23" s="1"/>
  <c r="D162" i="23"/>
  <c r="D157" i="23"/>
  <c r="D150" i="23"/>
  <c r="D149" i="23" s="1"/>
  <c r="D146" i="23"/>
  <c r="D143" i="23"/>
  <c r="D138" i="23"/>
  <c r="D135" i="23"/>
  <c r="D132" i="23"/>
  <c r="D124" i="23"/>
  <c r="D123" i="23" s="1"/>
  <c r="D120" i="23"/>
  <c r="D118" i="23"/>
  <c r="D115" i="23"/>
  <c r="D112" i="23"/>
  <c r="D109" i="23"/>
  <c r="D104" i="23"/>
  <c r="D101" i="23"/>
  <c r="D97" i="23"/>
  <c r="D95" i="23"/>
  <c r="D93" i="23"/>
  <c r="D89" i="23"/>
  <c r="D84" i="23"/>
  <c r="D81" i="23"/>
  <c r="D79" i="23"/>
  <c r="D75" i="23"/>
  <c r="D69" i="23" s="1"/>
  <c r="D70" i="23"/>
  <c r="D67" i="23"/>
  <c r="D65" i="23"/>
  <c r="D63" i="23"/>
  <c r="D60" i="23"/>
  <c r="D58" i="23"/>
  <c r="D55" i="23"/>
  <c r="D51" i="23"/>
  <c r="D44" i="23" s="1"/>
  <c r="D41" i="23"/>
  <c r="D34" i="23" s="1"/>
  <c r="D31" i="23"/>
  <c r="D29" i="23"/>
  <c r="D26" i="23"/>
  <c r="D23" i="23"/>
  <c r="D20" i="23"/>
  <c r="D17" i="23"/>
  <c r="D7" i="23"/>
  <c r="D6" i="23" s="1"/>
  <c r="D16" i="23" l="1"/>
  <c r="D5" i="23" s="1"/>
  <c r="D92" i="23"/>
  <c r="D171" i="23"/>
  <c r="D259" i="23"/>
  <c r="D292" i="23"/>
  <c r="C6" i="20"/>
  <c r="C25" i="20"/>
  <c r="B7" i="19"/>
  <c r="B8" i="19"/>
  <c r="B9" i="19"/>
  <c r="B10" i="19"/>
  <c r="B11" i="19"/>
  <c r="B12" i="19"/>
  <c r="B13" i="19"/>
  <c r="B14" i="19"/>
  <c r="B15" i="19"/>
  <c r="B16" i="19"/>
  <c r="B17" i="19"/>
  <c r="B18" i="19"/>
  <c r="B19" i="19"/>
  <c r="B6" i="19"/>
  <c r="D5" i="19"/>
  <c r="C5" i="19"/>
  <c r="B5" i="2" l="1"/>
  <c r="C6" i="22"/>
  <c r="C5" i="22"/>
  <c r="D5" i="21" l="1"/>
  <c r="B7" i="13" l="1"/>
  <c r="B8" i="13"/>
  <c r="B9" i="13"/>
  <c r="B10" i="13"/>
  <c r="B11" i="13"/>
  <c r="B12" i="13"/>
  <c r="B13" i="13"/>
  <c r="B14" i="13"/>
  <c r="B15" i="13"/>
  <c r="B16" i="13"/>
  <c r="B17" i="13"/>
  <c r="B18" i="13"/>
  <c r="B19" i="13"/>
  <c r="B6" i="13"/>
  <c r="D5" i="13"/>
  <c r="C5" i="13"/>
  <c r="C6" i="15"/>
  <c r="C47" i="20"/>
  <c r="C44" i="20"/>
  <c r="C37" i="20"/>
  <c r="C35" i="20"/>
  <c r="C27" i="20"/>
  <c r="C22" i="20"/>
  <c r="C19" i="20"/>
  <c r="C14" i="20"/>
  <c r="C11" i="20"/>
  <c r="C9" i="20"/>
  <c r="C7" i="20"/>
  <c r="B5" i="3"/>
  <c r="C97" i="11"/>
  <c r="C91" i="11"/>
  <c r="C80" i="11"/>
  <c r="C69" i="11"/>
  <c r="C63" i="11"/>
  <c r="C59" i="11"/>
  <c r="C50" i="11"/>
  <c r="C42" i="11"/>
  <c r="C31" i="11"/>
  <c r="C22" i="11"/>
  <c r="C17" i="11"/>
  <c r="C10" i="11"/>
  <c r="C6" i="11"/>
  <c r="B5" i="1"/>
  <c r="D7" i="16"/>
  <c r="C91" i="12"/>
  <c r="C83" i="12"/>
  <c r="C79" i="12"/>
  <c r="C68" i="12"/>
  <c r="C59" i="12"/>
  <c r="C53" i="12"/>
  <c r="C50" i="12"/>
  <c r="C41" i="12"/>
  <c r="C33" i="12"/>
  <c r="C27" i="12"/>
  <c r="C18" i="12"/>
  <c r="C15" i="12"/>
  <c r="C10" i="12"/>
  <c r="C6" i="12"/>
  <c r="C5" i="12"/>
  <c r="C55" i="17"/>
  <c r="C50" i="17"/>
  <c r="C45" i="17"/>
  <c r="C41" i="17"/>
  <c r="C33" i="17"/>
  <c r="C26" i="17"/>
  <c r="C23" i="17"/>
  <c r="C15" i="17"/>
  <c r="C12" i="17"/>
  <c r="C9" i="17"/>
  <c r="C6" i="17"/>
  <c r="C5" i="17"/>
  <c r="C74" i="18"/>
  <c r="C63" i="18"/>
  <c r="C58" i="18"/>
  <c r="C51" i="18"/>
  <c r="C46" i="18"/>
  <c r="C37" i="18"/>
  <c r="C31" i="18"/>
  <c r="C27" i="18"/>
  <c r="C18" i="18"/>
  <c r="C5" i="18" s="1"/>
  <c r="C14" i="18"/>
  <c r="C9" i="18"/>
  <c r="C6" i="18"/>
  <c r="C5" i="15"/>
  <c r="C120" i="14"/>
  <c r="C119" i="14"/>
  <c r="C118" i="14"/>
  <c r="C117" i="14"/>
  <c r="C116" i="14"/>
  <c r="C115" i="14"/>
  <c r="C114" i="14"/>
  <c r="C113" i="14"/>
  <c r="C112" i="14"/>
  <c r="C111" i="14"/>
  <c r="C110" i="14"/>
  <c r="C109" i="14"/>
  <c r="C108" i="14"/>
  <c r="C107" i="14"/>
  <c r="C106" i="14"/>
  <c r="C105" i="14"/>
  <c r="C104" i="14"/>
  <c r="C103" i="14"/>
  <c r="C102" i="14"/>
  <c r="C101" i="14"/>
  <c r="C100" i="14"/>
  <c r="C99" i="14"/>
  <c r="C98" i="14"/>
  <c r="C97" i="14"/>
  <c r="C96" i="14"/>
  <c r="C95" i="14"/>
  <c r="C94" i="14"/>
  <c r="C93" i="14"/>
  <c r="C92" i="14"/>
  <c r="C91" i="14"/>
  <c r="C90" i="14"/>
  <c r="C89" i="14"/>
  <c r="C88" i="14"/>
  <c r="C87" i="14"/>
  <c r="C86" i="14"/>
  <c r="C85" i="14"/>
  <c r="C84" i="14"/>
  <c r="C83" i="14"/>
  <c r="C82" i="14"/>
  <c r="C81" i="14"/>
  <c r="C80" i="14"/>
  <c r="C79" i="14"/>
  <c r="C78" i="14"/>
  <c r="C77" i="14"/>
  <c r="C76" i="14"/>
  <c r="C75" i="14"/>
  <c r="C74" i="14"/>
  <c r="C73" i="14"/>
  <c r="C72" i="14"/>
  <c r="C71" i="14"/>
  <c r="C70" i="14"/>
  <c r="C69" i="14"/>
  <c r="C68" i="14"/>
  <c r="C67" i="14"/>
  <c r="C66" i="14"/>
  <c r="C65" i="14"/>
  <c r="C64" i="14"/>
  <c r="C63" i="14"/>
  <c r="C62" i="14"/>
  <c r="C61" i="14"/>
  <c r="C60" i="14"/>
  <c r="C59" i="14"/>
  <c r="C58" i="14"/>
  <c r="C57" i="14"/>
  <c r="C56" i="14"/>
  <c r="C55" i="14"/>
  <c r="C54" i="14"/>
  <c r="C53" i="14"/>
  <c r="C52" i="14"/>
  <c r="C51" i="14"/>
  <c r="C50" i="14"/>
  <c r="C49" i="14"/>
  <c r="C48" i="14"/>
  <c r="C47" i="14"/>
  <c r="C46" i="14"/>
  <c r="C45" i="14"/>
  <c r="C44" i="14"/>
  <c r="C43" i="14"/>
  <c r="C42" i="14"/>
  <c r="C41" i="14"/>
  <c r="C40" i="14"/>
  <c r="C39" i="14"/>
  <c r="C38" i="14"/>
  <c r="C37" i="14"/>
  <c r="C36" i="14"/>
  <c r="C35" i="14"/>
  <c r="C34" i="14"/>
  <c r="C33" i="14"/>
  <c r="C32" i="14"/>
  <c r="C31" i="14"/>
  <c r="C30" i="14"/>
  <c r="C29" i="14"/>
  <c r="C28" i="14"/>
  <c r="C27" i="14"/>
  <c r="C26" i="14"/>
  <c r="C25" i="14"/>
  <c r="C24" i="14"/>
  <c r="C23" i="14"/>
  <c r="C22" i="14"/>
  <c r="C21" i="14"/>
  <c r="C20" i="14"/>
  <c r="C19" i="14"/>
  <c r="C18" i="14"/>
  <c r="C17" i="14"/>
  <c r="C16" i="14"/>
  <c r="C15" i="14"/>
  <c r="C14" i="14"/>
  <c r="C13" i="14"/>
  <c r="C12" i="14"/>
  <c r="C11" i="14"/>
  <c r="C10" i="14"/>
  <c r="C9" i="14"/>
  <c r="C8" i="14"/>
  <c r="C7" i="14"/>
  <c r="C6" i="14"/>
  <c r="C5" i="14"/>
  <c r="C5" i="11" l="1"/>
  <c r="B5" i="19"/>
  <c r="B5" i="13"/>
</calcChain>
</file>

<file path=xl/sharedStrings.xml><?xml version="1.0" encoding="utf-8"?>
<sst xmlns="http://schemas.openxmlformats.org/spreadsheetml/2006/main" count="1303" uniqueCount="579">
  <si>
    <t>附件1</t>
  </si>
  <si>
    <t>单位：万元</t>
  </si>
  <si>
    <t>项目名称</t>
  </si>
  <si>
    <t>金额</t>
  </si>
  <si>
    <t>备注</t>
  </si>
  <si>
    <t>合计</t>
  </si>
  <si>
    <t>农村公路安保工程</t>
  </si>
  <si>
    <t>边界路断头路</t>
  </si>
  <si>
    <t>市州</t>
  </si>
  <si>
    <t>县市（区）</t>
  </si>
  <si>
    <t>小计</t>
  </si>
  <si>
    <t>2018年</t>
  </si>
  <si>
    <t>2019年</t>
  </si>
  <si>
    <t>长沙市</t>
  </si>
  <si>
    <t>长沙县</t>
  </si>
  <si>
    <t>浏阳市</t>
  </si>
  <si>
    <t>宁乡市</t>
  </si>
  <si>
    <t>株洲市</t>
  </si>
  <si>
    <t>渌口区</t>
  </si>
  <si>
    <t>攸县</t>
  </si>
  <si>
    <t>醴陵市</t>
  </si>
  <si>
    <t>茶陵县</t>
  </si>
  <si>
    <t>炎陵县</t>
  </si>
  <si>
    <t>湘潭市</t>
  </si>
  <si>
    <t>湘潭县</t>
  </si>
  <si>
    <t>湘乡市</t>
  </si>
  <si>
    <t>韶山市</t>
  </si>
  <si>
    <t>衡阳市</t>
  </si>
  <si>
    <t>衡山县</t>
  </si>
  <si>
    <t>衡东县</t>
  </si>
  <si>
    <t>耒阳市</t>
  </si>
  <si>
    <t>祁东县</t>
  </si>
  <si>
    <t>衡阳县</t>
  </si>
  <si>
    <t>常宁市</t>
  </si>
  <si>
    <t>衡南县</t>
  </si>
  <si>
    <t>邵阳市</t>
  </si>
  <si>
    <t>洞口县</t>
  </si>
  <si>
    <t>新邵县</t>
  </si>
  <si>
    <t>新宁县</t>
  </si>
  <si>
    <t>隆回县</t>
  </si>
  <si>
    <t>绥宁县</t>
  </si>
  <si>
    <t>邵东市</t>
  </si>
  <si>
    <t>邵阳县</t>
  </si>
  <si>
    <t>武冈市</t>
  </si>
  <si>
    <t>城步县</t>
  </si>
  <si>
    <t>岳阳市</t>
  </si>
  <si>
    <t>华容县</t>
  </si>
  <si>
    <t>平江县</t>
  </si>
  <si>
    <t>湘阴县</t>
  </si>
  <si>
    <t>汨罗市</t>
  </si>
  <si>
    <t>临湘市</t>
  </si>
  <si>
    <t>岳阳县</t>
  </si>
  <si>
    <t>常德市</t>
  </si>
  <si>
    <t>澧县</t>
  </si>
  <si>
    <t>桃源县</t>
  </si>
  <si>
    <t>安乡县</t>
  </si>
  <si>
    <t>汉寿县</t>
  </si>
  <si>
    <t>临澧县</t>
  </si>
  <si>
    <t>津市市</t>
  </si>
  <si>
    <t>石门县</t>
  </si>
  <si>
    <t>张家界市</t>
  </si>
  <si>
    <t>慈利县</t>
  </si>
  <si>
    <t>桑植县</t>
  </si>
  <si>
    <t>益阳市</t>
  </si>
  <si>
    <t>南县</t>
  </si>
  <si>
    <t>沅江市</t>
  </si>
  <si>
    <t>桃江县</t>
  </si>
  <si>
    <t>安化县</t>
  </si>
  <si>
    <t>郴州市</t>
  </si>
  <si>
    <t>嘉禾县</t>
  </si>
  <si>
    <t>汝城县</t>
  </si>
  <si>
    <t>资兴市</t>
  </si>
  <si>
    <t>永兴县</t>
  </si>
  <si>
    <t>临武县</t>
  </si>
  <si>
    <t>桂阳县</t>
  </si>
  <si>
    <t>宜章县</t>
  </si>
  <si>
    <t>安仁县</t>
  </si>
  <si>
    <t>桂东县</t>
  </si>
  <si>
    <t>永州市</t>
  </si>
  <si>
    <t>江永县</t>
  </si>
  <si>
    <t>道县</t>
  </si>
  <si>
    <t>江华县</t>
  </si>
  <si>
    <t>祁阳县</t>
  </si>
  <si>
    <t>东安县</t>
  </si>
  <si>
    <t>双牌县</t>
  </si>
  <si>
    <t>宁远县</t>
  </si>
  <si>
    <t>新田县</t>
  </si>
  <si>
    <t>蓝山县</t>
  </si>
  <si>
    <t>怀化市</t>
  </si>
  <si>
    <t>靖州县</t>
  </si>
  <si>
    <t>洪江市</t>
  </si>
  <si>
    <t>洪江区</t>
  </si>
  <si>
    <t>中方县</t>
  </si>
  <si>
    <t>通道县</t>
  </si>
  <si>
    <t>辰溪县</t>
  </si>
  <si>
    <t>会同县</t>
  </si>
  <si>
    <t>沅陵县</t>
  </si>
  <si>
    <t>麻阳县</t>
  </si>
  <si>
    <t>溆浦县</t>
  </si>
  <si>
    <t>新晃县</t>
  </si>
  <si>
    <t>芷江县</t>
  </si>
  <si>
    <t>娄底市</t>
  </si>
  <si>
    <t>新化县</t>
  </si>
  <si>
    <t>冷水江市</t>
  </si>
  <si>
    <t>涟源市</t>
  </si>
  <si>
    <t>双峰县</t>
  </si>
  <si>
    <t>湘西土家族苗族自治州</t>
  </si>
  <si>
    <t>泸溪县</t>
  </si>
  <si>
    <t>花垣县</t>
  </si>
  <si>
    <t>保靖县</t>
  </si>
  <si>
    <t>古丈县</t>
  </si>
  <si>
    <t>吉首市</t>
  </si>
  <si>
    <t>永顺县</t>
  </si>
  <si>
    <t>凤凰县</t>
  </si>
  <si>
    <t>龙山县</t>
  </si>
  <si>
    <t>2020年交通运输信息化项目建设补助资金明细表</t>
  </si>
  <si>
    <t>项目单位</t>
  </si>
  <si>
    <t>省公路水路安全畅通与应急处置系统试点工程</t>
  </si>
  <si>
    <t>湖南交通遥感管理系统</t>
  </si>
  <si>
    <t>湖南省道路危险货物运输安全监管系统</t>
  </si>
  <si>
    <t>湖南省普通国省道智能化养护管理系统审计改造项目</t>
  </si>
  <si>
    <t>交通物流信息共享平台</t>
  </si>
  <si>
    <t xml:space="preserve">衡阳市 </t>
  </si>
  <si>
    <t xml:space="preserve">邵阳市 </t>
  </si>
  <si>
    <t xml:space="preserve">岳阳市 </t>
  </si>
  <si>
    <t xml:space="preserve">常德市 </t>
  </si>
  <si>
    <t xml:space="preserve">张家界 </t>
  </si>
  <si>
    <t xml:space="preserve">益阳市 </t>
  </si>
  <si>
    <t xml:space="preserve">郴州市 </t>
  </si>
  <si>
    <t xml:space="preserve">永州市 </t>
  </si>
  <si>
    <t xml:space="preserve">怀化市 </t>
  </si>
  <si>
    <t xml:space="preserve">娄底市 </t>
  </si>
  <si>
    <t>县市区</t>
  </si>
  <si>
    <t>补助金额</t>
  </si>
  <si>
    <t>长沙市小计</t>
  </si>
  <si>
    <t>株洲市小计</t>
  </si>
  <si>
    <t>湘潭市小计</t>
  </si>
  <si>
    <t>衡阳市小计</t>
  </si>
  <si>
    <t>邵阳市小计</t>
  </si>
  <si>
    <t>邵东县</t>
  </si>
  <si>
    <t>岳阳市小计</t>
  </si>
  <si>
    <t>常德市小计</t>
  </si>
  <si>
    <t>益阳市小计</t>
  </si>
  <si>
    <t>永州市小计</t>
  </si>
  <si>
    <t>郴州市小计</t>
  </si>
  <si>
    <t>怀化市小计</t>
  </si>
  <si>
    <t>娄底市小计</t>
  </si>
  <si>
    <t>2020年第二批农村公路安保工程补助资金明细表</t>
  </si>
  <si>
    <t>边界路断头路补助资金明细表</t>
  </si>
  <si>
    <t>市本级及所辖区</t>
  </si>
  <si>
    <t>株洲县</t>
  </si>
  <si>
    <t>张家界市小计</t>
  </si>
  <si>
    <t>湘西土家族苗族自治州小计</t>
  </si>
  <si>
    <t>2019年度河长制奖补激励资金明细表</t>
  </si>
  <si>
    <t>奖励金额</t>
  </si>
  <si>
    <t>湖南省国资委</t>
  </si>
  <si>
    <t>附件6</t>
    <phoneticPr fontId="12" type="noConversion"/>
  </si>
  <si>
    <t>附件7</t>
    <phoneticPr fontId="12" type="noConversion"/>
  </si>
  <si>
    <t>附件8</t>
    <phoneticPr fontId="12" type="noConversion"/>
  </si>
  <si>
    <t>附件2</t>
    <phoneticPr fontId="12" type="noConversion"/>
  </si>
  <si>
    <t>2020年第四批普通国省道补助资金明细表</t>
    <phoneticPr fontId="12" type="noConversion"/>
  </si>
  <si>
    <t>市州</t>
    <phoneticPr fontId="12" type="noConversion"/>
  </si>
  <si>
    <t>项目名称</t>
    <phoneticPr fontId="12" type="noConversion"/>
  </si>
  <si>
    <t>金额</t>
    <phoneticPr fontId="12" type="noConversion"/>
  </si>
  <si>
    <t>合计</t>
    <phoneticPr fontId="12" type="noConversion"/>
  </si>
  <si>
    <t>长沙市</t>
    <phoneticPr fontId="12" type="noConversion"/>
  </si>
  <si>
    <t>小计</t>
    <phoneticPr fontId="12" type="noConversion"/>
  </si>
  <si>
    <t>岳宁大道凤凰山互通至南田坪公路</t>
  </si>
  <si>
    <t>株洲市</t>
    <phoneticPr fontId="12" type="noConversion"/>
  </si>
  <si>
    <t>攸县旅游环线延伸线新建工程</t>
  </si>
  <si>
    <t>湘潭市</t>
    <phoneticPr fontId="12" type="noConversion"/>
  </si>
  <si>
    <t>伏林大道（含杨梅洲大桥）</t>
  </si>
  <si>
    <t>衡阳市</t>
    <phoneticPr fontId="12" type="noConversion"/>
  </si>
  <si>
    <t>小计</t>
    <phoneticPr fontId="12" type="noConversion"/>
  </si>
  <si>
    <t>祁东金桥-风石堰</t>
  </si>
  <si>
    <t>衡南龙泉-向阳桥</t>
  </si>
  <si>
    <t>邵阳市</t>
    <phoneticPr fontId="12" type="noConversion"/>
  </si>
  <si>
    <t>隆回大花-善缘亭</t>
  </si>
  <si>
    <t>新邵县雀塘-太芝庙</t>
  </si>
  <si>
    <t>岳阳市</t>
    <phoneticPr fontId="12" type="noConversion"/>
  </si>
  <si>
    <t>华容梅田湖大桥</t>
  </si>
  <si>
    <t>益阳市</t>
    <phoneticPr fontId="12" type="noConversion"/>
  </si>
  <si>
    <t>黄茅洲大桥至赤山公路</t>
  </si>
  <si>
    <t>临澧烽火-县城</t>
  </si>
  <si>
    <t>S231安乡黄山头至出口洲公路(夹夹至出口洲段)</t>
  </si>
  <si>
    <t>贺家山乐兴八队牌坊-加油站牌坊</t>
  </si>
  <si>
    <t>临澧合口大桥至杉板卜家村</t>
  </si>
  <si>
    <t>津市新洲--岳山</t>
  </si>
  <si>
    <t>武陵区李白溪-石公庙</t>
  </si>
  <si>
    <t>郴州市</t>
    <phoneticPr fontId="12" type="noConversion"/>
  </si>
  <si>
    <t>S107嘉禾车头桥-石桥</t>
  </si>
  <si>
    <t>永州市</t>
    <phoneticPr fontId="12" type="noConversion"/>
  </si>
  <si>
    <t>东安大庙口-紫花坪</t>
  </si>
  <si>
    <t>蓝山湘江源-宁远九嶷山</t>
  </si>
  <si>
    <t>S227（原S231）祁阳长虹至白竹塘公路</t>
  </si>
  <si>
    <t>娄底市</t>
    <phoneticPr fontId="12" type="noConversion"/>
  </si>
  <si>
    <t>琅塘镇至天门乡公路</t>
  </si>
  <si>
    <t>禾青至石槽公路改建</t>
  </si>
  <si>
    <t>保靖夯沙至吉首德夯公路</t>
  </si>
  <si>
    <t>湘西里耶机场进场道路</t>
  </si>
  <si>
    <t>保靖县清水坪-秀山石堤</t>
  </si>
  <si>
    <t>常德市</t>
    <phoneticPr fontId="12" type="noConversion"/>
  </si>
  <si>
    <t>常德市</t>
    <phoneticPr fontId="12" type="noConversion"/>
  </si>
  <si>
    <t>单位：万元</t>
    <phoneticPr fontId="12" type="noConversion"/>
  </si>
  <si>
    <t>永州市</t>
    <phoneticPr fontId="13" type="noConversion"/>
  </si>
  <si>
    <t>永州市</t>
    <phoneticPr fontId="13" type="noConversion"/>
  </si>
  <si>
    <t>交通运输信息化基础支撑体系</t>
  </si>
  <si>
    <t>公路资源整合平台</t>
  </si>
  <si>
    <t>交通行业政务服务系统</t>
  </si>
  <si>
    <t>公路水路建设与运输市场信用信息服务系统工程</t>
  </si>
  <si>
    <t>省交通运输统计分析监测与投资计划管理信息系统</t>
  </si>
  <si>
    <t>公路交通领域军民融合应用示范项目（湖南）</t>
  </si>
  <si>
    <t>湖南省公路建设和养护计划管理信息系统整合工程</t>
  </si>
  <si>
    <t>湖南省交通运输行政执法综合管理信息系统（“十三五”部省共建、联网运行）</t>
  </si>
  <si>
    <t>交通运输安全生产监管监察信息管理系统（“十三五”部省共建、联网运行）</t>
  </si>
  <si>
    <t>湖南省交通旅游服务大数据试点工程（“十三五”部试点示范）</t>
  </si>
  <si>
    <t>附件3</t>
    <phoneticPr fontId="13" type="noConversion"/>
  </si>
  <si>
    <t>附件4</t>
    <phoneticPr fontId="12" type="noConversion"/>
  </si>
  <si>
    <t>附件5</t>
    <phoneticPr fontId="13" type="noConversion"/>
  </si>
  <si>
    <t>湘西土家族苗族自治州</t>
    <phoneticPr fontId="13" type="noConversion"/>
  </si>
  <si>
    <t>2020年</t>
    <phoneticPr fontId="13" type="noConversion"/>
  </si>
  <si>
    <t>2019年</t>
    <phoneticPr fontId="13" type="noConversion"/>
  </si>
  <si>
    <t>2019年补助资金为2019年下半年追加下达计划</t>
    <phoneticPr fontId="13" type="noConversion"/>
  </si>
  <si>
    <t>市本级及所辖区</t>
    <phoneticPr fontId="12" type="noConversion"/>
  </si>
  <si>
    <t>市本级及所辖区</t>
    <phoneticPr fontId="12" type="noConversion"/>
  </si>
  <si>
    <t>湘潭市小计</t>
    <phoneticPr fontId="12" type="noConversion"/>
  </si>
  <si>
    <t>市本级及所辖区</t>
    <phoneticPr fontId="12" type="noConversion"/>
  </si>
  <si>
    <t>市本级及所辖区</t>
    <phoneticPr fontId="12" type="noConversion"/>
  </si>
  <si>
    <t>市本级及所辖区</t>
    <phoneticPr fontId="12" type="noConversion"/>
  </si>
  <si>
    <t>娄底市</t>
    <phoneticPr fontId="12" type="noConversion"/>
  </si>
  <si>
    <t>常德市</t>
    <phoneticPr fontId="12" type="noConversion"/>
  </si>
  <si>
    <t>岳阳市</t>
    <phoneticPr fontId="12" type="noConversion"/>
  </si>
  <si>
    <t>郴州市</t>
    <phoneticPr fontId="12" type="noConversion"/>
  </si>
  <si>
    <t>郴州市</t>
    <phoneticPr fontId="12" type="noConversion"/>
  </si>
  <si>
    <t>市本级及所辖区</t>
    <phoneticPr fontId="12" type="noConversion"/>
  </si>
  <si>
    <t>市本级及所辖区</t>
    <phoneticPr fontId="12" type="noConversion"/>
  </si>
  <si>
    <t>市本级及所辖区</t>
    <phoneticPr fontId="12" type="noConversion"/>
  </si>
  <si>
    <t>水运建设项目补助资金明细表</t>
    <phoneticPr fontId="12" type="noConversion"/>
  </si>
  <si>
    <t>公交智能监控</t>
    <phoneticPr fontId="12" type="noConversion"/>
  </si>
  <si>
    <t>区域性应急物资储备中心</t>
    <phoneticPr fontId="12" type="noConversion"/>
  </si>
  <si>
    <t>自然村通水泥（沥青）路</t>
    <phoneticPr fontId="12" type="noConversion"/>
  </si>
  <si>
    <t>铁路专用线社会道口达标改造</t>
    <phoneticPr fontId="12" type="noConversion"/>
  </si>
  <si>
    <t>农村公路养护工程</t>
    <phoneticPr fontId="12" type="noConversion"/>
  </si>
  <si>
    <t>河长制奖补激励</t>
    <phoneticPr fontId="12" type="noConversion"/>
  </si>
  <si>
    <t>详见附件2</t>
    <phoneticPr fontId="12" type="noConversion"/>
  </si>
  <si>
    <t>详见附件3</t>
    <phoneticPr fontId="12" type="noConversion"/>
  </si>
  <si>
    <t>小计</t>
    <phoneticPr fontId="12" type="noConversion"/>
  </si>
  <si>
    <t>普通国省道大中修</t>
    <phoneticPr fontId="12" type="noConversion"/>
  </si>
  <si>
    <t>危隧改造</t>
    <phoneticPr fontId="12" type="noConversion"/>
  </si>
  <si>
    <t>安乡三岔河至黄山头公路</t>
    <phoneticPr fontId="12" type="noConversion"/>
  </si>
  <si>
    <t>湘潭县</t>
    <phoneticPr fontId="12" type="noConversion"/>
  </si>
  <si>
    <t>详见附件5</t>
  </si>
  <si>
    <t>详见附件6</t>
  </si>
  <si>
    <t>详见附件7</t>
  </si>
  <si>
    <t>详见附件9</t>
  </si>
  <si>
    <t>详见附件10</t>
  </si>
  <si>
    <t>详见附件11</t>
  </si>
  <si>
    <t>详见附件12</t>
  </si>
  <si>
    <t>详见附件13</t>
  </si>
  <si>
    <t>详见附件14</t>
  </si>
  <si>
    <t>详见附件15</t>
  </si>
  <si>
    <t>详见附件16</t>
  </si>
  <si>
    <t>货运船舶防污染改造</t>
    <phoneticPr fontId="12" type="noConversion"/>
  </si>
  <si>
    <t>区域性应急物资储备中心补助资金明细表</t>
    <phoneticPr fontId="12" type="noConversion"/>
  </si>
  <si>
    <t>市州</t>
    <phoneticPr fontId="12" type="noConversion"/>
  </si>
  <si>
    <t>单位</t>
    <phoneticPr fontId="12" type="noConversion"/>
  </si>
  <si>
    <t>娄底市</t>
    <phoneticPr fontId="12" type="noConversion"/>
  </si>
  <si>
    <t>国家区域性公路交通应急装备物资湖南储备中心</t>
    <phoneticPr fontId="12" type="noConversion"/>
  </si>
  <si>
    <t>娄底市公路事务中心</t>
    <phoneticPr fontId="12" type="noConversion"/>
  </si>
  <si>
    <t>重要县乡道</t>
    <phoneticPr fontId="12" type="noConversion"/>
  </si>
  <si>
    <t>详见附件8</t>
    <phoneticPr fontId="12" type="noConversion"/>
  </si>
  <si>
    <t>详见附件17</t>
  </si>
  <si>
    <t>重要县乡道补助金明细表</t>
    <phoneticPr fontId="12" type="noConversion"/>
  </si>
  <si>
    <t>道县</t>
    <phoneticPr fontId="12" type="noConversion"/>
  </si>
  <si>
    <t>永州市</t>
    <phoneticPr fontId="12" type="noConversion"/>
  </si>
  <si>
    <t>附件9</t>
    <phoneticPr fontId="12" type="noConversion"/>
  </si>
  <si>
    <t>附件10</t>
    <phoneticPr fontId="12" type="noConversion"/>
  </si>
  <si>
    <t>附件11</t>
    <phoneticPr fontId="12" type="noConversion"/>
  </si>
  <si>
    <t>附件12</t>
    <phoneticPr fontId="12" type="noConversion"/>
  </si>
  <si>
    <t>附件13</t>
    <phoneticPr fontId="12" type="noConversion"/>
  </si>
  <si>
    <t>附件14</t>
    <phoneticPr fontId="13" type="noConversion"/>
  </si>
  <si>
    <t>附件15</t>
    <phoneticPr fontId="13" type="noConversion"/>
  </si>
  <si>
    <t>附件16</t>
    <phoneticPr fontId="13" type="noConversion"/>
  </si>
  <si>
    <t>附件17</t>
    <phoneticPr fontId="12" type="noConversion"/>
  </si>
  <si>
    <t>自然村通水泥（沥青）路补助资金明细表</t>
    <phoneticPr fontId="13" type="noConversion"/>
  </si>
  <si>
    <t>干线公路安保工程补助资金明细表</t>
    <phoneticPr fontId="13" type="noConversion"/>
  </si>
  <si>
    <t>干线公路安保工程</t>
    <phoneticPr fontId="12" type="noConversion"/>
  </si>
  <si>
    <t>市本级及所辖区</t>
    <phoneticPr fontId="13" type="noConversion"/>
  </si>
  <si>
    <t>湘西土家族苗族自治州</t>
    <phoneticPr fontId="12" type="noConversion"/>
  </si>
  <si>
    <t>湘西土家族苗族自治州</t>
    <phoneticPr fontId="12" type="noConversion"/>
  </si>
  <si>
    <t xml:space="preserve">    长沙市</t>
    <phoneticPr fontId="13" type="noConversion"/>
  </si>
  <si>
    <t xml:space="preserve">    株洲市</t>
    <phoneticPr fontId="13" type="noConversion"/>
  </si>
  <si>
    <t xml:space="preserve">    湘潭市</t>
    <phoneticPr fontId="13" type="noConversion"/>
  </si>
  <si>
    <t>详见附件4</t>
    <phoneticPr fontId="12" type="noConversion"/>
  </si>
  <si>
    <t>农村公路窄路加宽</t>
    <phoneticPr fontId="12" type="noConversion"/>
  </si>
  <si>
    <t>2020年度林路养护项目资金明细表</t>
    <phoneticPr fontId="12" type="noConversion"/>
  </si>
  <si>
    <t>项目名称
(含实施主体)</t>
  </si>
  <si>
    <t>金额</t>
    <phoneticPr fontId="12" type="noConversion"/>
  </si>
  <si>
    <t>市直属</t>
  </si>
  <si>
    <t>长沙市林木种苗基地林路小修保养</t>
  </si>
  <si>
    <t>望城区</t>
  </si>
  <si>
    <t>乌山森林公园林路小修保养</t>
  </si>
  <si>
    <t>北山森林公园林路小修保养</t>
  </si>
  <si>
    <t>浏阳市浏阳湖国有林场林路小修保养</t>
  </si>
  <si>
    <t>大围山国有林场竹林道小修保养</t>
  </si>
  <si>
    <t>宁乡金洲湖国家湿地公园林路小修保养</t>
  </si>
  <si>
    <t>石峰区</t>
  </si>
  <si>
    <t>株洲市石峰区九郎山省级森林公园林路大中修</t>
    <phoneticPr fontId="12" type="noConversion"/>
  </si>
  <si>
    <t>荷塘区</t>
  </si>
  <si>
    <t>荷塘区婆仙岭省级森林公园林路小修保养</t>
  </si>
  <si>
    <t>湖南省株洲县军山国有林场竹林道小修保养</t>
  </si>
  <si>
    <t>湖南省株洲县凤凰山国有林场竹林道小修保养</t>
  </si>
  <si>
    <t>醴陵市水口山国有林场
林路小修保养</t>
  </si>
  <si>
    <t>醴陵市樟仙岭国有林场
林路小修保养</t>
  </si>
  <si>
    <t>攸县木材公司
林路小修保养</t>
  </si>
  <si>
    <t>湖南攸县攸州国家森林公园竹林道小修保养</t>
  </si>
  <si>
    <t>茶陵县云阳国有林场
林路大中修保养</t>
  </si>
  <si>
    <t>炎陵县桃源洞国有林场竹林道小修保养</t>
  </si>
  <si>
    <t>炎陵县青石冈国有林场竹林道小修保养</t>
  </si>
  <si>
    <t>昭山示范区</t>
  </si>
  <si>
    <t>昭山森林公园林路小修保养</t>
  </si>
  <si>
    <t>韶山市风景名胜办竹林道小修保养</t>
  </si>
  <si>
    <t>齐白石森林公园林路小修保养</t>
  </si>
  <si>
    <t>东台山国有林场林路小修养护</t>
  </si>
  <si>
    <t>褒忠山国有林场林路小修养护</t>
  </si>
  <si>
    <t>市本级及辖区</t>
  </si>
  <si>
    <t>市本级</t>
  </si>
  <si>
    <t>衡阳市园林技术推广所林路养护</t>
  </si>
  <si>
    <t>衡阳市南郊公园林路养护</t>
  </si>
  <si>
    <t>回雁峰景区林路养护</t>
  </si>
  <si>
    <t>岳屏公园林路养护</t>
  </si>
  <si>
    <t>南岳区</t>
  </si>
  <si>
    <t>南岳国有林场林路小修保养</t>
  </si>
  <si>
    <t>衡南县林业科学研究所竹林道养护</t>
  </si>
  <si>
    <t>岐山国有林场竹林道养护</t>
  </si>
  <si>
    <t>岐山森林公园管理处竹林道养护</t>
  </si>
  <si>
    <t>陈坪国有林场竹林道大修</t>
  </si>
  <si>
    <t>三阳国有林场竹林道养护</t>
  </si>
  <si>
    <t>衡东县四方山林场竹林道养护</t>
  </si>
  <si>
    <t>紫金山国有林场林路小修保养</t>
  </si>
  <si>
    <t>湖南省衡山县萱洲国家湿地公园林路养护</t>
  </si>
  <si>
    <t>国有五峰仙林场竹林道养护</t>
  </si>
  <si>
    <t>四明山国家森林公园管理处林路大修</t>
  </si>
  <si>
    <t>国营湖南省常宁市苗圃林路养护</t>
  </si>
  <si>
    <t>市林业科学研究所竹林道小修保养</t>
  </si>
  <si>
    <t>云溪区</t>
  </si>
  <si>
    <t>清溪省级森林公园竹林道小修保养</t>
  </si>
  <si>
    <t>君山区</t>
  </si>
  <si>
    <t>天井山国有林场竹林道小修保养</t>
  </si>
  <si>
    <t>岳阳楼区</t>
  </si>
  <si>
    <t>麻布山省级森林公园林路小修保养</t>
  </si>
  <si>
    <t>平江县幕阜国有林场林路小修保养</t>
  </si>
  <si>
    <t>平江县献冲森工林场林路小修保养</t>
  </si>
  <si>
    <t>加义森工林场林路大中修</t>
  </si>
  <si>
    <t>荆竹山国有林场竹林道大中修</t>
  </si>
  <si>
    <t>八景洞森林公园林路小修保养</t>
  </si>
  <si>
    <t>市林业科学研究所林路小修保养</t>
  </si>
  <si>
    <t>县林业科学研究所林路小修保养</t>
  </si>
  <si>
    <t>胜峰国有林场林路小修保养</t>
  </si>
  <si>
    <t>塔市国有林场竹林道小修保养</t>
  </si>
  <si>
    <t>岳阳县相思山国有林场竹林道小修保养</t>
  </si>
  <si>
    <t>邵阳市宝庆国有林场林路小修保养</t>
  </si>
  <si>
    <t>武冈国有林场竹林道小修保养</t>
  </si>
  <si>
    <t>堡子岭国有林场竹林道小修、改造</t>
  </si>
  <si>
    <t>县木材公司哨溪场竹林道中、小修</t>
  </si>
  <si>
    <t>大水洞林场上白工区竹林道小修</t>
  </si>
  <si>
    <t>县森林工业总公司竹林道中、小修</t>
  </si>
  <si>
    <t>燕子山国有林场林路小修保养</t>
  </si>
  <si>
    <t>大湾国有林场竹林道小修保养</t>
  </si>
  <si>
    <t>桥头国有林场林路小修保养</t>
  </si>
  <si>
    <t>湖南洞口平溪江国家湿地公园管理处林路小修保养</t>
  </si>
  <si>
    <t>桐山国有林场竹林道小修保养</t>
  </si>
  <si>
    <t>舜皇山国家级自然保护区林路改建
（含舜皇山林场竹林道小修保养10万）</t>
  </si>
  <si>
    <t>东岭国有林场竹林道大中修保养</t>
  </si>
  <si>
    <t>猪婆山国有林场竹林道小保养</t>
  </si>
  <si>
    <t>皇帝岭国有林场竹林道小保养</t>
  </si>
  <si>
    <t>大形山国有林场竹林道中小修</t>
  </si>
  <si>
    <t>龙山国有林场竹林道中小修</t>
  </si>
  <si>
    <r>
      <t>小</t>
    </r>
    <r>
      <rPr>
        <sz val="10"/>
        <color indexed="8"/>
        <rFont val="仿宋_GB2312"/>
        <family val="3"/>
        <charset val="134"/>
      </rPr>
      <t>计</t>
    </r>
  </si>
  <si>
    <t>望云山国有林场林路大中修</t>
  </si>
  <si>
    <t>五峰铺国有林场林路小修保养</t>
  </si>
  <si>
    <t>反封岭国有林场林路小修保养</t>
  </si>
  <si>
    <t>市本级及市辖区</t>
  </si>
  <si>
    <t>常德国有林场林路大中修</t>
  </si>
  <si>
    <t>常德市河洑国有林场林路小修保养</t>
  </si>
  <si>
    <t>鼎城区</t>
  </si>
  <si>
    <t>鼎城区林业科学研究所竹林道小修保养</t>
  </si>
  <si>
    <t>鼎城区湖洲国有林场林路小修保养</t>
  </si>
  <si>
    <t>汉寿县军山铺镇颜家庙林场林路养护</t>
  </si>
  <si>
    <t>竹海国家森林公园竹林道小修保养</t>
  </si>
  <si>
    <t>澧县天供山林场林路小修保养</t>
  </si>
  <si>
    <t>澧县国有苗圃林路小修保养</t>
  </si>
  <si>
    <t>石门县洛浦国有林场林路小修保养</t>
  </si>
  <si>
    <t>石门县观国山国有林场林路大修保养</t>
  </si>
  <si>
    <t>桃源天台山国有林场竹林道小修保养</t>
  </si>
  <si>
    <t>桃源县热市镇千里岩林场林路养护</t>
  </si>
  <si>
    <t>桃源县龙潭镇枣儿垭林场林路养护</t>
  </si>
  <si>
    <t>国有桃源县苗圃林路小修保养</t>
  </si>
  <si>
    <t>津市嘉山风景名胜区林路小修保养</t>
  </si>
  <si>
    <t>津市市国有林场林路小修保养</t>
  </si>
  <si>
    <t>安乡县黄山头国有林场林路小修保养</t>
  </si>
  <si>
    <t>安乡县林科所林路小修保养</t>
  </si>
  <si>
    <t>张家界市喻家溪实验林场林路大修</t>
  </si>
  <si>
    <t>永定区</t>
  </si>
  <si>
    <t>永定区石长溪国有林场公路小修保养</t>
  </si>
  <si>
    <t>永定区漩水溪国有林场公路小修保养</t>
  </si>
  <si>
    <t>慈利县杨柳铺乡雷尔坡林场林路小修保养</t>
  </si>
  <si>
    <t>慈利县江垭国有林场公路小修保养</t>
  </si>
  <si>
    <t>桑植县西界国有林场公路小修保养</t>
  </si>
  <si>
    <t>桑植县两河口国有苗圃公路小修保养</t>
  </si>
  <si>
    <t>桑植县斗蓬山国有林场公路小修保养</t>
  </si>
  <si>
    <t>益阳市林业科学研究所竹林道改造</t>
  </si>
  <si>
    <t>沅江市林科所林道养护</t>
  </si>
  <si>
    <t>湖南南洲国家湿地公园管理局林路小修保养</t>
  </si>
  <si>
    <t>南县德昌国有林场林道养护</t>
  </si>
  <si>
    <t>桃江羞女湖国家湿地公园事务中心林路大中修</t>
  </si>
  <si>
    <t>郴州市南岭植物园林路大中修</t>
  </si>
  <si>
    <t>苏仙区</t>
  </si>
  <si>
    <t>湖南郴州狮子口省级自然保护区苏仙区境内林路小修保养（项目实施主体为苏仙区五盖山镇人民政府）</t>
  </si>
  <si>
    <t>苏万管理处</t>
  </si>
  <si>
    <t>苏仙岭-万华岩风景名胜区管理处林路维修、改建</t>
  </si>
  <si>
    <t>滁口国有林场竹林道中修</t>
  </si>
  <si>
    <t>市木材总公司江背山路小修保养</t>
  </si>
  <si>
    <t>天鹅山国有林场单位林路小修保养</t>
  </si>
  <si>
    <t>市林业科学研究所（湘南植物园）小修保养</t>
  </si>
  <si>
    <t>斗余林场林路小修保养</t>
  </si>
  <si>
    <t>县苗圃林路小修保养</t>
  </si>
  <si>
    <t>丹霞国家森林公园竹林道大中修</t>
  </si>
  <si>
    <t>嘉禾县国家森林公园管理处林路小修保养</t>
  </si>
  <si>
    <t>东山国有林场小修保养</t>
  </si>
  <si>
    <t>县林业局中心苗圃林路小修保养</t>
  </si>
  <si>
    <t>县森工林场林路小修保养</t>
  </si>
  <si>
    <t>县林科所林路小修保养</t>
  </si>
  <si>
    <t>益将国有林场林路小修养护</t>
  </si>
  <si>
    <t>暖水国有林场林路小修养护</t>
  </si>
  <si>
    <t>宋坪国有林场林区公路养护</t>
  </si>
  <si>
    <t>勒里林场江背桥至泥湖林区公路养护</t>
  </si>
  <si>
    <t>公木国有林场林路大修</t>
  </si>
  <si>
    <t>熊峰山国家森林公园林路大中修</t>
  </si>
  <si>
    <t>永州市林业科学研究所百竹园竹林道改建</t>
  </si>
  <si>
    <t>零陵区</t>
  </si>
  <si>
    <t>大庙头国有林场公园景观线林路小修保养</t>
  </si>
  <si>
    <t>零陵区水口山国有林场竹林道小修保养</t>
  </si>
  <si>
    <t>金洞管理区</t>
  </si>
  <si>
    <t>金洞林场复兴至银江口林路小修保养</t>
  </si>
  <si>
    <t>回龙圩管理区</t>
  </si>
  <si>
    <t>回峰林场李家塘分场竹林道小修保养</t>
  </si>
  <si>
    <t>大庙口国有林场林路小修保养</t>
  </si>
  <si>
    <t>县林木种子场小修保养</t>
  </si>
  <si>
    <t>双牌县森工林场林路小修保养</t>
  </si>
  <si>
    <t>双牌县国有打鼓坪林场林路小修保养</t>
  </si>
  <si>
    <t>双牌县国有五星岭林场林路养护</t>
  </si>
  <si>
    <t>源口自然保护局林路小修保养</t>
  </si>
  <si>
    <t>湖南省江华瑶族自治县江华国有林场林路大中修</t>
  </si>
  <si>
    <t>江华瑶族自治县苗圃林路小修保养</t>
  </si>
  <si>
    <t>白云山国有林场林路小修保养</t>
  </si>
  <si>
    <t>九嶷山国有林场林路小修保养</t>
  </si>
  <si>
    <t>肥源国有林场林路小修保养　</t>
  </si>
  <si>
    <t>大湾林场林路小修保养</t>
  </si>
  <si>
    <t>县竹木综合发展有限责任公司竹林路小修保养</t>
  </si>
  <si>
    <t>浆洞国有林场场部至新田坳竹林道大中修</t>
  </si>
  <si>
    <t>南岭国有林场林路小修保养</t>
  </si>
  <si>
    <t>市本级
及所辖区</t>
  </si>
  <si>
    <t>怀化市五溪林场林路小修保养</t>
  </si>
  <si>
    <t>中坡国家森林公园竹林道小修保养</t>
  </si>
  <si>
    <t>泸阳国有林场竹林道小修保养</t>
  </si>
  <si>
    <t>怀化市林业开发公司造林基地林路小修保养</t>
  </si>
  <si>
    <t>湖南省沅陵县齐眉界国有林场林路大中修</t>
  </si>
  <si>
    <t>湖南省沅陵县仙门国有林场竹林道小修保养</t>
  </si>
  <si>
    <t>湖南五强溪国家湿地公园管理处林路小修保养</t>
  </si>
  <si>
    <t>湖南省沅陵县蒙福国有林场林路小修保养</t>
  </si>
  <si>
    <t>仙人岩国有林场林路小修保养</t>
  </si>
  <si>
    <t>思蒙国家湿地公园植物园围堰路大修</t>
  </si>
  <si>
    <t>让家溪国有林场竹林道小修保养</t>
  </si>
  <si>
    <t>黄家垅森林公园林路小修保养</t>
  </si>
  <si>
    <t>县木材公司杨柳山森工林场林路小修保养</t>
  </si>
  <si>
    <t>八面山国有林场竹林道小修保养</t>
  </si>
  <si>
    <t>广坪国有林场竹林道小修保养</t>
  </si>
  <si>
    <t>靖州排牙山国家森林公园林路大中修</t>
  </si>
  <si>
    <t>娄星区洪家山省级森林公园林路养护</t>
  </si>
  <si>
    <t>冷水江市毛易国有林场林路养护</t>
  </si>
  <si>
    <t>涟源市包围山国有林场林路养护</t>
  </si>
  <si>
    <t>涟源市龙山国有林场竹林道养护</t>
  </si>
  <si>
    <t>双峰县猪婆山国有林场竹林道养护</t>
  </si>
  <si>
    <t>双峰县九峰山国有林场竹林道养护</t>
  </si>
  <si>
    <t>新化县古台山国有林场竹林道养护</t>
  </si>
  <si>
    <t>新化县大熊山国有林场竹林道养护</t>
  </si>
  <si>
    <t>湘西自治州</t>
  </si>
  <si>
    <t>湘西自治州小计</t>
  </si>
  <si>
    <t>州本级及所辖区</t>
  </si>
  <si>
    <t>州本级</t>
  </si>
  <si>
    <t>州青坪国有林场林路大中修</t>
  </si>
  <si>
    <t>湘西土家族苗族自治州林业科学研究所白岩基地林路小修保养</t>
  </si>
  <si>
    <t>州林化厂公路养护</t>
  </si>
  <si>
    <t>国有龙山苗圃竹林道改建</t>
  </si>
  <si>
    <t>曾家界国有林场竹林道大中修</t>
  </si>
  <si>
    <t>古丈县自然资源局（林业局）三八枯国营苗圃林路小修保养</t>
  </si>
  <si>
    <t>永顺县不二门苗圃林路小修保养</t>
  </si>
  <si>
    <t>泸溪县国营森林苗圃林路小修保养</t>
  </si>
  <si>
    <t>凤凰县国有苗圃林路小修保养</t>
  </si>
  <si>
    <t>湖南保靖酉水国家湿地公园管理处林路小修保养</t>
  </si>
  <si>
    <t>保靖县林科所林路大中修</t>
  </si>
  <si>
    <t>省直合计</t>
  </si>
  <si>
    <t>省林业局</t>
  </si>
  <si>
    <t>湖南省农林工业勘察设计研究总院</t>
    <phoneticPr fontId="12" type="noConversion"/>
  </si>
  <si>
    <t>湖南省农林工业勘察设计研究总院（含润枫苗圃基地圃区道路养护10万、林区公路养护检查费用30万）</t>
    <phoneticPr fontId="12" type="noConversion"/>
  </si>
  <si>
    <t>湖南省青羊湖国有林场</t>
    <phoneticPr fontId="12" type="noConversion"/>
  </si>
  <si>
    <t>湖南省青羊湖国有林场林路改造</t>
    <phoneticPr fontId="12" type="noConversion"/>
  </si>
  <si>
    <t>湖南南山国家公园管理局</t>
    <phoneticPr fontId="12" type="noConversion"/>
  </si>
  <si>
    <t>湖南南山国家公园管理局林路改造</t>
    <phoneticPr fontId="12" type="noConversion"/>
  </si>
  <si>
    <t>省科技厅</t>
  </si>
  <si>
    <t>湖南省林业科学院</t>
    <phoneticPr fontId="12" type="noConversion"/>
  </si>
  <si>
    <t>湖南省林业科学院林路大修</t>
    <phoneticPr fontId="12" type="noConversion"/>
  </si>
  <si>
    <t>湖南省森林植物园</t>
    <phoneticPr fontId="12" type="noConversion"/>
  </si>
  <si>
    <t>湖南省森林植物园林路改建</t>
    <phoneticPr fontId="12" type="noConversion"/>
  </si>
  <si>
    <t>省教育厅</t>
  </si>
  <si>
    <t>湖南环境生物职业技术学院</t>
    <phoneticPr fontId="12" type="noConversion"/>
  </si>
  <si>
    <t>湖南环境生物职业技术学院林路改建</t>
    <phoneticPr fontId="12" type="noConversion"/>
  </si>
  <si>
    <t>中南林业科技大学芦头实验林场林路改建</t>
    <phoneticPr fontId="12" type="noConversion"/>
  </si>
  <si>
    <t>附件18：</t>
    <phoneticPr fontId="12" type="noConversion"/>
  </si>
  <si>
    <t>详见附件18</t>
  </si>
  <si>
    <t>2020年林路养护</t>
    <phoneticPr fontId="12" type="noConversion"/>
  </si>
  <si>
    <t>2020年第三批交通运输事业发展专项等补助资金汇总表</t>
    <phoneticPr fontId="12" type="noConversion"/>
  </si>
  <si>
    <t>潭衡西线高速（S61岳临高速）晓南互通至G240湘青线连接线</t>
  </si>
  <si>
    <t>临湘鸭栏-长安</t>
  </si>
  <si>
    <t>S234宁远柏家坪-道县柑子园</t>
  </si>
  <si>
    <t>S354道县上关-湘源温泉</t>
  </si>
  <si>
    <t>吉首张排-社塘坡</t>
  </si>
  <si>
    <t>衡南泉湖-祁东老白鹤铺</t>
    <phoneticPr fontId="12" type="noConversion"/>
  </si>
  <si>
    <t>衡东杨林-高湖</t>
    <phoneticPr fontId="12" type="noConversion"/>
  </si>
  <si>
    <t>二广高速冷水滩上岭桥互通-泉南高速祁阳大忠桥互通连接线</t>
    <phoneticPr fontId="12" type="noConversion"/>
  </si>
  <si>
    <t>金额</t>
    <phoneticPr fontId="12" type="noConversion"/>
  </si>
  <si>
    <t>市本级及所辖区</t>
    <phoneticPr fontId="12" type="noConversion"/>
  </si>
  <si>
    <t>绩效奖及综治奖</t>
    <phoneticPr fontId="12" type="noConversion"/>
  </si>
  <si>
    <t>湖南省邮政管理局</t>
    <phoneticPr fontId="12" type="noConversion"/>
  </si>
  <si>
    <t>湖南省水运建设投资集团有限公司</t>
    <phoneticPr fontId="12" type="noConversion"/>
  </si>
  <si>
    <t>湘江永州至衡阳三级航道改扩建工程一期工程</t>
    <phoneticPr fontId="12" type="noConversion"/>
  </si>
  <si>
    <t>省直</t>
    <phoneticPr fontId="12" type="noConversion"/>
  </si>
  <si>
    <t>湘江二级航道建设二期工程（衡阳-株洲）项目</t>
    <phoneticPr fontId="12" type="noConversion"/>
  </si>
  <si>
    <t>小计</t>
    <phoneticPr fontId="12" type="noConversion"/>
  </si>
  <si>
    <t>益阳清水潭千吨级码头工程</t>
  </si>
  <si>
    <t>岩汪湖千吨级码头</t>
  </si>
  <si>
    <t>窑坡港区嘉山作业区一期工程</t>
  </si>
  <si>
    <t>水运建设项目补助</t>
    <phoneticPr fontId="12" type="noConversion"/>
  </si>
  <si>
    <t>交通运输信息化项目建设</t>
    <phoneticPr fontId="12" type="noConversion"/>
  </si>
  <si>
    <t>普通国省道</t>
    <phoneticPr fontId="12" type="noConversion"/>
  </si>
  <si>
    <t>2020年第二批农村公路窄路加宽补助资金明细表</t>
    <phoneticPr fontId="12" type="noConversion"/>
  </si>
  <si>
    <t>普通国省道大中修及干线公路危隧改造</t>
    <phoneticPr fontId="12" type="noConversion"/>
  </si>
  <si>
    <t>2020年农村公路养护工程补助资金明细表</t>
    <phoneticPr fontId="13" type="noConversion"/>
  </si>
  <si>
    <t>2019年度货运船舶防污染改造补助资金明细表</t>
    <phoneticPr fontId="13" type="noConversion"/>
  </si>
  <si>
    <t>2020年铁路专用线社会道口达标改造补助资金明细表</t>
    <phoneticPr fontId="12" type="noConversion"/>
  </si>
  <si>
    <t>2020年普通国省道大中修及干线公路危隧改造
补助资金明细表</t>
    <phoneticPr fontId="12" type="noConversion"/>
  </si>
  <si>
    <t>省级项目补助资金</t>
    <phoneticPr fontId="12" type="noConversion"/>
  </si>
  <si>
    <t>2020年省级项目补助资金明细表</t>
    <phoneticPr fontId="12" type="noConversion"/>
  </si>
  <si>
    <t>注：收支分类科目“2140104公路建设”，“503机关资本性支出（一）”</t>
    <phoneticPr fontId="12" type="noConversion"/>
  </si>
  <si>
    <t>注：收支分类科目“2140104公路建设”，“503机关资本性支出（一）”</t>
    <phoneticPr fontId="13" type="noConversion"/>
  </si>
  <si>
    <t>备注</t>
    <phoneticPr fontId="12" type="noConversion"/>
  </si>
  <si>
    <t>注：市州科目列“2140199其他公路水路运输支出”、“503机关资本性支出（一）”，省直单位科目列“2140199其他公路水路运输支出”、“50302基础设施建设”、“31005基础设施建设”。</t>
    <phoneticPr fontId="12" type="noConversion"/>
  </si>
  <si>
    <t>“2140199其他公路水路运输支出”、“503机关资本性支出（一）”</t>
    <phoneticPr fontId="12" type="noConversion"/>
  </si>
  <si>
    <t>“2140199其他公路水路运输支出”、“50399其他资本性支出”、“31099其他资本性支出”</t>
    <phoneticPr fontId="12" type="noConversion"/>
  </si>
  <si>
    <t>“2140199其他公路水路运输支出”、“50601资本性支出（一）”、“310资本性支出”</t>
    <phoneticPr fontId="12" type="noConversion"/>
  </si>
  <si>
    <t>注：“2140106.公路养护”、“503.机关资本性支出（一）”。</t>
    <phoneticPr fontId="13" type="noConversion"/>
  </si>
  <si>
    <t>注：“2140106.公路养护”、“503.机关资本性支出（一）”。</t>
    <phoneticPr fontId="12" type="noConversion"/>
  </si>
  <si>
    <t>原省水运局原下属企业困难补贴</t>
    <phoneticPr fontId="12" type="noConversion"/>
  </si>
  <si>
    <t>“2140199其他公路水路运输支出”、“50199其他工资福利支出”、“30199其他工资福利支出”</t>
    <phoneticPr fontId="12" type="noConversion"/>
  </si>
  <si>
    <t>“2140199其他公路水路运输支出”、“50101工资奖金津补贴”、“30103奖金”</t>
    <phoneticPr fontId="12" type="noConversion"/>
  </si>
  <si>
    <t>注：收支分类科目“2140199其他公路水路运输支出”，“503机关资本性支出（一）”</t>
    <phoneticPr fontId="12" type="noConversion"/>
  </si>
  <si>
    <t>注：收支分类科目“2140199其他公路水路运输支出”，“503机关资本性支出（一）”</t>
    <phoneticPr fontId="13" type="noConversion"/>
  </si>
  <si>
    <t>湖南省交通运输厅科技信息中心</t>
    <phoneticPr fontId="12" type="noConversion"/>
  </si>
  <si>
    <t>湖南省道路运输管理局</t>
    <phoneticPr fontId="12" type="noConversion"/>
  </si>
  <si>
    <t>湖南省公路事务中心</t>
    <phoneticPr fontId="12" type="noConversion"/>
  </si>
  <si>
    <t>湖南省水运建设投资集团有限公司</t>
    <phoneticPr fontId="12" type="noConversion"/>
  </si>
  <si>
    <t>中南林业科技大学</t>
    <phoneticPr fontId="12" type="noConversion"/>
  </si>
  <si>
    <t>注：市州科目列“2140106公路养护”、“503机关资本性支出（一）”，省直单位科目列“2140106公路养护”、“50601资本性支出（一）”、“31099其他资本性支出”。</t>
    <phoneticPr fontId="18" type="noConversion"/>
  </si>
  <si>
    <t>单位：万元</t>
    <phoneticPr fontId="18" type="noConversion"/>
  </si>
  <si>
    <t>注：“2140199其他公路水路运输支出”、“503机关资本性支出（一）”。</t>
    <phoneticPr fontId="12" type="noConversion"/>
  </si>
  <si>
    <t>注：“2140199其他公路水路运输支出”、“503机关资本性支出（一）”。</t>
    <phoneticPr fontId="13" type="noConversion"/>
  </si>
  <si>
    <t>应下达1028万元，因湘财建一指〔2019〕37号已调整，本文调减湘财建指〔2019〕88号文重复调增的80万元碍航补助资金。</t>
    <phoneticPr fontId="13" type="noConversion"/>
  </si>
  <si>
    <t>应下达1707万元，因湘财建一指〔2019〕37号已调整，本文回补湘财建指〔2019〕88号重复调减的80万元碍航补助资金。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</si>
</sst>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_ "/>
    <numFmt numFmtId="177" formatCode="0_);[Red]\(0\)"/>
    <numFmt numFmtId="178" formatCode="0.00_ "/>
    <numFmt numFmtId="179" formatCode="0_ ;[Red]\-0\ "/>
  </numFmts>
  <fonts count="54" x14ac:knownFonts="1">
    <font>
      <sz val="11"/>
      <color theme="1"/>
      <name val="宋体"/>
      <charset val="134"/>
      <scheme val="minor"/>
    </font>
    <font>
      <sz val="12"/>
      <color theme="1"/>
      <name val="宋体"/>
      <family val="3"/>
      <charset val="134"/>
    </font>
    <font>
      <sz val="12"/>
      <color theme="1"/>
      <name val="黑体"/>
      <family val="3"/>
      <charset val="134"/>
    </font>
    <font>
      <sz val="12"/>
      <color theme="1"/>
      <name val="宋体"/>
      <family val="3"/>
      <charset val="134"/>
      <scheme val="minor"/>
    </font>
    <font>
      <sz val="12"/>
      <color theme="1"/>
      <name val="仿宋_GB2312"/>
      <family val="3"/>
      <charset val="134"/>
    </font>
    <font>
      <sz val="12"/>
      <name val="仿宋_GB2312"/>
      <family val="3"/>
      <charset val="134"/>
    </font>
    <font>
      <sz val="12"/>
      <name val="宋体"/>
      <family val="3"/>
      <charset val="134"/>
    </font>
    <font>
      <sz val="10"/>
      <name val="Times New Roman"/>
      <family val="1"/>
    </font>
    <font>
      <sz val="12"/>
      <name val="Times New Roman"/>
      <family val="1"/>
    </font>
    <font>
      <sz val="12"/>
      <name val="宋体"/>
      <family val="3"/>
      <charset val="134"/>
      <scheme val="minor"/>
    </font>
    <font>
      <sz val="12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2"/>
      <color theme="1"/>
      <name val="Times New Roman"/>
      <family val="1"/>
    </font>
    <font>
      <sz val="14"/>
      <color theme="1"/>
      <name val="仿宋_GB2312"/>
      <family val="3"/>
      <charset val="134"/>
    </font>
    <font>
      <sz val="11"/>
      <color theme="1"/>
      <name val="宋体"/>
      <charset val="134"/>
      <scheme val="minor"/>
    </font>
    <font>
      <sz val="10"/>
      <color theme="1"/>
      <name val="黑体"/>
      <family val="3"/>
      <charset val="134"/>
    </font>
    <font>
      <sz val="9"/>
      <name val="宋体"/>
      <charset val="134"/>
      <scheme val="minor"/>
    </font>
    <font>
      <sz val="12"/>
      <name val="宋体"/>
      <charset val="134"/>
    </font>
    <font>
      <sz val="22"/>
      <color theme="1"/>
      <name val="华文中宋"/>
      <family val="3"/>
      <charset val="134"/>
    </font>
    <font>
      <b/>
      <sz val="22"/>
      <color theme="1"/>
      <name val="仿宋_GB2312"/>
      <family val="3"/>
      <charset val="134"/>
    </font>
    <font>
      <sz val="11"/>
      <color theme="1"/>
      <name val="仿宋_GB2312"/>
      <family val="3"/>
      <charset val="134"/>
    </font>
    <font>
      <sz val="10"/>
      <color theme="1"/>
      <name val="仿宋_GB2312"/>
      <family val="3"/>
      <charset val="134"/>
    </font>
    <font>
      <b/>
      <sz val="10"/>
      <color theme="1"/>
      <name val="仿宋_GB2312"/>
      <family val="3"/>
      <charset val="134"/>
    </font>
    <font>
      <sz val="10"/>
      <name val="仿宋_GB2312"/>
      <family val="3"/>
      <charset val="134"/>
    </font>
    <font>
      <sz val="10"/>
      <color rgb="FF000000"/>
      <name val="仿宋_GB2312"/>
      <family val="3"/>
      <charset val="134"/>
    </font>
    <font>
      <b/>
      <sz val="10"/>
      <color rgb="FF000000"/>
      <name val="仿宋_GB2312"/>
      <family val="3"/>
      <charset val="134"/>
    </font>
    <font>
      <sz val="10"/>
      <color indexed="8"/>
      <name val="仿宋_GB2312"/>
      <family val="3"/>
      <charset val="134"/>
    </font>
    <font>
      <b/>
      <sz val="10"/>
      <name val="仿宋_GB2312"/>
      <family val="3"/>
      <charset val="134"/>
    </font>
    <font>
      <sz val="10"/>
      <color rgb="FFFF0000"/>
      <name val="仿宋_GB2312"/>
      <family val="3"/>
      <charset val="134"/>
    </font>
    <font>
      <b/>
      <sz val="10"/>
      <color indexed="8"/>
      <name val="仿宋_GB2312"/>
      <family val="3"/>
      <charset val="134"/>
    </font>
    <font>
      <sz val="18"/>
      <color theme="1"/>
      <name val="华文中宋"/>
      <family val="3"/>
      <charset val="134"/>
    </font>
    <font>
      <b/>
      <sz val="12"/>
      <color theme="1"/>
      <name val="仿宋_GB2312"/>
      <family val="3"/>
      <charset val="134"/>
    </font>
    <font>
      <sz val="11"/>
      <color theme="1"/>
      <name val="黑体"/>
      <family val="3"/>
      <charset val="134"/>
    </font>
    <font>
      <b/>
      <sz val="11"/>
      <color theme="1"/>
      <name val="仿宋_GB2312"/>
      <family val="3"/>
      <charset val="134"/>
    </font>
    <font>
      <b/>
      <sz val="11"/>
      <name val="仿宋_GB2312"/>
      <family val="3"/>
      <charset val="134"/>
    </font>
    <font>
      <sz val="11"/>
      <name val="仿宋_GB2312"/>
      <family val="3"/>
      <charset val="134"/>
    </font>
    <font>
      <b/>
      <sz val="12"/>
      <name val="仿宋_GB2312"/>
      <family val="3"/>
      <charset val="134"/>
    </font>
    <font>
      <b/>
      <sz val="12"/>
      <color rgb="FF000000"/>
      <name val="仿宋_GB2312"/>
      <family val="3"/>
      <charset val="134"/>
    </font>
    <font>
      <b/>
      <sz val="12"/>
      <color indexed="8"/>
      <name val="仿宋_GB2312"/>
      <family val="3"/>
      <charset val="134"/>
    </font>
    <font>
      <sz val="12"/>
      <color indexed="8"/>
      <name val="仿宋_GB2312"/>
      <family val="3"/>
      <charset val="134"/>
    </font>
    <font>
      <sz val="12"/>
      <color rgb="FF000000"/>
      <name val="仿宋_GB2312"/>
      <family val="3"/>
      <charset val="134"/>
    </font>
    <font>
      <sz val="12"/>
      <color rgb="FFFF0000"/>
      <name val="仿宋_GB2312"/>
      <family val="3"/>
      <charset val="134"/>
    </font>
    <font>
      <b/>
      <sz val="12"/>
      <color rgb="FFFF0000"/>
      <name val="仿宋_GB2312"/>
      <family val="3"/>
      <charset val="134"/>
    </font>
    <font>
      <sz val="12"/>
      <name val="黑体"/>
      <family val="3"/>
      <charset val="134"/>
    </font>
    <font>
      <sz val="18"/>
      <name val="华文中宋"/>
      <family val="3"/>
      <charset val="134"/>
    </font>
    <font>
      <sz val="14"/>
      <name val="仿宋_GB2312"/>
      <family val="3"/>
      <charset val="134"/>
    </font>
    <font>
      <b/>
      <sz val="14"/>
      <name val="仿宋_GB2312"/>
      <family val="3"/>
      <charset val="134"/>
    </font>
    <font>
      <sz val="14"/>
      <color indexed="8"/>
      <name val="仿宋_GB2312"/>
      <family val="3"/>
      <charset val="134"/>
    </font>
    <font>
      <b/>
      <sz val="11"/>
      <color rgb="FF000000"/>
      <name val="仿宋_GB2312"/>
      <family val="3"/>
      <charset val="134"/>
    </font>
    <font>
      <sz val="11"/>
      <color rgb="FF000000"/>
      <name val="仿宋_GB2312"/>
      <family val="3"/>
      <charset val="134"/>
    </font>
    <font>
      <b/>
      <sz val="14"/>
      <color theme="1"/>
      <name val="仿宋_GB2312"/>
      <family val="3"/>
      <charset val="134"/>
    </font>
    <font>
      <sz val="16"/>
      <color theme="1"/>
      <name val="仿宋_GB2312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7">
    <xf numFmtId="0" fontId="0" fillId="0" borderId="0">
      <alignment vertical="center"/>
    </xf>
    <xf numFmtId="0" fontId="6" fillId="0" borderId="0"/>
    <xf numFmtId="0" fontId="6" fillId="0" borderId="0"/>
    <xf numFmtId="0" fontId="6" fillId="0" borderId="0"/>
    <xf numFmtId="0" fontId="11" fillId="0" borderId="0">
      <alignment vertical="center"/>
    </xf>
    <xf numFmtId="0" fontId="19" fillId="0" borderId="0">
      <alignment vertical="center"/>
    </xf>
    <xf numFmtId="0" fontId="16" fillId="0" borderId="0">
      <alignment vertical="center"/>
    </xf>
  </cellStyleXfs>
  <cellXfs count="27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5" fillId="0" borderId="0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0" fillId="0" borderId="0" xfId="0" applyAlignment="1">
      <alignment horizontal="left" vertical="center"/>
    </xf>
    <xf numFmtId="0" fontId="0" fillId="0" borderId="0" xfId="0" applyNumberFormat="1">
      <alignment vertical="center"/>
    </xf>
    <xf numFmtId="0" fontId="3" fillId="0" borderId="0" xfId="0" applyNumberFormat="1" applyFont="1" applyFill="1" applyAlignment="1">
      <alignment horizontal="center" vertical="center"/>
    </xf>
    <xf numFmtId="176" fontId="0" fillId="0" borderId="0" xfId="0" applyNumberFormat="1">
      <alignment vertical="center"/>
    </xf>
    <xf numFmtId="0" fontId="0" fillId="0" borderId="0" xfId="0" applyNumberFormat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  <xf numFmtId="178" fontId="0" fillId="0" borderId="0" xfId="0" applyNumberFormat="1" applyBorder="1" applyAlignment="1">
      <alignment horizontal="center" vertical="center"/>
    </xf>
    <xf numFmtId="0" fontId="5" fillId="0" borderId="0" xfId="0" applyFont="1" applyFill="1" applyAlignment="1"/>
    <xf numFmtId="0" fontId="6" fillId="0" borderId="0" xfId="0" applyFont="1" applyFill="1" applyAlignment="1"/>
    <xf numFmtId="0" fontId="7" fillId="0" borderId="0" xfId="0" applyFont="1" applyFill="1" applyAlignment="1" applyProtection="1">
      <protection locked="0"/>
    </xf>
    <xf numFmtId="176" fontId="7" fillId="0" borderId="0" xfId="0" applyNumberFormat="1" applyFont="1" applyFill="1" applyAlignment="1"/>
    <xf numFmtId="0" fontId="8" fillId="0" borderId="0" xfId="0" applyFont="1" applyFill="1" applyAlignment="1"/>
    <xf numFmtId="0" fontId="7" fillId="0" borderId="0" xfId="0" applyFont="1" applyFill="1" applyBorder="1" applyAlignment="1" applyProtection="1">
      <alignment horizontal="center" vertical="center"/>
      <protection locked="0"/>
    </xf>
    <xf numFmtId="176" fontId="7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 wrapText="1"/>
    </xf>
    <xf numFmtId="0" fontId="9" fillId="0" borderId="0" xfId="0" applyFont="1" applyFill="1" applyAlignment="1" applyProtection="1">
      <alignment horizontal="center" vertical="center" wrapText="1"/>
      <protection locked="0"/>
    </xf>
    <xf numFmtId="176" fontId="9" fillId="0" borderId="0" xfId="0" applyNumberFormat="1" applyFont="1" applyFill="1" applyAlignment="1">
      <alignment horizontal="center" vertical="center" wrapText="1"/>
    </xf>
    <xf numFmtId="0" fontId="9" fillId="0" borderId="0" xfId="0" applyFont="1" applyFill="1" applyAlignment="1"/>
    <xf numFmtId="176" fontId="6" fillId="0" borderId="0" xfId="0" applyNumberFormat="1" applyFont="1" applyFill="1" applyAlignment="1"/>
    <xf numFmtId="0" fontId="10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 applyProtection="1">
      <alignment horizontal="center" vertical="center" wrapText="1"/>
      <protection locked="0"/>
    </xf>
    <xf numFmtId="176" fontId="5" fillId="0" borderId="0" xfId="0" applyNumberFormat="1" applyFont="1" applyFill="1" applyAlignment="1">
      <alignment horizontal="center" vertical="center" wrapText="1"/>
    </xf>
    <xf numFmtId="0" fontId="11" fillId="0" borderId="0" xfId="4">
      <alignment vertical="center"/>
    </xf>
    <xf numFmtId="0" fontId="14" fillId="0" borderId="0" xfId="0" applyFont="1" applyFill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178" fontId="11" fillId="0" borderId="0" xfId="4" applyNumberFormat="1">
      <alignment vertical="center"/>
    </xf>
    <xf numFmtId="0" fontId="17" fillId="0" borderId="0" xfId="0" applyFont="1" applyAlignment="1">
      <alignment vertical="center"/>
    </xf>
    <xf numFmtId="0" fontId="0" fillId="0" borderId="0" xfId="0" applyAlignment="1">
      <alignment vertical="center"/>
    </xf>
    <xf numFmtId="0" fontId="21" fillId="0" borderId="0" xfId="4" applyFont="1" applyBorder="1" applyAlignment="1">
      <alignment horizontal="center" vertical="center"/>
    </xf>
    <xf numFmtId="0" fontId="24" fillId="0" borderId="1" xfId="4" applyFont="1" applyBorder="1" applyAlignment="1">
      <alignment horizontal="center" vertical="center"/>
    </xf>
    <xf numFmtId="0" fontId="24" fillId="0" borderId="1" xfId="4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23" fillId="0" borderId="1" xfId="4" applyFont="1" applyBorder="1" applyAlignment="1">
      <alignment horizontal="center" vertical="center"/>
    </xf>
    <xf numFmtId="0" fontId="26" fillId="0" borderId="1" xfId="0" applyFont="1" applyBorder="1" applyAlignment="1">
      <alignment horizontal="left" vertical="center" wrapText="1"/>
    </xf>
    <xf numFmtId="0" fontId="23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left" vertical="center" wrapText="1"/>
    </xf>
    <xf numFmtId="0" fontId="23" fillId="0" borderId="1" xfId="4" applyFont="1" applyFill="1" applyBorder="1" applyAlignment="1">
      <alignment horizontal="center" vertical="center"/>
    </xf>
    <xf numFmtId="0" fontId="23" fillId="0" borderId="1" xfId="4" applyFont="1" applyFill="1" applyBorder="1" applyAlignment="1">
      <alignment horizontal="left" vertical="center" wrapText="1"/>
    </xf>
    <xf numFmtId="0" fontId="23" fillId="0" borderId="1" xfId="4" applyFont="1" applyFill="1" applyBorder="1" applyAlignment="1">
      <alignment horizontal="center" vertical="center" wrapText="1"/>
    </xf>
    <xf numFmtId="0" fontId="24" fillId="0" borderId="1" xfId="4" applyFont="1" applyFill="1" applyBorder="1" applyAlignment="1">
      <alignment horizontal="center" vertical="center" wrapText="1"/>
    </xf>
    <xf numFmtId="0" fontId="23" fillId="0" borderId="1" xfId="4" applyFont="1" applyFill="1" applyBorder="1" applyAlignment="1">
      <alignment horizontal="left" vertical="center"/>
    </xf>
    <xf numFmtId="0" fontId="24" fillId="0" borderId="1" xfId="4" applyFont="1" applyFill="1" applyBorder="1" applyAlignment="1">
      <alignment horizontal="center" vertical="center"/>
    </xf>
    <xf numFmtId="0" fontId="23" fillId="2" borderId="1" xfId="4" applyFont="1" applyFill="1" applyBorder="1" applyAlignment="1">
      <alignment horizontal="left" vertical="center"/>
    </xf>
    <xf numFmtId="0" fontId="23" fillId="2" borderId="1" xfId="4" applyFont="1" applyFill="1" applyBorder="1" applyAlignment="1">
      <alignment horizontal="center" vertical="center"/>
    </xf>
    <xf numFmtId="0" fontId="28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vertical="center" wrapText="1"/>
    </xf>
    <xf numFmtId="0" fontId="23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horizontal="justify" vertical="center" wrapText="1"/>
    </xf>
    <xf numFmtId="0" fontId="23" fillId="0" borderId="1" xfId="0" applyFont="1" applyBorder="1" applyAlignment="1">
      <alignment vertical="center"/>
    </xf>
    <xf numFmtId="0" fontId="23" fillId="2" borderId="1" xfId="0" applyFont="1" applyFill="1" applyBorder="1" applyAlignment="1">
      <alignment vertical="center" wrapText="1"/>
    </xf>
    <xf numFmtId="0" fontId="25" fillId="2" borderId="1" xfId="0" applyFont="1" applyFill="1" applyBorder="1" applyAlignment="1">
      <alignment horizontal="center" vertical="center"/>
    </xf>
    <xf numFmtId="0" fontId="29" fillId="0" borderId="1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left" vertical="center" wrapText="1"/>
    </xf>
    <xf numFmtId="0" fontId="23" fillId="0" borderId="1" xfId="0" applyFont="1" applyFill="1" applyBorder="1" applyAlignment="1">
      <alignment horizontal="left" vertical="center" wrapText="1"/>
    </xf>
    <xf numFmtId="0" fontId="29" fillId="0" borderId="1" xfId="4" applyFont="1" applyBorder="1" applyAlignment="1">
      <alignment horizontal="center" vertical="center"/>
    </xf>
    <xf numFmtId="0" fontId="25" fillId="0" borderId="1" xfId="4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 wrapText="1"/>
    </xf>
    <xf numFmtId="0" fontId="29" fillId="0" borderId="1" xfId="5" applyFont="1" applyBorder="1" applyAlignment="1">
      <alignment horizontal="center" vertical="center" wrapText="1"/>
    </xf>
    <xf numFmtId="0" fontId="28" fillId="0" borderId="1" xfId="5" applyFont="1" applyBorder="1" applyAlignment="1">
      <alignment horizontal="center" vertical="center" wrapText="1"/>
    </xf>
    <xf numFmtId="0" fontId="25" fillId="0" borderId="1" xfId="5" applyFont="1" applyBorder="1" applyAlignment="1">
      <alignment horizontal="center" vertical="center" wrapText="1"/>
    </xf>
    <xf numFmtId="0" fontId="28" fillId="0" borderId="1" xfId="5" applyFont="1" applyBorder="1" applyAlignment="1">
      <alignment horizontal="left" vertical="center" wrapText="1"/>
    </xf>
    <xf numFmtId="0" fontId="25" fillId="0" borderId="1" xfId="5" applyFont="1" applyBorder="1" applyAlignment="1">
      <alignment horizontal="left" vertical="center" wrapText="1"/>
    </xf>
    <xf numFmtId="0" fontId="30" fillId="0" borderId="1" xfId="5" applyFont="1" applyFill="1" applyBorder="1" applyAlignment="1">
      <alignment horizontal="left" vertical="center" wrapText="1"/>
    </xf>
    <xf numFmtId="0" fontId="25" fillId="0" borderId="1" xfId="5" applyFont="1" applyFill="1" applyBorder="1" applyAlignment="1">
      <alignment horizontal="center" vertical="center" wrapText="1"/>
    </xf>
    <xf numFmtId="0" fontId="31" fillId="0" borderId="1" xfId="5" applyFont="1" applyBorder="1" applyAlignment="1">
      <alignment horizontal="center" vertical="center" wrapText="1"/>
    </xf>
    <xf numFmtId="0" fontId="28" fillId="0" borderId="1" xfId="5" applyFont="1" applyBorder="1" applyAlignment="1">
      <alignment vertical="center" wrapText="1"/>
    </xf>
    <xf numFmtId="0" fontId="23" fillId="0" borderId="1" xfId="6" applyFont="1" applyBorder="1" applyAlignment="1">
      <alignment horizontal="center" vertical="center"/>
    </xf>
    <xf numFmtId="0" fontId="24" fillId="0" borderId="1" xfId="6" applyFont="1" applyBorder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0" fontId="3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22" fillId="0" borderId="0" xfId="4" applyFont="1">
      <alignment vertical="center"/>
    </xf>
    <xf numFmtId="0" fontId="34" fillId="0" borderId="0" xfId="4" applyFont="1">
      <alignment vertical="center"/>
    </xf>
    <xf numFmtId="178" fontId="22" fillId="0" borderId="0" xfId="4" applyNumberFormat="1" applyFont="1" applyAlignment="1">
      <alignment horizontal="right" vertical="center"/>
    </xf>
    <xf numFmtId="0" fontId="35" fillId="0" borderId="1" xfId="4" applyFont="1" applyBorder="1" applyAlignment="1">
      <alignment horizontal="center" vertical="center"/>
    </xf>
    <xf numFmtId="178" fontId="35" fillId="0" borderId="1" xfId="4" applyNumberFormat="1" applyFont="1" applyBorder="1" applyAlignment="1">
      <alignment horizontal="center" vertical="center"/>
    </xf>
    <xf numFmtId="178" fontId="33" fillId="0" borderId="1" xfId="4" applyNumberFormat="1" applyFont="1" applyBorder="1" applyAlignment="1">
      <alignment horizontal="center" vertical="center"/>
    </xf>
    <xf numFmtId="176" fontId="37" fillId="0" borderId="1" xfId="4" applyNumberFormat="1" applyFont="1" applyFill="1" applyBorder="1" applyAlignment="1">
      <alignment horizontal="center" vertical="center" wrapText="1"/>
    </xf>
    <xf numFmtId="178" fontId="5" fillId="0" borderId="1" xfId="4" applyNumberFormat="1" applyFont="1" applyFill="1" applyBorder="1" applyAlignment="1">
      <alignment horizontal="center" vertical="center" wrapText="1"/>
    </xf>
    <xf numFmtId="176" fontId="36" fillId="0" borderId="1" xfId="4" applyNumberFormat="1" applyFont="1" applyFill="1" applyBorder="1" applyAlignment="1">
      <alignment horizontal="center" vertical="center" wrapText="1"/>
    </xf>
    <xf numFmtId="178" fontId="38" fillId="0" borderId="1" xfId="4" applyNumberFormat="1" applyFont="1" applyFill="1" applyBorder="1" applyAlignment="1">
      <alignment horizontal="center" vertical="center" wrapText="1"/>
    </xf>
    <xf numFmtId="0" fontId="15" fillId="0" borderId="0" xfId="0" applyNumberFormat="1" applyFont="1" applyFill="1" applyAlignment="1">
      <alignment horizontal="center" vertical="center"/>
    </xf>
    <xf numFmtId="0" fontId="4" fillId="0" borderId="0" xfId="0" applyNumberFormat="1" applyFont="1" applyFill="1" applyAlignment="1">
      <alignment horizontal="right" vertical="center"/>
    </xf>
    <xf numFmtId="0" fontId="33" fillId="0" borderId="1" xfId="0" applyNumberFormat="1" applyFont="1" applyBorder="1" applyAlignment="1">
      <alignment horizontal="center" vertical="center"/>
    </xf>
    <xf numFmtId="0" fontId="39" fillId="0" borderId="1" xfId="0" applyFont="1" applyFill="1" applyBorder="1" applyAlignment="1">
      <alignment horizontal="center" vertical="center"/>
    </xf>
    <xf numFmtId="0" fontId="38" fillId="0" borderId="1" xfId="0" applyNumberFormat="1" applyFont="1" applyFill="1" applyBorder="1" applyAlignment="1">
      <alignment horizontal="center" vertical="center"/>
    </xf>
    <xf numFmtId="0" fontId="40" fillId="0" borderId="1" xfId="0" applyFont="1" applyFill="1" applyBorder="1" applyAlignment="1">
      <alignment horizontal="center" vertical="center" wrapText="1"/>
    </xf>
    <xf numFmtId="0" fontId="35" fillId="0" borderId="1" xfId="0" applyNumberFormat="1" applyFont="1" applyBorder="1" applyAlignment="1">
      <alignment horizontal="center" vertical="center"/>
    </xf>
    <xf numFmtId="0" fontId="22" fillId="0" borderId="1" xfId="0" applyNumberFormat="1" applyFont="1" applyBorder="1" applyAlignment="1">
      <alignment horizontal="center" vertical="center"/>
    </xf>
    <xf numFmtId="0" fontId="41" fillId="0" borderId="1" xfId="0" applyFont="1" applyFill="1" applyBorder="1" applyAlignment="1">
      <alignment horizontal="center" vertical="center" wrapText="1"/>
    </xf>
    <xf numFmtId="0" fontId="42" fillId="0" borderId="1" xfId="0" applyFont="1" applyFill="1" applyBorder="1" applyAlignment="1">
      <alignment horizontal="center" vertical="center"/>
    </xf>
    <xf numFmtId="176" fontId="22" fillId="0" borderId="1" xfId="0" applyNumberFormat="1" applyFont="1" applyBorder="1" applyAlignment="1">
      <alignment horizontal="center" vertical="center"/>
    </xf>
    <xf numFmtId="0" fontId="41" fillId="0" borderId="1" xfId="0" applyFont="1" applyFill="1" applyBorder="1" applyAlignment="1" applyProtection="1">
      <alignment horizontal="center" vertical="center" wrapText="1"/>
    </xf>
    <xf numFmtId="0" fontId="5" fillId="2" borderId="1" xfId="2" applyNumberFormat="1" applyFont="1" applyFill="1" applyBorder="1" applyAlignment="1">
      <alignment vertical="center" wrapText="1"/>
    </xf>
    <xf numFmtId="0" fontId="5" fillId="2" borderId="1" xfId="2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179" fontId="5" fillId="2" borderId="1" xfId="0" applyNumberFormat="1" applyFont="1" applyFill="1" applyBorder="1" applyAlignment="1">
      <alignment horizontal="center" vertical="center" wrapText="1"/>
    </xf>
    <xf numFmtId="0" fontId="33" fillId="2" borderId="1" xfId="0" applyFont="1" applyFill="1" applyBorder="1" applyAlignment="1">
      <alignment horizontal="center" vertical="center" wrapText="1"/>
    </xf>
    <xf numFmtId="0" fontId="45" fillId="0" borderId="0" xfId="0" applyFont="1" applyFill="1" applyBorder="1" applyAlignment="1">
      <alignment horizontal="left" vertical="center"/>
    </xf>
    <xf numFmtId="0" fontId="47" fillId="0" borderId="0" xfId="0" applyFont="1" applyFill="1" applyBorder="1" applyAlignment="1">
      <alignment horizontal="center" vertical="center"/>
    </xf>
    <xf numFmtId="176" fontId="47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0" fontId="38" fillId="0" borderId="1" xfId="0" applyFont="1" applyFill="1" applyBorder="1" applyAlignment="1">
      <alignment horizontal="center" vertical="center"/>
    </xf>
    <xf numFmtId="176" fontId="38" fillId="0" borderId="1" xfId="0" applyNumberFormat="1" applyFont="1" applyFill="1" applyBorder="1" applyAlignment="1">
      <alignment horizontal="center" vertical="center"/>
    </xf>
    <xf numFmtId="0" fontId="33" fillId="0" borderId="1" xfId="0" applyFont="1" applyFill="1" applyBorder="1" applyAlignment="1">
      <alignment horizontal="center" vertical="center" wrapText="1"/>
    </xf>
    <xf numFmtId="0" fontId="47" fillId="0" borderId="1" xfId="0" applyFont="1" applyFill="1" applyBorder="1" applyAlignment="1">
      <alignment horizontal="center" vertical="center"/>
    </xf>
    <xf numFmtId="0" fontId="48" fillId="0" borderId="1" xfId="0" applyFont="1" applyFill="1" applyBorder="1" applyAlignment="1">
      <alignment horizontal="center" vertical="center" wrapText="1"/>
    </xf>
    <xf numFmtId="176" fontId="48" fillId="0" borderId="1" xfId="0" applyNumberFormat="1" applyFont="1" applyFill="1" applyBorder="1" applyAlignment="1">
      <alignment horizontal="center" vertical="center" wrapText="1"/>
    </xf>
    <xf numFmtId="0" fontId="38" fillId="0" borderId="1" xfId="0" applyFont="1" applyFill="1" applyBorder="1" applyAlignment="1">
      <alignment horizontal="center" vertical="center" wrapText="1"/>
    </xf>
    <xf numFmtId="176" fontId="47" fillId="0" borderId="1" xfId="0" applyNumberFormat="1" applyFont="1" applyFill="1" applyBorder="1" applyAlignment="1">
      <alignment horizontal="center" vertical="center" wrapText="1"/>
    </xf>
    <xf numFmtId="0" fontId="47" fillId="0" borderId="1" xfId="0" applyFont="1" applyFill="1" applyBorder="1" applyAlignment="1"/>
    <xf numFmtId="0" fontId="49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7" fillId="0" borderId="1" xfId="0" applyFont="1" applyFill="1" applyBorder="1" applyAlignment="1">
      <alignment horizontal="left" vertical="center" wrapText="1"/>
    </xf>
    <xf numFmtId="0" fontId="47" fillId="0" borderId="0" xfId="0" applyFont="1" applyFill="1" applyBorder="1" applyAlignment="1" applyProtection="1">
      <alignment horizontal="center" vertical="center"/>
      <protection locked="0"/>
    </xf>
    <xf numFmtId="0" fontId="48" fillId="0" borderId="1" xfId="0" applyFont="1" applyFill="1" applyBorder="1" applyAlignment="1">
      <alignment horizontal="center" vertical="center"/>
    </xf>
    <xf numFmtId="0" fontId="48" fillId="0" borderId="1" xfId="0" applyFont="1" applyFill="1" applyBorder="1" applyAlignment="1" applyProtection="1">
      <alignment horizontal="center" vertical="center"/>
      <protection locked="0"/>
    </xf>
    <xf numFmtId="176" fontId="48" fillId="0" borderId="1" xfId="0" applyNumberFormat="1" applyFont="1" applyFill="1" applyBorder="1" applyAlignment="1">
      <alignment horizontal="center" vertical="center"/>
    </xf>
    <xf numFmtId="176" fontId="38" fillId="0" borderId="1" xfId="0" applyNumberFormat="1" applyFont="1" applyFill="1" applyBorder="1" applyAlignment="1">
      <alignment horizontal="center" vertical="center" wrapText="1"/>
    </xf>
    <xf numFmtId="3" fontId="38" fillId="0" borderId="1" xfId="0" applyNumberFormat="1" applyFont="1" applyFill="1" applyBorder="1" applyAlignment="1" applyProtection="1">
      <alignment horizontal="center" vertical="center" wrapText="1"/>
      <protection locked="0"/>
    </xf>
    <xf numFmtId="3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/>
    </xf>
    <xf numFmtId="3" fontId="5" fillId="0" borderId="1" xfId="3" applyNumberFormat="1" applyFont="1" applyFill="1" applyBorder="1" applyAlignment="1" applyProtection="1">
      <alignment horizontal="center" vertical="center" wrapText="1"/>
      <protection locked="0"/>
    </xf>
    <xf numFmtId="179" fontId="38" fillId="2" borderId="1" xfId="2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NumberFormat="1" applyFont="1" applyFill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NumberFormat="1" applyAlignment="1">
      <alignment vertical="center" wrapText="1"/>
    </xf>
    <xf numFmtId="0" fontId="2" fillId="0" borderId="0" xfId="0" applyFont="1" applyFill="1" applyAlignment="1">
      <alignment horizontal="left" vertical="center" wrapText="1"/>
    </xf>
    <xf numFmtId="0" fontId="4" fillId="0" borderId="0" xfId="0" applyNumberFormat="1" applyFont="1" applyFill="1" applyAlignment="1">
      <alignment horizontal="right" vertical="center" wrapText="1"/>
    </xf>
    <xf numFmtId="0" fontId="33" fillId="0" borderId="1" xfId="0" applyFont="1" applyBorder="1" applyAlignment="1">
      <alignment horizontal="center" vertical="center" wrapText="1"/>
    </xf>
    <xf numFmtId="0" fontId="33" fillId="0" borderId="1" xfId="0" applyNumberFormat="1" applyFont="1" applyBorder="1" applyAlignment="1">
      <alignment horizontal="center" vertical="center" wrapText="1"/>
    </xf>
    <xf numFmtId="0" fontId="38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50" fillId="0" borderId="1" xfId="0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176" fontId="15" fillId="0" borderId="0" xfId="0" applyNumberFormat="1" applyFont="1" applyFill="1" applyAlignment="1">
      <alignment horizontal="center" vertical="center"/>
    </xf>
    <xf numFmtId="176" fontId="33" fillId="0" borderId="1" xfId="0" applyNumberFormat="1" applyFont="1" applyBorder="1" applyAlignment="1">
      <alignment horizontal="center" vertical="center"/>
    </xf>
    <xf numFmtId="176" fontId="36" fillId="0" borderId="1" xfId="0" applyNumberFormat="1" applyFont="1" applyFill="1" applyBorder="1" applyAlignment="1">
      <alignment horizontal="center" vertical="center"/>
    </xf>
    <xf numFmtId="0" fontId="51" fillId="0" borderId="1" xfId="0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/>
    </xf>
    <xf numFmtId="0" fontId="35" fillId="0" borderId="1" xfId="0" applyFont="1" applyBorder="1" applyAlignment="1">
      <alignment horizontal="center" vertical="center"/>
    </xf>
    <xf numFmtId="0" fontId="52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53" fillId="0" borderId="1" xfId="0" applyFont="1" applyBorder="1" applyAlignment="1">
      <alignment horizontal="center" vertical="center"/>
    </xf>
    <xf numFmtId="0" fontId="52" fillId="0" borderId="1" xfId="0" applyFont="1" applyBorder="1" applyAlignment="1">
      <alignment horizontal="center" vertical="center" wrapText="1"/>
    </xf>
    <xf numFmtId="0" fontId="52" fillId="0" borderId="1" xfId="0" applyFont="1" applyFill="1" applyBorder="1" applyAlignment="1">
      <alignment horizontal="center" vertical="center"/>
    </xf>
    <xf numFmtId="3" fontId="36" fillId="0" borderId="1" xfId="0" applyNumberFormat="1" applyFont="1" applyFill="1" applyBorder="1" applyAlignment="1">
      <alignment horizontal="center" vertical="center" wrapText="1"/>
    </xf>
    <xf numFmtId="3" fontId="37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33" fillId="0" borderId="1" xfId="0" applyFont="1" applyFill="1" applyBorder="1" applyAlignment="1">
      <alignment horizontal="center" vertical="center"/>
    </xf>
    <xf numFmtId="0" fontId="38" fillId="0" borderId="1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right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177" fontId="3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justify" vertical="center"/>
    </xf>
    <xf numFmtId="0" fontId="38" fillId="0" borderId="1" xfId="1" applyFont="1" applyBorder="1" applyAlignment="1">
      <alignment horizontal="center" vertical="center" wrapText="1"/>
    </xf>
    <xf numFmtId="177" fontId="38" fillId="0" borderId="1" xfId="1" applyNumberFormat="1" applyFont="1" applyBorder="1" applyAlignment="1">
      <alignment horizontal="center" vertical="center" wrapText="1"/>
    </xf>
    <xf numFmtId="177" fontId="4" fillId="0" borderId="1" xfId="0" applyNumberFormat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38" fillId="0" borderId="1" xfId="0" applyFont="1" applyFill="1" applyBorder="1" applyAlignment="1">
      <alignment horizontal="center" vertical="center" wrapText="1"/>
    </xf>
    <xf numFmtId="0" fontId="36" fillId="0" borderId="1" xfId="0" applyFont="1" applyFill="1" applyBorder="1" applyAlignment="1">
      <alignment horizontal="center" vertical="center" wrapText="1"/>
    </xf>
    <xf numFmtId="0" fontId="22" fillId="0" borderId="8" xfId="4" applyFont="1" applyBorder="1" applyAlignment="1">
      <alignment horizontal="center" vertical="center"/>
    </xf>
    <xf numFmtId="0" fontId="22" fillId="0" borderId="1" xfId="0" applyFont="1" applyBorder="1" applyAlignment="1">
      <alignment vertical="center" wrapText="1"/>
    </xf>
    <xf numFmtId="0" fontId="25" fillId="0" borderId="1" xfId="0" applyFont="1" applyFill="1" applyBorder="1" applyAlignment="1">
      <alignment vertical="center" wrapText="1"/>
    </xf>
    <xf numFmtId="0" fontId="32" fillId="0" borderId="0" xfId="0" applyFont="1" applyFill="1" applyAlignment="1">
      <alignment horizontal="center" vertical="center" wrapText="1"/>
    </xf>
    <xf numFmtId="176" fontId="36" fillId="0" borderId="1" xfId="4" applyNumberFormat="1" applyFont="1" applyFill="1" applyBorder="1" applyAlignment="1">
      <alignment horizontal="center" vertical="center" wrapText="1"/>
    </xf>
    <xf numFmtId="0" fontId="22" fillId="0" borderId="9" xfId="4" applyFont="1" applyBorder="1" applyAlignment="1">
      <alignment vertical="center" wrapText="1"/>
    </xf>
    <xf numFmtId="0" fontId="32" fillId="0" borderId="0" xfId="4" applyFont="1" applyAlignment="1">
      <alignment horizontal="center" vertical="center"/>
    </xf>
    <xf numFmtId="0" fontId="35" fillId="0" borderId="1" xfId="4" applyFont="1" applyBorder="1" applyAlignment="1">
      <alignment horizontal="center" vertical="center"/>
    </xf>
    <xf numFmtId="0" fontId="40" fillId="0" borderId="1" xfId="0" applyFont="1" applyFill="1" applyBorder="1" applyAlignment="1">
      <alignment horizontal="center" vertical="center" wrapText="1"/>
    </xf>
    <xf numFmtId="0" fontId="41" fillId="0" borderId="1" xfId="0" applyFont="1" applyFill="1" applyBorder="1" applyAlignment="1">
      <alignment horizontal="center" vertical="center" wrapText="1"/>
    </xf>
    <xf numFmtId="0" fontId="40" fillId="0" borderId="1" xfId="0" applyFont="1" applyFill="1" applyBorder="1" applyAlignment="1">
      <alignment horizontal="center" vertical="center"/>
    </xf>
    <xf numFmtId="0" fontId="22" fillId="0" borderId="9" xfId="0" applyFont="1" applyBorder="1" applyAlignment="1">
      <alignment vertical="center"/>
    </xf>
    <xf numFmtId="0" fontId="33" fillId="0" borderId="4" xfId="0" applyFont="1" applyFill="1" applyBorder="1" applyAlignment="1">
      <alignment horizontal="center" vertical="center"/>
    </xf>
    <xf numFmtId="0" fontId="44" fillId="0" borderId="5" xfId="0" applyFont="1" applyFill="1" applyBorder="1" applyAlignment="1">
      <alignment horizontal="center" vertical="center"/>
    </xf>
    <xf numFmtId="0" fontId="44" fillId="0" borderId="6" xfId="0" applyFont="1" applyFill="1" applyBorder="1" applyAlignment="1">
      <alignment horizontal="center" vertical="center"/>
    </xf>
    <xf numFmtId="0" fontId="40" fillId="0" borderId="4" xfId="0" applyFont="1" applyFill="1" applyBorder="1" applyAlignment="1">
      <alignment horizontal="center" vertical="center"/>
    </xf>
    <xf numFmtId="0" fontId="40" fillId="0" borderId="5" xfId="0" applyFont="1" applyFill="1" applyBorder="1" applyAlignment="1">
      <alignment horizontal="center" vertical="center"/>
    </xf>
    <xf numFmtId="0" fontId="40" fillId="0" borderId="6" xfId="0" applyFont="1" applyFill="1" applyBorder="1" applyAlignment="1">
      <alignment horizontal="center" vertical="center"/>
    </xf>
    <xf numFmtId="0" fontId="32" fillId="0" borderId="0" xfId="0" applyNumberFormat="1" applyFont="1" applyFill="1" applyAlignment="1">
      <alignment horizontal="center" vertical="center" wrapText="1"/>
    </xf>
    <xf numFmtId="0" fontId="39" fillId="0" borderId="1" xfId="0" applyFont="1" applyFill="1" applyBorder="1" applyAlignment="1">
      <alignment horizontal="center" vertical="center"/>
    </xf>
    <xf numFmtId="0" fontId="41" fillId="0" borderId="1" xfId="0" applyFont="1" applyFill="1" applyBorder="1" applyAlignment="1">
      <alignment horizontal="center" vertical="center"/>
    </xf>
    <xf numFmtId="0" fontId="33" fillId="0" borderId="1" xfId="0" applyFont="1" applyFill="1" applyBorder="1" applyAlignment="1">
      <alignment horizontal="center" vertical="center"/>
    </xf>
    <xf numFmtId="0" fontId="43" fillId="0" borderId="1" xfId="0" applyFont="1" applyFill="1" applyBorder="1" applyAlignment="1">
      <alignment horizontal="center" vertical="center"/>
    </xf>
    <xf numFmtId="0" fontId="33" fillId="0" borderId="5" xfId="0" applyFont="1" applyFill="1" applyBorder="1" applyAlignment="1">
      <alignment horizontal="center" vertical="center"/>
    </xf>
    <xf numFmtId="0" fontId="33" fillId="0" borderId="6" xfId="0" applyFont="1" applyFill="1" applyBorder="1" applyAlignment="1">
      <alignment horizontal="center" vertical="center"/>
    </xf>
    <xf numFmtId="0" fontId="33" fillId="2" borderId="1" xfId="0" applyFont="1" applyFill="1" applyBorder="1" applyAlignment="1">
      <alignment horizontal="center" vertical="center" wrapText="1"/>
    </xf>
    <xf numFmtId="179" fontId="38" fillId="2" borderId="1" xfId="2" applyNumberFormat="1" applyFont="1" applyFill="1" applyBorder="1" applyAlignment="1">
      <alignment horizontal="center" vertical="center" wrapText="1"/>
    </xf>
    <xf numFmtId="0" fontId="22" fillId="0" borderId="9" xfId="0" applyFont="1" applyBorder="1" applyAlignment="1">
      <alignment vertical="center" wrapText="1"/>
    </xf>
    <xf numFmtId="0" fontId="4" fillId="2" borderId="4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vertical="center" wrapText="1"/>
    </xf>
    <xf numFmtId="0" fontId="4" fillId="2" borderId="6" xfId="0" applyFont="1" applyFill="1" applyBorder="1" applyAlignment="1">
      <alignment vertical="center" wrapText="1"/>
    </xf>
    <xf numFmtId="0" fontId="46" fillId="0" borderId="0" xfId="0" applyFont="1" applyFill="1" applyBorder="1" applyAlignment="1">
      <alignment horizontal="center" vertical="center" wrapText="1"/>
    </xf>
    <xf numFmtId="176" fontId="46" fillId="0" borderId="0" xfId="0" applyNumberFormat="1" applyFont="1" applyFill="1" applyBorder="1" applyAlignment="1">
      <alignment horizontal="center" vertical="center"/>
    </xf>
    <xf numFmtId="0" fontId="46" fillId="0" borderId="0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vertical="center"/>
    </xf>
    <xf numFmtId="0" fontId="46" fillId="0" borderId="0" xfId="0" applyFont="1" applyFill="1" applyBorder="1" applyAlignment="1" applyProtection="1">
      <alignment horizontal="center" vertical="center"/>
      <protection locked="0"/>
    </xf>
    <xf numFmtId="0" fontId="38" fillId="0" borderId="1" xfId="0" applyFont="1" applyFill="1" applyBorder="1" applyAlignment="1">
      <alignment horizontal="center" vertical="center" wrapText="1"/>
    </xf>
    <xf numFmtId="0" fontId="38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9" xfId="0" applyFont="1" applyFill="1" applyBorder="1" applyAlignment="1">
      <alignment vertical="center" wrapText="1"/>
    </xf>
    <xf numFmtId="0" fontId="38" fillId="0" borderId="4" xfId="0" applyFont="1" applyFill="1" applyBorder="1" applyAlignment="1">
      <alignment horizontal="center" vertical="center" wrapText="1"/>
    </xf>
    <xf numFmtId="0" fontId="38" fillId="0" borderId="5" xfId="0" applyFont="1" applyFill="1" applyBorder="1" applyAlignment="1">
      <alignment horizontal="center" vertical="center" wrapText="1"/>
    </xf>
    <xf numFmtId="0" fontId="38" fillId="0" borderId="6" xfId="0" applyFont="1" applyFill="1" applyBorder="1" applyAlignment="1">
      <alignment horizontal="center" vertical="center" wrapText="1"/>
    </xf>
    <xf numFmtId="176" fontId="32" fillId="0" borderId="0" xfId="0" applyNumberFormat="1" applyFont="1" applyFill="1" applyAlignment="1">
      <alignment horizontal="center" vertical="center" wrapText="1"/>
    </xf>
    <xf numFmtId="0" fontId="50" fillId="0" borderId="1" xfId="0" applyFont="1" applyFill="1" applyBorder="1" applyAlignment="1">
      <alignment horizontal="center" vertical="center"/>
    </xf>
    <xf numFmtId="0" fontId="50" fillId="0" borderId="1" xfId="0" applyFont="1" applyFill="1" applyBorder="1" applyAlignment="1">
      <alignment horizontal="center" vertical="center" wrapText="1"/>
    </xf>
    <xf numFmtId="0" fontId="33" fillId="0" borderId="2" xfId="0" applyFont="1" applyBorder="1" applyAlignment="1">
      <alignment horizontal="center" vertical="center" wrapText="1"/>
    </xf>
    <xf numFmtId="0" fontId="33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39" fillId="0" borderId="2" xfId="0" applyFont="1" applyFill="1" applyBorder="1" applyAlignment="1">
      <alignment horizontal="center" vertical="center" wrapText="1"/>
    </xf>
    <xf numFmtId="0" fontId="39" fillId="0" borderId="7" xfId="0" applyFont="1" applyFill="1" applyBorder="1" applyAlignment="1">
      <alignment horizontal="center" vertical="center" wrapText="1"/>
    </xf>
    <xf numFmtId="0" fontId="39" fillId="0" borderId="3" xfId="0" applyFont="1" applyFill="1" applyBorder="1" applyAlignment="1">
      <alignment horizontal="center" vertical="center" wrapText="1"/>
    </xf>
    <xf numFmtId="0" fontId="33" fillId="0" borderId="2" xfId="0" applyFont="1" applyFill="1" applyBorder="1" applyAlignment="1">
      <alignment horizontal="center" vertical="center"/>
    </xf>
    <xf numFmtId="0" fontId="33" fillId="0" borderId="7" xfId="0" applyFont="1" applyFill="1" applyBorder="1" applyAlignment="1">
      <alignment horizontal="center" vertical="center"/>
    </xf>
    <xf numFmtId="0" fontId="33" fillId="0" borderId="3" xfId="0" applyFont="1" applyFill="1" applyBorder="1" applyAlignment="1">
      <alignment horizontal="center" vertical="center"/>
    </xf>
    <xf numFmtId="0" fontId="36" fillId="0" borderId="1" xfId="0" applyFont="1" applyFill="1" applyBorder="1" applyAlignment="1">
      <alignment horizontal="center" vertical="center" wrapText="1"/>
    </xf>
    <xf numFmtId="0" fontId="39" fillId="0" borderId="1" xfId="0" applyFont="1" applyFill="1" applyBorder="1" applyAlignment="1">
      <alignment horizontal="center" vertical="center" wrapText="1"/>
    </xf>
    <xf numFmtId="0" fontId="22" fillId="0" borderId="9" xfId="0" applyFont="1" applyFill="1" applyBorder="1" applyAlignment="1">
      <alignment vertical="center"/>
    </xf>
    <xf numFmtId="0" fontId="33" fillId="0" borderId="2" xfId="0" applyFont="1" applyFill="1" applyBorder="1" applyAlignment="1">
      <alignment horizontal="center" vertical="center" wrapText="1"/>
    </xf>
    <xf numFmtId="0" fontId="33" fillId="0" borderId="3" xfId="0" applyFont="1" applyFill="1" applyBorder="1" applyAlignment="1">
      <alignment horizontal="center" vertical="center" wrapText="1"/>
    </xf>
    <xf numFmtId="0" fontId="23" fillId="0" borderId="1" xfId="4" applyFont="1" applyFill="1" applyBorder="1" applyAlignment="1">
      <alignment horizontal="center" vertical="center"/>
    </xf>
    <xf numFmtId="0" fontId="23" fillId="0" borderId="1" xfId="0" applyFont="1" applyBorder="1" applyAlignment="1">
      <alignment vertical="center"/>
    </xf>
    <xf numFmtId="0" fontId="23" fillId="0" borderId="4" xfId="0" applyFont="1" applyBorder="1" applyAlignment="1">
      <alignment horizontal="center" vertical="center"/>
    </xf>
    <xf numFmtId="0" fontId="23" fillId="0" borderId="5" xfId="0" applyFont="1" applyBorder="1" applyAlignment="1">
      <alignment horizontal="center" vertical="center"/>
    </xf>
    <xf numFmtId="0" fontId="23" fillId="0" borderId="6" xfId="0" applyFont="1" applyBorder="1" applyAlignment="1">
      <alignment horizontal="center" vertical="center"/>
    </xf>
    <xf numFmtId="0" fontId="23" fillId="0" borderId="1" xfId="4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/>
    </xf>
    <xf numFmtId="0" fontId="20" fillId="0" borderId="0" xfId="4" applyFont="1" applyBorder="1" applyAlignment="1">
      <alignment horizontal="center" vertical="center"/>
    </xf>
    <xf numFmtId="0" fontId="24" fillId="0" borderId="1" xfId="4" applyFont="1" applyBorder="1" applyAlignment="1">
      <alignment horizontal="center" vertical="center"/>
    </xf>
    <xf numFmtId="0" fontId="23" fillId="0" borderId="1" xfId="4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25" fillId="0" borderId="1" xfId="4" applyFont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/>
    </xf>
    <xf numFmtId="0" fontId="23" fillId="0" borderId="9" xfId="0" applyFont="1" applyBorder="1" applyAlignment="1">
      <alignment vertical="center" wrapText="1"/>
    </xf>
    <xf numFmtId="0" fontId="28" fillId="0" borderId="1" xfId="5" applyFont="1" applyBorder="1" applyAlignment="1">
      <alignment horizontal="center" vertical="center" wrapText="1"/>
    </xf>
    <xf numFmtId="0" fontId="25" fillId="0" borderId="1" xfId="5" applyFont="1" applyBorder="1" applyAlignment="1">
      <alignment horizontal="center" vertical="center" wrapText="1"/>
    </xf>
    <xf numFmtId="0" fontId="28" fillId="0" borderId="1" xfId="5" applyFont="1" applyBorder="1" applyAlignment="1">
      <alignment horizontal="left" vertical="center" wrapText="1"/>
    </xf>
    <xf numFmtId="0" fontId="23" fillId="0" borderId="1" xfId="0" applyFont="1" applyBorder="1" applyAlignment="1">
      <alignment vertical="center" wrapText="1"/>
    </xf>
  </cellXfs>
  <cellStyles count="7">
    <cellStyle name="常规" xfId="0" builtinId="0"/>
    <cellStyle name="常规 2" xfId="4"/>
    <cellStyle name="常规 3" xfId="5"/>
    <cellStyle name="常规 7" xfId="6"/>
    <cellStyle name="常规_2016年国省道大中修建议计划汇总表（2批）" xfId="1"/>
    <cellStyle name="常规_Sheet1" xfId="2"/>
    <cellStyle name="常规_西湖区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2"/>
  <sheetViews>
    <sheetView tabSelected="1" workbookViewId="0">
      <selection activeCell="C7" sqref="C7"/>
    </sheetView>
  </sheetViews>
  <sheetFormatPr defaultColWidth="9" defaultRowHeight="13.5" x14ac:dyDescent="0.15"/>
  <cols>
    <col min="1" max="1" width="49.5" style="1" customWidth="1"/>
    <col min="2" max="2" width="17.875" style="1" customWidth="1"/>
    <col min="3" max="3" width="19.25" style="1" customWidth="1"/>
    <col min="4" max="4" width="9.375"/>
  </cols>
  <sheetData>
    <row r="1" spans="1:3" ht="18" customHeight="1" x14ac:dyDescent="0.15">
      <c r="A1" s="3" t="s">
        <v>0</v>
      </c>
      <c r="B1" s="4"/>
      <c r="C1" s="4"/>
    </row>
    <row r="2" spans="1:3" ht="48" customHeight="1" x14ac:dyDescent="0.15">
      <c r="A2" s="199" t="s">
        <v>522</v>
      </c>
      <c r="B2" s="199"/>
      <c r="C2" s="199"/>
    </row>
    <row r="3" spans="1:3" ht="18.75" x14ac:dyDescent="0.15">
      <c r="A3" s="85"/>
      <c r="B3" s="85"/>
      <c r="C3" s="86" t="s">
        <v>1</v>
      </c>
    </row>
    <row r="4" spans="1:3" ht="32.1" customHeight="1" x14ac:dyDescent="0.15">
      <c r="A4" s="87" t="s">
        <v>2</v>
      </c>
      <c r="B4" s="87" t="s">
        <v>3</v>
      </c>
      <c r="C4" s="87" t="s">
        <v>4</v>
      </c>
    </row>
    <row r="5" spans="1:3" ht="32.1" customHeight="1" x14ac:dyDescent="0.15">
      <c r="A5" s="87" t="s">
        <v>5</v>
      </c>
      <c r="B5" s="87">
        <f>SUM(B6:B22)</f>
        <v>339816.61</v>
      </c>
      <c r="C5" s="88"/>
    </row>
    <row r="6" spans="1:3" ht="32.1" customHeight="1" x14ac:dyDescent="0.15">
      <c r="A6" s="89" t="s">
        <v>545</v>
      </c>
      <c r="B6" s="89">
        <v>19002.61</v>
      </c>
      <c r="C6" s="89" t="s">
        <v>244</v>
      </c>
    </row>
    <row r="7" spans="1:3" ht="32.1" customHeight="1" x14ac:dyDescent="0.15">
      <c r="A7" s="90" t="s">
        <v>286</v>
      </c>
      <c r="B7" s="90">
        <v>40393</v>
      </c>
      <c r="C7" s="89" t="s">
        <v>245</v>
      </c>
    </row>
    <row r="8" spans="1:3" ht="32.1" customHeight="1" x14ac:dyDescent="0.15">
      <c r="A8" s="90" t="s">
        <v>544</v>
      </c>
      <c r="B8" s="90">
        <v>5159</v>
      </c>
      <c r="C8" s="89" t="s">
        <v>293</v>
      </c>
    </row>
    <row r="9" spans="1:3" ht="32.1" customHeight="1" x14ac:dyDescent="0.15">
      <c r="A9" s="89" t="s">
        <v>240</v>
      </c>
      <c r="B9" s="89">
        <v>16638</v>
      </c>
      <c r="C9" s="89" t="s">
        <v>251</v>
      </c>
    </row>
    <row r="10" spans="1:3" ht="32.1" customHeight="1" x14ac:dyDescent="0.15">
      <c r="A10" s="89" t="s">
        <v>294</v>
      </c>
      <c r="B10" s="89">
        <v>4264</v>
      </c>
      <c r="C10" s="89" t="s">
        <v>252</v>
      </c>
    </row>
    <row r="11" spans="1:3" ht="32.1" customHeight="1" x14ac:dyDescent="0.15">
      <c r="A11" s="90" t="s">
        <v>6</v>
      </c>
      <c r="B11" s="90">
        <v>8343</v>
      </c>
      <c r="C11" s="89" t="s">
        <v>253</v>
      </c>
    </row>
    <row r="12" spans="1:3" ht="32.1" customHeight="1" x14ac:dyDescent="0.15">
      <c r="A12" s="90" t="s">
        <v>269</v>
      </c>
      <c r="B12" s="90">
        <v>448</v>
      </c>
      <c r="C12" s="89" t="s">
        <v>270</v>
      </c>
    </row>
    <row r="13" spans="1:3" ht="32.1" customHeight="1" x14ac:dyDescent="0.15">
      <c r="A13" s="89" t="s">
        <v>7</v>
      </c>
      <c r="B13" s="89">
        <v>35168</v>
      </c>
      <c r="C13" s="89" t="s">
        <v>254</v>
      </c>
    </row>
    <row r="14" spans="1:3" ht="32.1" customHeight="1" x14ac:dyDescent="0.15">
      <c r="A14" s="90" t="s">
        <v>543</v>
      </c>
      <c r="B14" s="90">
        <v>53375</v>
      </c>
      <c r="C14" s="89" t="s">
        <v>255</v>
      </c>
    </row>
    <row r="15" spans="1:3" ht="32.1" customHeight="1" x14ac:dyDescent="0.15">
      <c r="A15" s="90" t="s">
        <v>241</v>
      </c>
      <c r="B15" s="90">
        <v>821</v>
      </c>
      <c r="C15" s="89" t="s">
        <v>256</v>
      </c>
    </row>
    <row r="16" spans="1:3" ht="32.1" customHeight="1" x14ac:dyDescent="0.15">
      <c r="A16" s="90" t="s">
        <v>547</v>
      </c>
      <c r="B16" s="90">
        <v>80000</v>
      </c>
      <c r="C16" s="89" t="s">
        <v>257</v>
      </c>
    </row>
    <row r="17" spans="1:3" ht="32.1" customHeight="1" x14ac:dyDescent="0.15">
      <c r="A17" s="90" t="s">
        <v>239</v>
      </c>
      <c r="B17" s="90">
        <v>9919</v>
      </c>
      <c r="C17" s="89" t="s">
        <v>258</v>
      </c>
    </row>
    <row r="18" spans="1:3" ht="32.1" customHeight="1" x14ac:dyDescent="0.15">
      <c r="A18" s="90" t="s">
        <v>242</v>
      </c>
      <c r="B18" s="89">
        <v>61217</v>
      </c>
      <c r="C18" s="89" t="s">
        <v>259</v>
      </c>
    </row>
    <row r="19" spans="1:3" ht="32.1" customHeight="1" x14ac:dyDescent="0.15">
      <c r="A19" s="90" t="s">
        <v>243</v>
      </c>
      <c r="B19" s="89">
        <v>500</v>
      </c>
      <c r="C19" s="89" t="s">
        <v>260</v>
      </c>
    </row>
    <row r="20" spans="1:3" ht="32.1" customHeight="1" x14ac:dyDescent="0.15">
      <c r="A20" s="90" t="s">
        <v>262</v>
      </c>
      <c r="B20" s="89">
        <v>276</v>
      </c>
      <c r="C20" s="89" t="s">
        <v>261</v>
      </c>
    </row>
    <row r="21" spans="1:3" ht="32.1" customHeight="1" x14ac:dyDescent="0.15">
      <c r="A21" s="90" t="s">
        <v>552</v>
      </c>
      <c r="B21" s="89">
        <v>1293</v>
      </c>
      <c r="C21" s="89" t="s">
        <v>271</v>
      </c>
    </row>
    <row r="22" spans="1:3" ht="32.1" customHeight="1" x14ac:dyDescent="0.15">
      <c r="A22" s="90" t="s">
        <v>521</v>
      </c>
      <c r="B22" s="89">
        <v>3000</v>
      </c>
      <c r="C22" s="89" t="s">
        <v>520</v>
      </c>
    </row>
  </sheetData>
  <mergeCells count="1">
    <mergeCell ref="A2:C2"/>
  </mergeCells>
  <phoneticPr fontId="12" type="noConversion"/>
  <pageMargins left="0.70866141732283472" right="0.70866141732283472" top="0.98425196850393704" bottom="0.98425196850393704" header="0.51181102362204722" footer="0.51181102362204722"/>
  <pageSetup paperSize="9" orientation="portrait" r:id="rId1"/>
  <headerFooter>
    <oddFooter>第 &amp;P 页，共 &amp;N 页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B10" sqref="B10:C10"/>
    </sheetView>
  </sheetViews>
  <sheetFormatPr defaultColWidth="9" defaultRowHeight="13.5" x14ac:dyDescent="0.15"/>
  <cols>
    <col min="1" max="1" width="17.625" style="150" customWidth="1"/>
    <col min="2" max="2" width="18.125" style="150" customWidth="1"/>
    <col min="3" max="3" width="29.75" style="150" customWidth="1"/>
    <col min="4" max="4" width="22" style="151" customWidth="1"/>
    <col min="5" max="16384" width="9" style="150"/>
  </cols>
  <sheetData>
    <row r="1" spans="1:4" ht="14.25" x14ac:dyDescent="0.15">
      <c r="A1" s="152" t="s">
        <v>276</v>
      </c>
      <c r="B1" s="148"/>
      <c r="C1" s="148"/>
      <c r="D1" s="149"/>
    </row>
    <row r="2" spans="1:4" ht="35.1" customHeight="1" x14ac:dyDescent="0.15">
      <c r="A2" s="199" t="s">
        <v>237</v>
      </c>
      <c r="B2" s="199"/>
      <c r="C2" s="199"/>
      <c r="D2" s="214"/>
    </row>
    <row r="3" spans="1:4" ht="21.75" customHeight="1" x14ac:dyDescent="0.15">
      <c r="A3" s="162"/>
      <c r="B3" s="162"/>
      <c r="C3" s="162"/>
      <c r="D3" s="153" t="s">
        <v>1</v>
      </c>
    </row>
    <row r="4" spans="1:4" ht="30" customHeight="1" x14ac:dyDescent="0.15">
      <c r="A4" s="154" t="s">
        <v>8</v>
      </c>
      <c r="B4" s="154" t="s">
        <v>9</v>
      </c>
      <c r="C4" s="154" t="s">
        <v>2</v>
      </c>
      <c r="D4" s="155" t="s">
        <v>133</v>
      </c>
    </row>
    <row r="5" spans="1:4" ht="30" customHeight="1" x14ac:dyDescent="0.15">
      <c r="A5" s="246" t="s">
        <v>5</v>
      </c>
      <c r="B5" s="247"/>
      <c r="C5" s="248"/>
      <c r="D5" s="156">
        <f>D6+D7+D10</f>
        <v>53375</v>
      </c>
    </row>
    <row r="6" spans="1:4" ht="30" customHeight="1" x14ac:dyDescent="0.15">
      <c r="A6" s="157" t="s">
        <v>63</v>
      </c>
      <c r="B6" s="157" t="s">
        <v>149</v>
      </c>
      <c r="C6" s="157" t="s">
        <v>540</v>
      </c>
      <c r="D6" s="155">
        <v>2100</v>
      </c>
    </row>
    <row r="7" spans="1:4" ht="30" customHeight="1" x14ac:dyDescent="0.15">
      <c r="A7" s="243" t="s">
        <v>52</v>
      </c>
      <c r="B7" s="241" t="s">
        <v>10</v>
      </c>
      <c r="C7" s="242"/>
      <c r="D7" s="155">
        <f>D8+D9</f>
        <v>1275</v>
      </c>
    </row>
    <row r="8" spans="1:4" ht="30" customHeight="1" x14ac:dyDescent="0.15">
      <c r="A8" s="244"/>
      <c r="B8" s="157" t="s">
        <v>56</v>
      </c>
      <c r="C8" s="157" t="s">
        <v>541</v>
      </c>
      <c r="D8" s="158">
        <v>250</v>
      </c>
    </row>
    <row r="9" spans="1:4" ht="30" customHeight="1" x14ac:dyDescent="0.15">
      <c r="A9" s="245"/>
      <c r="B9" s="157" t="s">
        <v>58</v>
      </c>
      <c r="C9" s="157" t="s">
        <v>542</v>
      </c>
      <c r="D9" s="158">
        <v>1025</v>
      </c>
    </row>
    <row r="10" spans="1:4" ht="30" customHeight="1" x14ac:dyDescent="0.15">
      <c r="A10" s="243" t="s">
        <v>537</v>
      </c>
      <c r="B10" s="241" t="s">
        <v>539</v>
      </c>
      <c r="C10" s="242"/>
      <c r="D10" s="155">
        <f>SUM(D11:D12)</f>
        <v>50000</v>
      </c>
    </row>
    <row r="11" spans="1:4" ht="30" customHeight="1" x14ac:dyDescent="0.15">
      <c r="A11" s="244"/>
      <c r="B11" s="243" t="s">
        <v>535</v>
      </c>
      <c r="C11" s="159" t="s">
        <v>536</v>
      </c>
      <c r="D11" s="158">
        <v>20000</v>
      </c>
    </row>
    <row r="12" spans="1:4" ht="37.5" customHeight="1" x14ac:dyDescent="0.15">
      <c r="A12" s="245"/>
      <c r="B12" s="245"/>
      <c r="C12" s="159" t="s">
        <v>538</v>
      </c>
      <c r="D12" s="158">
        <v>30000</v>
      </c>
    </row>
    <row r="13" spans="1:4" ht="39.75" customHeight="1" x14ac:dyDescent="0.15">
      <c r="A13" s="223" t="s">
        <v>557</v>
      </c>
      <c r="B13" s="223"/>
      <c r="C13" s="223"/>
      <c r="D13" s="223"/>
    </row>
  </sheetData>
  <mergeCells count="8">
    <mergeCell ref="A13:D13"/>
    <mergeCell ref="A2:D2"/>
    <mergeCell ref="B7:C7"/>
    <mergeCell ref="A7:A9"/>
    <mergeCell ref="B11:B12"/>
    <mergeCell ref="A10:A12"/>
    <mergeCell ref="B10:C10"/>
    <mergeCell ref="A5:C5"/>
  </mergeCells>
  <phoneticPr fontId="12" type="noConversion"/>
  <pageMargins left="0.70866141732283472" right="0.70866141732283472" top="0.98425196850393704" bottom="0.98425196850393704" header="0.51181102362204722" footer="0.51181102362204722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7"/>
  <sheetViews>
    <sheetView workbookViewId="0">
      <selection activeCell="C7" sqref="C7"/>
    </sheetView>
  </sheetViews>
  <sheetFormatPr defaultColWidth="9" defaultRowHeight="13.5" x14ac:dyDescent="0.15"/>
  <cols>
    <col min="1" max="1" width="28" style="1" customWidth="1"/>
    <col min="2" max="2" width="28.875" style="1" customWidth="1"/>
    <col min="3" max="3" width="29.25" style="1" customWidth="1"/>
  </cols>
  <sheetData>
    <row r="1" spans="1:3" ht="14.1" customHeight="1" x14ac:dyDescent="0.15">
      <c r="A1" s="3" t="s">
        <v>277</v>
      </c>
      <c r="B1" s="34"/>
      <c r="C1" s="34"/>
    </row>
    <row r="2" spans="1:3" ht="35.1" customHeight="1" x14ac:dyDescent="0.15">
      <c r="A2" s="199" t="s">
        <v>550</v>
      </c>
      <c r="B2" s="199"/>
      <c r="C2" s="199"/>
    </row>
    <row r="3" spans="1:3" ht="18" customHeight="1" x14ac:dyDescent="0.15">
      <c r="A3" s="85"/>
      <c r="B3" s="85"/>
      <c r="C3" s="86" t="s">
        <v>1</v>
      </c>
    </row>
    <row r="4" spans="1:3" ht="32.1" customHeight="1" x14ac:dyDescent="0.15">
      <c r="A4" s="169" t="s">
        <v>8</v>
      </c>
      <c r="B4" s="169" t="s">
        <v>133</v>
      </c>
      <c r="C4" s="169" t="s">
        <v>4</v>
      </c>
    </row>
    <row r="5" spans="1:3" ht="32.1" customHeight="1" x14ac:dyDescent="0.15">
      <c r="A5" s="169" t="s">
        <v>5</v>
      </c>
      <c r="B5" s="169">
        <f>SUM(B6:B16)</f>
        <v>821</v>
      </c>
      <c r="C5" s="68"/>
    </row>
    <row r="6" spans="1:3" ht="32.1" customHeight="1" x14ac:dyDescent="0.15">
      <c r="A6" s="169" t="s">
        <v>13</v>
      </c>
      <c r="B6" s="170">
        <v>17</v>
      </c>
      <c r="C6" s="171"/>
    </row>
    <row r="7" spans="1:3" ht="32.1" customHeight="1" x14ac:dyDescent="0.15">
      <c r="A7" s="169" t="s">
        <v>17</v>
      </c>
      <c r="B7" s="170">
        <v>195</v>
      </c>
      <c r="C7" s="171"/>
    </row>
    <row r="8" spans="1:3" ht="32.1" customHeight="1" x14ac:dyDescent="0.15">
      <c r="A8" s="169" t="s">
        <v>23</v>
      </c>
      <c r="B8" s="170">
        <v>17</v>
      </c>
      <c r="C8" s="171"/>
    </row>
    <row r="9" spans="1:3" ht="32.1" customHeight="1" x14ac:dyDescent="0.15">
      <c r="A9" s="169" t="s">
        <v>27</v>
      </c>
      <c r="B9" s="170">
        <v>214</v>
      </c>
      <c r="C9" s="68"/>
    </row>
    <row r="10" spans="1:3" ht="32.1" customHeight="1" x14ac:dyDescent="0.15">
      <c r="A10" s="169" t="s">
        <v>35</v>
      </c>
      <c r="B10" s="170">
        <v>34</v>
      </c>
      <c r="C10" s="171"/>
    </row>
    <row r="11" spans="1:3" ht="32.1" customHeight="1" x14ac:dyDescent="0.15">
      <c r="A11" s="169" t="s">
        <v>45</v>
      </c>
      <c r="B11" s="170">
        <v>134</v>
      </c>
      <c r="C11" s="171"/>
    </row>
    <row r="12" spans="1:3" ht="32.1" customHeight="1" x14ac:dyDescent="0.15">
      <c r="A12" s="169" t="s">
        <v>63</v>
      </c>
      <c r="B12" s="170">
        <v>31</v>
      </c>
      <c r="C12" s="171"/>
    </row>
    <row r="13" spans="1:3" ht="32.1" customHeight="1" x14ac:dyDescent="0.15">
      <c r="A13" s="169" t="s">
        <v>78</v>
      </c>
      <c r="B13" s="170">
        <v>30</v>
      </c>
      <c r="C13" s="171"/>
    </row>
    <row r="14" spans="1:3" ht="32.1" customHeight="1" x14ac:dyDescent="0.15">
      <c r="A14" s="169" t="s">
        <v>68</v>
      </c>
      <c r="B14" s="170">
        <v>31</v>
      </c>
      <c r="C14" s="171"/>
    </row>
    <row r="15" spans="1:3" ht="32.1" customHeight="1" x14ac:dyDescent="0.15">
      <c r="A15" s="169" t="s">
        <v>101</v>
      </c>
      <c r="B15" s="170">
        <v>100</v>
      </c>
      <c r="C15" s="171"/>
    </row>
    <row r="16" spans="1:3" ht="36" customHeight="1" x14ac:dyDescent="0.15">
      <c r="A16" s="172" t="s">
        <v>106</v>
      </c>
      <c r="B16" s="170">
        <v>18</v>
      </c>
      <c r="C16" s="171"/>
    </row>
    <row r="17" spans="1:3" ht="21" customHeight="1" x14ac:dyDescent="0.15">
      <c r="A17" s="207" t="s">
        <v>575</v>
      </c>
      <c r="B17" s="207"/>
      <c r="C17" s="207"/>
    </row>
  </sheetData>
  <mergeCells count="2">
    <mergeCell ref="A2:C2"/>
    <mergeCell ref="A17:C17"/>
  </mergeCells>
  <phoneticPr fontId="12" type="noConversion"/>
  <pageMargins left="0.70866141732283472" right="0.70866141732283472" top="0.98425196850393704" bottom="0.98425196850393704" header="0.51181102362204722" footer="0.51181102362204722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topLeftCell="A10" workbookViewId="0">
      <selection activeCell="E6" sqref="E6"/>
    </sheetView>
  </sheetViews>
  <sheetFormatPr defaultColWidth="9" defaultRowHeight="13.5" x14ac:dyDescent="0.15"/>
  <cols>
    <col min="1" max="1" width="22.625" customWidth="1"/>
    <col min="2" max="2" width="15" customWidth="1"/>
    <col min="3" max="3" width="14.625" customWidth="1"/>
    <col min="4" max="5" width="14.875" customWidth="1"/>
  </cols>
  <sheetData>
    <row r="1" spans="1:7" ht="14.25" x14ac:dyDescent="0.15">
      <c r="A1" s="3" t="s">
        <v>278</v>
      </c>
      <c r="B1" s="2"/>
      <c r="C1" s="2"/>
      <c r="D1" s="2"/>
    </row>
    <row r="2" spans="1:7" ht="48" customHeight="1" x14ac:dyDescent="0.15">
      <c r="A2" s="199" t="s">
        <v>551</v>
      </c>
      <c r="B2" s="199"/>
      <c r="C2" s="199"/>
      <c r="D2" s="199"/>
      <c r="E2" s="199"/>
    </row>
    <row r="3" spans="1:7" ht="18.75" x14ac:dyDescent="0.15">
      <c r="A3" s="85"/>
      <c r="B3" s="85"/>
      <c r="C3" s="85"/>
      <c r="D3" s="85"/>
      <c r="E3" s="86" t="s">
        <v>1</v>
      </c>
    </row>
    <row r="4" spans="1:7" ht="36" customHeight="1" x14ac:dyDescent="0.15">
      <c r="A4" s="87" t="s">
        <v>8</v>
      </c>
      <c r="B4" s="87" t="s">
        <v>246</v>
      </c>
      <c r="C4" s="154" t="s">
        <v>247</v>
      </c>
      <c r="D4" s="87" t="s">
        <v>248</v>
      </c>
      <c r="E4" s="178" t="s">
        <v>4</v>
      </c>
    </row>
    <row r="5" spans="1:7" ht="36" customHeight="1" x14ac:dyDescent="0.15">
      <c r="A5" s="87" t="s">
        <v>5</v>
      </c>
      <c r="B5" s="87">
        <f>SUM(B6:B19)</f>
        <v>80000</v>
      </c>
      <c r="C5" s="184">
        <f>SUM(C6:C19)</f>
        <v>78281</v>
      </c>
      <c r="D5" s="184">
        <f>SUM(D6:D19)</f>
        <v>1719</v>
      </c>
      <c r="E5" s="185"/>
    </row>
    <row r="6" spans="1:7" ht="36" customHeight="1" x14ac:dyDescent="0.15">
      <c r="A6" s="186" t="s">
        <v>13</v>
      </c>
      <c r="B6" s="187">
        <f>C6+D6</f>
        <v>7148</v>
      </c>
      <c r="C6" s="188">
        <v>7148</v>
      </c>
      <c r="D6" s="188"/>
      <c r="E6" s="189"/>
    </row>
    <row r="7" spans="1:7" ht="36" customHeight="1" x14ac:dyDescent="0.15">
      <c r="A7" s="186" t="s">
        <v>17</v>
      </c>
      <c r="B7" s="187">
        <f t="shared" ref="B7:B19" si="0">C7+D7</f>
        <v>4123</v>
      </c>
      <c r="C7" s="188">
        <v>4123</v>
      </c>
      <c r="D7" s="188"/>
      <c r="E7" s="189"/>
    </row>
    <row r="8" spans="1:7" ht="36" customHeight="1" x14ac:dyDescent="0.15">
      <c r="A8" s="186" t="s">
        <v>23</v>
      </c>
      <c r="B8" s="187">
        <f t="shared" si="0"/>
        <v>2368</v>
      </c>
      <c r="C8" s="188">
        <v>2368</v>
      </c>
      <c r="D8" s="188"/>
      <c r="E8" s="189"/>
    </row>
    <row r="9" spans="1:7" ht="36" customHeight="1" x14ac:dyDescent="0.15">
      <c r="A9" s="186" t="s">
        <v>27</v>
      </c>
      <c r="B9" s="187">
        <f t="shared" si="0"/>
        <v>8448</v>
      </c>
      <c r="C9" s="188">
        <v>8395</v>
      </c>
      <c r="D9" s="188">
        <v>53</v>
      </c>
      <c r="E9" s="190"/>
    </row>
    <row r="10" spans="1:7" ht="36" customHeight="1" x14ac:dyDescent="0.15">
      <c r="A10" s="186" t="s">
        <v>35</v>
      </c>
      <c r="B10" s="187">
        <f t="shared" si="0"/>
        <v>7276</v>
      </c>
      <c r="C10" s="188">
        <v>7276</v>
      </c>
      <c r="D10" s="188"/>
      <c r="E10" s="189"/>
      <c r="G10" s="9"/>
    </row>
    <row r="11" spans="1:7" ht="36" customHeight="1" x14ac:dyDescent="0.15">
      <c r="A11" s="186" t="s">
        <v>45</v>
      </c>
      <c r="B11" s="187">
        <f t="shared" si="0"/>
        <v>5070</v>
      </c>
      <c r="C11" s="188">
        <v>5070</v>
      </c>
      <c r="D11" s="188"/>
      <c r="E11" s="189"/>
    </row>
    <row r="12" spans="1:7" ht="36" customHeight="1" x14ac:dyDescent="0.15">
      <c r="A12" s="186" t="s">
        <v>52</v>
      </c>
      <c r="B12" s="187">
        <f t="shared" si="0"/>
        <v>5976</v>
      </c>
      <c r="C12" s="188">
        <v>5976</v>
      </c>
      <c r="D12" s="188"/>
      <c r="E12" s="189"/>
    </row>
    <row r="13" spans="1:7" ht="36" customHeight="1" x14ac:dyDescent="0.15">
      <c r="A13" s="186" t="s">
        <v>60</v>
      </c>
      <c r="B13" s="187">
        <f t="shared" si="0"/>
        <v>3881</v>
      </c>
      <c r="C13" s="188">
        <v>3881</v>
      </c>
      <c r="D13" s="188"/>
      <c r="E13" s="189"/>
    </row>
    <row r="14" spans="1:7" ht="36" customHeight="1" x14ac:dyDescent="0.15">
      <c r="A14" s="186" t="s">
        <v>63</v>
      </c>
      <c r="B14" s="187">
        <f t="shared" si="0"/>
        <v>5156</v>
      </c>
      <c r="C14" s="188">
        <v>4399</v>
      </c>
      <c r="D14" s="188">
        <v>757</v>
      </c>
      <c r="E14" s="190"/>
    </row>
    <row r="15" spans="1:7" ht="36" customHeight="1" x14ac:dyDescent="0.15">
      <c r="A15" s="186" t="s">
        <v>68</v>
      </c>
      <c r="B15" s="187">
        <f t="shared" si="0"/>
        <v>7609</v>
      </c>
      <c r="C15" s="188">
        <v>7609</v>
      </c>
      <c r="D15" s="188"/>
      <c r="E15" s="189"/>
    </row>
    <row r="16" spans="1:7" ht="36" customHeight="1" x14ac:dyDescent="0.15">
      <c r="A16" s="186" t="s">
        <v>78</v>
      </c>
      <c r="B16" s="187">
        <f t="shared" si="0"/>
        <v>6298</v>
      </c>
      <c r="C16" s="188">
        <v>6298</v>
      </c>
      <c r="D16" s="188"/>
      <c r="E16" s="189"/>
    </row>
    <row r="17" spans="1:5" ht="36" customHeight="1" x14ac:dyDescent="0.15">
      <c r="A17" s="186" t="s">
        <v>88</v>
      </c>
      <c r="B17" s="187">
        <f t="shared" si="0"/>
        <v>9187</v>
      </c>
      <c r="C17" s="188">
        <v>8952</v>
      </c>
      <c r="D17" s="188">
        <v>235</v>
      </c>
      <c r="E17" s="190"/>
    </row>
    <row r="18" spans="1:5" ht="36" customHeight="1" x14ac:dyDescent="0.15">
      <c r="A18" s="186" t="s">
        <v>101</v>
      </c>
      <c r="B18" s="187">
        <f t="shared" si="0"/>
        <v>2812</v>
      </c>
      <c r="C18" s="188">
        <v>2812</v>
      </c>
      <c r="D18" s="188"/>
      <c r="E18" s="189"/>
    </row>
    <row r="19" spans="1:5" ht="36" customHeight="1" x14ac:dyDescent="0.15">
      <c r="A19" s="186" t="s">
        <v>106</v>
      </c>
      <c r="B19" s="187">
        <f t="shared" si="0"/>
        <v>4648</v>
      </c>
      <c r="C19" s="188">
        <v>3974</v>
      </c>
      <c r="D19" s="188">
        <v>674</v>
      </c>
      <c r="E19" s="190"/>
    </row>
    <row r="20" spans="1:5" ht="21" customHeight="1" x14ac:dyDescent="0.15">
      <c r="A20" s="207" t="s">
        <v>562</v>
      </c>
      <c r="B20" s="207"/>
      <c r="C20" s="207"/>
      <c r="D20" s="207"/>
      <c r="E20" s="207"/>
    </row>
  </sheetData>
  <mergeCells count="2">
    <mergeCell ref="A2:E2"/>
    <mergeCell ref="A20:E20"/>
  </mergeCells>
  <phoneticPr fontId="12" type="noConversion"/>
  <pageMargins left="0.70866141732283472" right="0.70866141732283472" top="0.98425196850393704" bottom="0.98425196850393704" header="0.51181102362204722" footer="0.51181102362204722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workbookViewId="0">
      <selection activeCell="A7" sqref="A7:D7"/>
    </sheetView>
  </sheetViews>
  <sheetFormatPr defaultColWidth="9" defaultRowHeight="13.5" x14ac:dyDescent="0.15"/>
  <cols>
    <col min="1" max="1" width="14.875" style="1" customWidth="1"/>
    <col min="2" max="2" width="22.625" style="1" customWidth="1"/>
    <col min="3" max="3" width="29.875" style="1" customWidth="1"/>
    <col min="4" max="4" width="22.625" style="1" customWidth="1"/>
  </cols>
  <sheetData>
    <row r="1" spans="1:4" ht="18" customHeight="1" x14ac:dyDescent="0.15">
      <c r="A1" s="3" t="s">
        <v>279</v>
      </c>
      <c r="B1" s="2"/>
      <c r="C1" s="3"/>
      <c r="D1" s="4"/>
    </row>
    <row r="2" spans="1:4" ht="48" customHeight="1" x14ac:dyDescent="0.15">
      <c r="A2" s="199" t="s">
        <v>263</v>
      </c>
      <c r="B2" s="199"/>
      <c r="C2" s="199"/>
      <c r="D2" s="199"/>
    </row>
    <row r="3" spans="1:4" ht="18" customHeight="1" x14ac:dyDescent="0.15">
      <c r="A3" s="85"/>
      <c r="B3" s="85"/>
      <c r="C3" s="85"/>
      <c r="D3" s="86" t="s">
        <v>1</v>
      </c>
    </row>
    <row r="4" spans="1:4" ht="39" customHeight="1" x14ac:dyDescent="0.15">
      <c r="A4" s="177" t="s">
        <v>264</v>
      </c>
      <c r="B4" s="177" t="s">
        <v>265</v>
      </c>
      <c r="C4" s="177" t="s">
        <v>2</v>
      </c>
      <c r="D4" s="177" t="s">
        <v>3</v>
      </c>
    </row>
    <row r="5" spans="1:4" ht="39" customHeight="1" x14ac:dyDescent="0.15">
      <c r="A5" s="249" t="s">
        <v>5</v>
      </c>
      <c r="B5" s="250"/>
      <c r="C5" s="251"/>
      <c r="D5" s="177">
        <f>SUM(D6:D6)</f>
        <v>9919</v>
      </c>
    </row>
    <row r="6" spans="1:4" ht="53.25" customHeight="1" x14ac:dyDescent="0.15">
      <c r="A6" s="191" t="s">
        <v>266</v>
      </c>
      <c r="B6" s="191" t="s">
        <v>268</v>
      </c>
      <c r="C6" s="192" t="s">
        <v>267</v>
      </c>
      <c r="D6" s="191">
        <v>9919</v>
      </c>
    </row>
    <row r="7" spans="1:4" ht="24.75" customHeight="1" x14ac:dyDescent="0.15">
      <c r="A7" s="207" t="s">
        <v>575</v>
      </c>
      <c r="B7" s="207"/>
      <c r="C7" s="207"/>
      <c r="D7" s="207"/>
    </row>
  </sheetData>
  <mergeCells count="3">
    <mergeCell ref="A2:D2"/>
    <mergeCell ref="A5:C5"/>
    <mergeCell ref="A7:D7"/>
  </mergeCells>
  <phoneticPr fontId="12" type="noConversion"/>
  <pageMargins left="0.62986111111111098" right="0.62986111111111098" top="1" bottom="1" header="0.5" footer="0.5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2"/>
  <sheetViews>
    <sheetView topLeftCell="A100" workbookViewId="0">
      <selection activeCell="D77" sqref="D77"/>
    </sheetView>
  </sheetViews>
  <sheetFormatPr defaultColWidth="9" defaultRowHeight="13.5" x14ac:dyDescent="0.15"/>
  <cols>
    <col min="1" max="1" width="15.625" style="150" customWidth="1"/>
    <col min="2" max="2" width="22.625" style="182" customWidth="1"/>
    <col min="3" max="3" width="26.5" style="182" customWidth="1"/>
    <col min="4" max="4" width="19.625" style="150" customWidth="1"/>
    <col min="5" max="16384" width="9" style="150"/>
  </cols>
  <sheetData>
    <row r="1" spans="1:4" ht="14.25" x14ac:dyDescent="0.15">
      <c r="A1" s="152" t="s">
        <v>280</v>
      </c>
      <c r="B1" s="148"/>
      <c r="C1" s="148"/>
      <c r="D1" s="148"/>
    </row>
    <row r="2" spans="1:4" ht="35.1" customHeight="1" x14ac:dyDescent="0.15">
      <c r="A2" s="199" t="s">
        <v>548</v>
      </c>
      <c r="B2" s="199"/>
      <c r="C2" s="199"/>
      <c r="D2" s="199"/>
    </row>
    <row r="3" spans="1:4" ht="18.75" x14ac:dyDescent="0.15">
      <c r="A3" s="179"/>
      <c r="B3" s="179"/>
      <c r="C3" s="179"/>
      <c r="D3" s="180" t="s">
        <v>1</v>
      </c>
    </row>
    <row r="4" spans="1:4" ht="30.95" customHeight="1" x14ac:dyDescent="0.15">
      <c r="A4" s="154" t="s">
        <v>8</v>
      </c>
      <c r="B4" s="154" t="s">
        <v>9</v>
      </c>
      <c r="C4" s="154" t="s">
        <v>133</v>
      </c>
      <c r="D4" s="154" t="s">
        <v>4</v>
      </c>
    </row>
    <row r="5" spans="1:4" ht="15.95" customHeight="1" x14ac:dyDescent="0.15">
      <c r="A5" s="253" t="s">
        <v>5</v>
      </c>
      <c r="B5" s="253"/>
      <c r="C5" s="194">
        <f>C6+C10+C17+C22+C31+C42+C50+C59+C63+C69+C80+C91+C97+C111</f>
        <v>61217</v>
      </c>
      <c r="D5" s="197"/>
    </row>
    <row r="6" spans="1:4" s="7" customFormat="1" ht="15.95" customHeight="1" x14ac:dyDescent="0.15">
      <c r="A6" s="252" t="s">
        <v>13</v>
      </c>
      <c r="B6" s="174" t="s">
        <v>134</v>
      </c>
      <c r="C6" s="194">
        <f>SUM(C7:C9)</f>
        <v>3584</v>
      </c>
      <c r="D6" s="8"/>
    </row>
    <row r="7" spans="1:4" s="7" customFormat="1" ht="15.95" customHeight="1" x14ac:dyDescent="0.15">
      <c r="A7" s="252"/>
      <c r="B7" s="175" t="s">
        <v>149</v>
      </c>
      <c r="C7" s="133">
        <v>1682</v>
      </c>
      <c r="D7" s="8"/>
    </row>
    <row r="8" spans="1:4" s="7" customFormat="1" ht="15.95" customHeight="1" x14ac:dyDescent="0.15">
      <c r="A8" s="252"/>
      <c r="B8" s="175" t="s">
        <v>15</v>
      </c>
      <c r="C8" s="133">
        <v>1046</v>
      </c>
      <c r="D8" s="8"/>
    </row>
    <row r="9" spans="1:4" s="7" customFormat="1" ht="15.95" customHeight="1" x14ac:dyDescent="0.15">
      <c r="A9" s="252"/>
      <c r="B9" s="175" t="s">
        <v>16</v>
      </c>
      <c r="C9" s="133">
        <v>856</v>
      </c>
      <c r="D9" s="8"/>
    </row>
    <row r="10" spans="1:4" s="7" customFormat="1" ht="15.95" customHeight="1" x14ac:dyDescent="0.15">
      <c r="A10" s="252" t="s">
        <v>17</v>
      </c>
      <c r="B10" s="174" t="s">
        <v>135</v>
      </c>
      <c r="C10" s="194">
        <f>SUM(C11:C16)</f>
        <v>3571</v>
      </c>
      <c r="D10" s="8"/>
    </row>
    <row r="11" spans="1:4" s="7" customFormat="1" ht="15.95" customHeight="1" x14ac:dyDescent="0.15">
      <c r="A11" s="252"/>
      <c r="B11" s="175" t="s">
        <v>149</v>
      </c>
      <c r="C11" s="133">
        <v>291</v>
      </c>
      <c r="D11" s="8"/>
    </row>
    <row r="12" spans="1:4" s="7" customFormat="1" ht="15.95" customHeight="1" x14ac:dyDescent="0.15">
      <c r="A12" s="252"/>
      <c r="B12" s="175" t="s">
        <v>150</v>
      </c>
      <c r="C12" s="133">
        <v>386</v>
      </c>
      <c r="D12" s="8"/>
    </row>
    <row r="13" spans="1:4" s="7" customFormat="1" ht="15.95" customHeight="1" x14ac:dyDescent="0.15">
      <c r="A13" s="252"/>
      <c r="B13" s="175" t="s">
        <v>20</v>
      </c>
      <c r="C13" s="133">
        <v>869</v>
      </c>
      <c r="D13" s="8"/>
    </row>
    <row r="14" spans="1:4" s="7" customFormat="1" ht="15.95" customHeight="1" x14ac:dyDescent="0.15">
      <c r="A14" s="252"/>
      <c r="B14" s="175" t="s">
        <v>19</v>
      </c>
      <c r="C14" s="133">
        <v>831</v>
      </c>
      <c r="D14" s="8"/>
    </row>
    <row r="15" spans="1:4" s="7" customFormat="1" ht="15.95" customHeight="1" x14ac:dyDescent="0.15">
      <c r="A15" s="252"/>
      <c r="B15" s="175" t="s">
        <v>21</v>
      </c>
      <c r="C15" s="133">
        <v>725</v>
      </c>
      <c r="D15" s="8"/>
    </row>
    <row r="16" spans="1:4" s="7" customFormat="1" ht="15.95" customHeight="1" x14ac:dyDescent="0.15">
      <c r="A16" s="252"/>
      <c r="B16" s="175" t="s">
        <v>22</v>
      </c>
      <c r="C16" s="133">
        <v>469</v>
      </c>
      <c r="D16" s="8"/>
    </row>
    <row r="17" spans="1:4" s="7" customFormat="1" ht="15.95" customHeight="1" x14ac:dyDescent="0.15">
      <c r="A17" s="252" t="s">
        <v>23</v>
      </c>
      <c r="B17" s="174" t="s">
        <v>136</v>
      </c>
      <c r="C17" s="194">
        <f>SUM(C18:C21)</f>
        <v>1863</v>
      </c>
      <c r="D17" s="8"/>
    </row>
    <row r="18" spans="1:4" s="7" customFormat="1" ht="15.95" customHeight="1" x14ac:dyDescent="0.15">
      <c r="A18" s="252"/>
      <c r="B18" s="175" t="s">
        <v>149</v>
      </c>
      <c r="C18" s="133">
        <v>272</v>
      </c>
      <c r="D18" s="8"/>
    </row>
    <row r="19" spans="1:4" s="7" customFormat="1" ht="15.95" customHeight="1" x14ac:dyDescent="0.15">
      <c r="A19" s="252"/>
      <c r="B19" s="175" t="s">
        <v>24</v>
      </c>
      <c r="C19" s="133">
        <v>665</v>
      </c>
      <c r="D19" s="8"/>
    </row>
    <row r="20" spans="1:4" s="7" customFormat="1" ht="15.95" customHeight="1" x14ac:dyDescent="0.15">
      <c r="A20" s="252"/>
      <c r="B20" s="175" t="s">
        <v>25</v>
      </c>
      <c r="C20" s="133">
        <v>815</v>
      </c>
      <c r="D20" s="8"/>
    </row>
    <row r="21" spans="1:4" s="7" customFormat="1" ht="15.95" customHeight="1" x14ac:dyDescent="0.15">
      <c r="A21" s="252"/>
      <c r="B21" s="175" t="s">
        <v>26</v>
      </c>
      <c r="C21" s="133">
        <v>111</v>
      </c>
      <c r="D21" s="8"/>
    </row>
    <row r="22" spans="1:4" s="7" customFormat="1" ht="15.95" customHeight="1" x14ac:dyDescent="0.15">
      <c r="A22" s="252" t="s">
        <v>27</v>
      </c>
      <c r="B22" s="174" t="s">
        <v>137</v>
      </c>
      <c r="C22" s="194">
        <f>SUM(C23:C30)</f>
        <v>4625</v>
      </c>
      <c r="D22" s="8"/>
    </row>
    <row r="23" spans="1:4" s="7" customFormat="1" ht="15.95" customHeight="1" x14ac:dyDescent="0.15">
      <c r="A23" s="252"/>
      <c r="B23" s="175" t="s">
        <v>149</v>
      </c>
      <c r="C23" s="133">
        <v>238</v>
      </c>
      <c r="D23" s="8"/>
    </row>
    <row r="24" spans="1:4" s="7" customFormat="1" ht="15.95" customHeight="1" x14ac:dyDescent="0.15">
      <c r="A24" s="252"/>
      <c r="B24" s="175" t="s">
        <v>34</v>
      </c>
      <c r="C24" s="133">
        <v>954</v>
      </c>
      <c r="D24" s="8"/>
    </row>
    <row r="25" spans="1:4" s="7" customFormat="1" ht="15.95" customHeight="1" x14ac:dyDescent="0.15">
      <c r="A25" s="252"/>
      <c r="B25" s="175" t="s">
        <v>32</v>
      </c>
      <c r="C25" s="133">
        <v>786</v>
      </c>
      <c r="D25" s="8"/>
    </row>
    <row r="26" spans="1:4" s="7" customFormat="1" ht="15.95" customHeight="1" x14ac:dyDescent="0.15">
      <c r="A26" s="252"/>
      <c r="B26" s="175" t="s">
        <v>28</v>
      </c>
      <c r="C26" s="133">
        <v>259</v>
      </c>
      <c r="D26" s="8"/>
    </row>
    <row r="27" spans="1:4" s="7" customFormat="1" ht="15.95" customHeight="1" x14ac:dyDescent="0.15">
      <c r="A27" s="252"/>
      <c r="B27" s="175" t="s">
        <v>29</v>
      </c>
      <c r="C27" s="133">
        <v>547</v>
      </c>
      <c r="D27" s="8"/>
    </row>
    <row r="28" spans="1:4" s="7" customFormat="1" ht="15.95" customHeight="1" x14ac:dyDescent="0.15">
      <c r="A28" s="252"/>
      <c r="B28" s="175" t="s">
        <v>33</v>
      </c>
      <c r="C28" s="133">
        <v>611</v>
      </c>
      <c r="D28" s="8"/>
    </row>
    <row r="29" spans="1:4" s="7" customFormat="1" ht="15.95" customHeight="1" x14ac:dyDescent="0.15">
      <c r="A29" s="252"/>
      <c r="B29" s="175" t="s">
        <v>31</v>
      </c>
      <c r="C29" s="133">
        <v>566</v>
      </c>
      <c r="D29" s="8"/>
    </row>
    <row r="30" spans="1:4" s="7" customFormat="1" ht="15.95" customHeight="1" x14ac:dyDescent="0.15">
      <c r="A30" s="252"/>
      <c r="B30" s="175" t="s">
        <v>30</v>
      </c>
      <c r="C30" s="133">
        <v>664</v>
      </c>
      <c r="D30" s="8"/>
    </row>
    <row r="31" spans="1:4" s="7" customFormat="1" ht="15.95" customHeight="1" x14ac:dyDescent="0.15">
      <c r="A31" s="252" t="s">
        <v>35</v>
      </c>
      <c r="B31" s="174" t="s">
        <v>138</v>
      </c>
      <c r="C31" s="194">
        <f>SUM(C32:C41)</f>
        <v>5195</v>
      </c>
      <c r="D31" s="8"/>
    </row>
    <row r="32" spans="1:4" s="7" customFormat="1" ht="15.95" customHeight="1" x14ac:dyDescent="0.15">
      <c r="A32" s="252"/>
      <c r="B32" s="175" t="s">
        <v>149</v>
      </c>
      <c r="C32" s="133">
        <v>212</v>
      </c>
      <c r="D32" s="8"/>
    </row>
    <row r="33" spans="1:4" s="7" customFormat="1" ht="15.95" customHeight="1" x14ac:dyDescent="0.15">
      <c r="A33" s="252"/>
      <c r="B33" s="175" t="s">
        <v>139</v>
      </c>
      <c r="C33" s="133">
        <v>690</v>
      </c>
      <c r="D33" s="8"/>
    </row>
    <row r="34" spans="1:4" s="7" customFormat="1" ht="15.95" customHeight="1" x14ac:dyDescent="0.15">
      <c r="A34" s="252"/>
      <c r="B34" s="175" t="s">
        <v>37</v>
      </c>
      <c r="C34" s="133">
        <v>542</v>
      </c>
      <c r="D34" s="8"/>
    </row>
    <row r="35" spans="1:4" s="7" customFormat="1" ht="15.95" customHeight="1" x14ac:dyDescent="0.15">
      <c r="A35" s="252"/>
      <c r="B35" s="175" t="s">
        <v>39</v>
      </c>
      <c r="C35" s="133">
        <v>750</v>
      </c>
      <c r="D35" s="8"/>
    </row>
    <row r="36" spans="1:4" s="7" customFormat="1" ht="15.95" customHeight="1" x14ac:dyDescent="0.15">
      <c r="A36" s="252"/>
      <c r="B36" s="175" t="s">
        <v>43</v>
      </c>
      <c r="C36" s="133">
        <v>423</v>
      </c>
      <c r="D36" s="8"/>
    </row>
    <row r="37" spans="1:4" s="7" customFormat="1" ht="15.95" customHeight="1" x14ac:dyDescent="0.15">
      <c r="A37" s="252"/>
      <c r="B37" s="175" t="s">
        <v>36</v>
      </c>
      <c r="C37" s="133">
        <v>488</v>
      </c>
      <c r="D37" s="8"/>
    </row>
    <row r="38" spans="1:4" s="7" customFormat="1" ht="15.95" customHeight="1" x14ac:dyDescent="0.15">
      <c r="A38" s="252"/>
      <c r="B38" s="175" t="s">
        <v>38</v>
      </c>
      <c r="C38" s="133">
        <v>473</v>
      </c>
      <c r="D38" s="8"/>
    </row>
    <row r="39" spans="1:4" s="7" customFormat="1" ht="15.95" customHeight="1" x14ac:dyDescent="0.15">
      <c r="A39" s="252"/>
      <c r="B39" s="175" t="s">
        <v>42</v>
      </c>
      <c r="C39" s="133">
        <v>611</v>
      </c>
      <c r="D39" s="8"/>
    </row>
    <row r="40" spans="1:4" s="7" customFormat="1" ht="15.95" customHeight="1" x14ac:dyDescent="0.15">
      <c r="A40" s="252"/>
      <c r="B40" s="175" t="s">
        <v>44</v>
      </c>
      <c r="C40" s="133">
        <v>506</v>
      </c>
      <c r="D40" s="8"/>
    </row>
    <row r="41" spans="1:4" s="7" customFormat="1" ht="15.95" customHeight="1" x14ac:dyDescent="0.15">
      <c r="A41" s="252"/>
      <c r="B41" s="175" t="s">
        <v>40</v>
      </c>
      <c r="C41" s="133">
        <v>500</v>
      </c>
      <c r="D41" s="8"/>
    </row>
    <row r="42" spans="1:4" s="7" customFormat="1" ht="15.95" customHeight="1" x14ac:dyDescent="0.15">
      <c r="A42" s="252" t="s">
        <v>45</v>
      </c>
      <c r="B42" s="174" t="s">
        <v>140</v>
      </c>
      <c r="C42" s="194">
        <f>SUM(C43:C49)</f>
        <v>5293</v>
      </c>
      <c r="D42" s="8"/>
    </row>
    <row r="43" spans="1:4" s="7" customFormat="1" ht="15.95" customHeight="1" x14ac:dyDescent="0.15">
      <c r="A43" s="252"/>
      <c r="B43" s="175" t="s">
        <v>149</v>
      </c>
      <c r="C43" s="133">
        <v>915</v>
      </c>
      <c r="D43" s="8"/>
    </row>
    <row r="44" spans="1:4" s="7" customFormat="1" ht="15.95" customHeight="1" x14ac:dyDescent="0.15">
      <c r="A44" s="252"/>
      <c r="B44" s="175" t="s">
        <v>49</v>
      </c>
      <c r="C44" s="133">
        <v>556</v>
      </c>
      <c r="D44" s="8"/>
    </row>
    <row r="45" spans="1:4" s="7" customFormat="1" ht="15.95" customHeight="1" x14ac:dyDescent="0.15">
      <c r="A45" s="252"/>
      <c r="B45" s="175" t="s">
        <v>47</v>
      </c>
      <c r="C45" s="133">
        <v>1165</v>
      </c>
      <c r="D45" s="8"/>
    </row>
    <row r="46" spans="1:4" s="7" customFormat="1" ht="15.95" customHeight="1" x14ac:dyDescent="0.15">
      <c r="A46" s="252"/>
      <c r="B46" s="175" t="s">
        <v>48</v>
      </c>
      <c r="C46" s="133">
        <v>746</v>
      </c>
      <c r="D46" s="8"/>
    </row>
    <row r="47" spans="1:4" s="7" customFormat="1" ht="15.95" customHeight="1" x14ac:dyDescent="0.15">
      <c r="A47" s="252"/>
      <c r="B47" s="175" t="s">
        <v>50</v>
      </c>
      <c r="C47" s="133">
        <v>565</v>
      </c>
      <c r="D47" s="8"/>
    </row>
    <row r="48" spans="1:4" s="7" customFormat="1" ht="15.95" customHeight="1" x14ac:dyDescent="0.15">
      <c r="A48" s="252"/>
      <c r="B48" s="175" t="s">
        <v>46</v>
      </c>
      <c r="C48" s="133">
        <v>663</v>
      </c>
      <c r="D48" s="8"/>
    </row>
    <row r="49" spans="1:4" s="7" customFormat="1" ht="15.95" customHeight="1" x14ac:dyDescent="0.15">
      <c r="A49" s="252"/>
      <c r="B49" s="175" t="s">
        <v>51</v>
      </c>
      <c r="C49" s="133">
        <v>683</v>
      </c>
      <c r="D49" s="8"/>
    </row>
    <row r="50" spans="1:4" s="7" customFormat="1" ht="15.95" customHeight="1" x14ac:dyDescent="0.15">
      <c r="A50" s="252" t="s">
        <v>52</v>
      </c>
      <c r="B50" s="174" t="s">
        <v>141</v>
      </c>
      <c r="C50" s="194">
        <f>SUM(C51:C58)</f>
        <v>6160</v>
      </c>
      <c r="D50" s="8"/>
    </row>
    <row r="51" spans="1:4" s="7" customFormat="1" ht="15.95" customHeight="1" x14ac:dyDescent="0.15">
      <c r="A51" s="252"/>
      <c r="B51" s="175" t="s">
        <v>149</v>
      </c>
      <c r="C51" s="133">
        <v>1122</v>
      </c>
      <c r="D51" s="8"/>
    </row>
    <row r="52" spans="1:4" s="7" customFormat="1" ht="15.95" customHeight="1" x14ac:dyDescent="0.15">
      <c r="A52" s="252"/>
      <c r="B52" s="175" t="s">
        <v>58</v>
      </c>
      <c r="C52" s="133">
        <v>111</v>
      </c>
      <c r="D52" s="8"/>
    </row>
    <row r="53" spans="1:4" s="7" customFormat="1" ht="15.95" customHeight="1" x14ac:dyDescent="0.15">
      <c r="A53" s="252"/>
      <c r="B53" s="175" t="s">
        <v>55</v>
      </c>
      <c r="C53" s="133">
        <v>625</v>
      </c>
      <c r="D53" s="8"/>
    </row>
    <row r="54" spans="1:4" s="7" customFormat="1" ht="15.95" customHeight="1" x14ac:dyDescent="0.15">
      <c r="A54" s="252"/>
      <c r="B54" s="175" t="s">
        <v>56</v>
      </c>
      <c r="C54" s="133">
        <v>755</v>
      </c>
      <c r="D54" s="8"/>
    </row>
    <row r="55" spans="1:4" s="7" customFormat="1" ht="15.95" customHeight="1" x14ac:dyDescent="0.15">
      <c r="A55" s="252"/>
      <c r="B55" s="175" t="s">
        <v>53</v>
      </c>
      <c r="C55" s="133">
        <v>762</v>
      </c>
      <c r="D55" s="8"/>
    </row>
    <row r="56" spans="1:4" s="7" customFormat="1" ht="15.95" customHeight="1" x14ac:dyDescent="0.15">
      <c r="A56" s="252"/>
      <c r="B56" s="175" t="s">
        <v>57</v>
      </c>
      <c r="C56" s="133">
        <v>612</v>
      </c>
      <c r="D56" s="8"/>
    </row>
    <row r="57" spans="1:4" s="7" customFormat="1" ht="15.95" customHeight="1" x14ac:dyDescent="0.15">
      <c r="A57" s="252"/>
      <c r="B57" s="175" t="s">
        <v>54</v>
      </c>
      <c r="C57" s="133">
        <v>1146</v>
      </c>
      <c r="D57" s="8"/>
    </row>
    <row r="58" spans="1:4" s="7" customFormat="1" ht="15.95" customHeight="1" x14ac:dyDescent="0.15">
      <c r="A58" s="252"/>
      <c r="B58" s="175" t="s">
        <v>59</v>
      </c>
      <c r="C58" s="133">
        <v>1027</v>
      </c>
      <c r="D58" s="8"/>
    </row>
    <row r="59" spans="1:4" s="7" customFormat="1" ht="15.95" customHeight="1" x14ac:dyDescent="0.15">
      <c r="A59" s="252" t="s">
        <v>60</v>
      </c>
      <c r="B59" s="174" t="s">
        <v>151</v>
      </c>
      <c r="C59" s="194">
        <f>SUM(C60:C62)</f>
        <v>2456</v>
      </c>
      <c r="D59" s="8"/>
    </row>
    <row r="60" spans="1:4" s="7" customFormat="1" ht="15.95" customHeight="1" x14ac:dyDescent="0.15">
      <c r="A60" s="252"/>
      <c r="B60" s="175" t="s">
        <v>149</v>
      </c>
      <c r="C60" s="133">
        <v>679</v>
      </c>
      <c r="D60" s="8"/>
    </row>
    <row r="61" spans="1:4" s="7" customFormat="1" ht="15.95" customHeight="1" x14ac:dyDescent="0.15">
      <c r="A61" s="252"/>
      <c r="B61" s="175" t="s">
        <v>61</v>
      </c>
      <c r="C61" s="133">
        <v>939</v>
      </c>
      <c r="D61" s="8"/>
    </row>
    <row r="62" spans="1:4" s="7" customFormat="1" ht="15.95" customHeight="1" x14ac:dyDescent="0.15">
      <c r="A62" s="252"/>
      <c r="B62" s="175" t="s">
        <v>62</v>
      </c>
      <c r="C62" s="133">
        <v>838</v>
      </c>
      <c r="D62" s="8"/>
    </row>
    <row r="63" spans="1:4" s="7" customFormat="1" ht="15.95" customHeight="1" x14ac:dyDescent="0.15">
      <c r="A63" s="252" t="s">
        <v>63</v>
      </c>
      <c r="B63" s="174" t="s">
        <v>142</v>
      </c>
      <c r="C63" s="194">
        <f>SUM(C64:C68)</f>
        <v>4494</v>
      </c>
      <c r="D63" s="8"/>
    </row>
    <row r="64" spans="1:4" s="7" customFormat="1" ht="72" x14ac:dyDescent="0.15">
      <c r="A64" s="252"/>
      <c r="B64" s="175" t="s">
        <v>149</v>
      </c>
      <c r="C64" s="133">
        <f>1028-80</f>
        <v>948</v>
      </c>
      <c r="D64" s="198" t="s">
        <v>577</v>
      </c>
    </row>
    <row r="65" spans="1:4" s="7" customFormat="1" ht="15.95" customHeight="1" x14ac:dyDescent="0.15">
      <c r="A65" s="252"/>
      <c r="B65" s="175" t="s">
        <v>65</v>
      </c>
      <c r="C65" s="133">
        <v>613</v>
      </c>
      <c r="D65" s="8"/>
    </row>
    <row r="66" spans="1:4" s="7" customFormat="1" ht="15.95" customHeight="1" x14ac:dyDescent="0.15">
      <c r="A66" s="252"/>
      <c r="B66" s="175" t="s">
        <v>64</v>
      </c>
      <c r="C66" s="133">
        <v>420</v>
      </c>
      <c r="D66" s="8"/>
    </row>
    <row r="67" spans="1:4" s="7" customFormat="1" ht="15.95" customHeight="1" x14ac:dyDescent="0.15">
      <c r="A67" s="252"/>
      <c r="B67" s="175" t="s">
        <v>66</v>
      </c>
      <c r="C67" s="133">
        <v>726</v>
      </c>
      <c r="D67" s="8"/>
    </row>
    <row r="68" spans="1:4" s="7" customFormat="1" ht="72" x14ac:dyDescent="0.15">
      <c r="A68" s="252"/>
      <c r="B68" s="175" t="s">
        <v>67</v>
      </c>
      <c r="C68" s="133">
        <f>1707+80</f>
        <v>1787</v>
      </c>
      <c r="D68" s="198" t="s">
        <v>578</v>
      </c>
    </row>
    <row r="69" spans="1:4" s="7" customFormat="1" ht="15.95" customHeight="1" x14ac:dyDescent="0.15">
      <c r="A69" s="252" t="s">
        <v>205</v>
      </c>
      <c r="B69" s="174" t="s">
        <v>143</v>
      </c>
      <c r="C69" s="194">
        <f>SUM(C70:C79)</f>
        <v>5192</v>
      </c>
      <c r="D69" s="8"/>
    </row>
    <row r="70" spans="1:4" s="7" customFormat="1" ht="15.95" customHeight="1" x14ac:dyDescent="0.15">
      <c r="A70" s="252"/>
      <c r="B70" s="175" t="s">
        <v>149</v>
      </c>
      <c r="C70" s="133">
        <v>1061</v>
      </c>
      <c r="D70" s="8"/>
    </row>
    <row r="71" spans="1:4" s="7" customFormat="1" ht="15.95" customHeight="1" x14ac:dyDescent="0.15">
      <c r="A71" s="252"/>
      <c r="B71" s="175" t="s">
        <v>83</v>
      </c>
      <c r="C71" s="133">
        <v>449</v>
      </c>
      <c r="D71" s="8"/>
    </row>
    <row r="72" spans="1:4" s="7" customFormat="1" ht="15.95" customHeight="1" x14ac:dyDescent="0.15">
      <c r="A72" s="252"/>
      <c r="B72" s="175" t="s">
        <v>80</v>
      </c>
      <c r="C72" s="133">
        <v>662</v>
      </c>
      <c r="D72" s="8"/>
    </row>
    <row r="73" spans="1:4" s="7" customFormat="1" ht="15.95" customHeight="1" x14ac:dyDescent="0.15">
      <c r="A73" s="252"/>
      <c r="B73" s="175" t="s">
        <v>85</v>
      </c>
      <c r="C73" s="133">
        <v>664</v>
      </c>
      <c r="D73" s="8"/>
    </row>
    <row r="74" spans="1:4" s="7" customFormat="1" ht="15.95" customHeight="1" x14ac:dyDescent="0.15">
      <c r="A74" s="252"/>
      <c r="B74" s="175" t="s">
        <v>79</v>
      </c>
      <c r="C74" s="133">
        <v>252</v>
      </c>
      <c r="D74" s="8"/>
    </row>
    <row r="75" spans="1:4" s="7" customFormat="1" ht="15.95" customHeight="1" x14ac:dyDescent="0.15">
      <c r="A75" s="252"/>
      <c r="B75" s="175" t="s">
        <v>81</v>
      </c>
      <c r="C75" s="133">
        <v>466</v>
      </c>
      <c r="D75" s="8"/>
    </row>
    <row r="76" spans="1:4" s="7" customFormat="1" ht="15.95" customHeight="1" x14ac:dyDescent="0.15">
      <c r="A76" s="252"/>
      <c r="B76" s="175" t="s">
        <v>87</v>
      </c>
      <c r="C76" s="133">
        <v>337</v>
      </c>
      <c r="D76" s="8"/>
    </row>
    <row r="77" spans="1:4" s="7" customFormat="1" ht="15.95" customHeight="1" x14ac:dyDescent="0.15">
      <c r="A77" s="252"/>
      <c r="B77" s="175" t="s">
        <v>86</v>
      </c>
      <c r="C77" s="133">
        <v>316</v>
      </c>
      <c r="D77" s="8"/>
    </row>
    <row r="78" spans="1:4" s="7" customFormat="1" ht="15.95" customHeight="1" x14ac:dyDescent="0.15">
      <c r="A78" s="252"/>
      <c r="B78" s="175" t="s">
        <v>84</v>
      </c>
      <c r="C78" s="133">
        <v>368</v>
      </c>
      <c r="D78" s="8"/>
    </row>
    <row r="79" spans="1:4" s="7" customFormat="1" ht="15.95" customHeight="1" x14ac:dyDescent="0.15">
      <c r="A79" s="195" t="s">
        <v>204</v>
      </c>
      <c r="B79" s="175" t="s">
        <v>82</v>
      </c>
      <c r="C79" s="133">
        <v>617</v>
      </c>
      <c r="D79" s="8"/>
    </row>
    <row r="80" spans="1:4" s="7" customFormat="1" ht="15.95" customHeight="1" x14ac:dyDescent="0.15">
      <c r="A80" s="252" t="s">
        <v>68</v>
      </c>
      <c r="B80" s="174" t="s">
        <v>144</v>
      </c>
      <c r="C80" s="194">
        <f>SUM(C81:C90)</f>
        <v>4762</v>
      </c>
      <c r="D80" s="8"/>
    </row>
    <row r="81" spans="1:4" s="7" customFormat="1" ht="15.95" customHeight="1" x14ac:dyDescent="0.15">
      <c r="A81" s="252"/>
      <c r="B81" s="175" t="s">
        <v>149</v>
      </c>
      <c r="C81" s="133">
        <v>639</v>
      </c>
      <c r="D81" s="8"/>
    </row>
    <row r="82" spans="1:4" s="7" customFormat="1" ht="15.95" customHeight="1" x14ac:dyDescent="0.15">
      <c r="A82" s="252"/>
      <c r="B82" s="175" t="s">
        <v>71</v>
      </c>
      <c r="C82" s="133">
        <v>615</v>
      </c>
      <c r="D82" s="8"/>
    </row>
    <row r="83" spans="1:4" s="7" customFormat="1" ht="15.95" customHeight="1" x14ac:dyDescent="0.15">
      <c r="A83" s="252"/>
      <c r="B83" s="175" t="s">
        <v>74</v>
      </c>
      <c r="C83" s="133">
        <v>657</v>
      </c>
      <c r="D83" s="8"/>
    </row>
    <row r="84" spans="1:4" s="7" customFormat="1" ht="15.95" customHeight="1" x14ac:dyDescent="0.15">
      <c r="A84" s="252"/>
      <c r="B84" s="175" t="s">
        <v>72</v>
      </c>
      <c r="C84" s="133">
        <v>473</v>
      </c>
      <c r="D84" s="8"/>
    </row>
    <row r="85" spans="1:4" s="7" customFormat="1" ht="15.95" customHeight="1" x14ac:dyDescent="0.15">
      <c r="A85" s="252" t="s">
        <v>68</v>
      </c>
      <c r="B85" s="175" t="s">
        <v>75</v>
      </c>
      <c r="C85" s="133">
        <v>591</v>
      </c>
      <c r="D85" s="8"/>
    </row>
    <row r="86" spans="1:4" s="7" customFormat="1" ht="15.95" customHeight="1" x14ac:dyDescent="0.15">
      <c r="A86" s="252"/>
      <c r="B86" s="175" t="s">
        <v>69</v>
      </c>
      <c r="C86" s="133">
        <v>219</v>
      </c>
      <c r="D86" s="8"/>
    </row>
    <row r="87" spans="1:4" s="7" customFormat="1" ht="15.95" customHeight="1" x14ac:dyDescent="0.15">
      <c r="A87" s="252"/>
      <c r="B87" s="175" t="s">
        <v>73</v>
      </c>
      <c r="C87" s="133">
        <v>323</v>
      </c>
      <c r="D87" s="8"/>
    </row>
    <row r="88" spans="1:4" s="7" customFormat="1" ht="15.95" customHeight="1" x14ac:dyDescent="0.15">
      <c r="A88" s="252"/>
      <c r="B88" s="175" t="s">
        <v>70</v>
      </c>
      <c r="C88" s="133">
        <v>613</v>
      </c>
      <c r="D88" s="8"/>
    </row>
    <row r="89" spans="1:4" s="7" customFormat="1" ht="15.95" customHeight="1" x14ac:dyDescent="0.15">
      <c r="A89" s="252"/>
      <c r="B89" s="175" t="s">
        <v>77</v>
      </c>
      <c r="C89" s="133">
        <v>304</v>
      </c>
      <c r="D89" s="8"/>
    </row>
    <row r="90" spans="1:4" s="7" customFormat="1" ht="15.95" customHeight="1" x14ac:dyDescent="0.15">
      <c r="A90" s="252"/>
      <c r="B90" s="175" t="s">
        <v>76</v>
      </c>
      <c r="C90" s="133">
        <v>328</v>
      </c>
      <c r="D90" s="8"/>
    </row>
    <row r="91" spans="1:4" s="7" customFormat="1" ht="15.95" customHeight="1" x14ac:dyDescent="0.15">
      <c r="A91" s="252" t="s">
        <v>101</v>
      </c>
      <c r="B91" s="174" t="s">
        <v>146</v>
      </c>
      <c r="C91" s="194">
        <f>SUM(C92:C96)</f>
        <v>4129</v>
      </c>
      <c r="D91" s="8"/>
    </row>
    <row r="92" spans="1:4" s="7" customFormat="1" ht="15.95" customHeight="1" x14ac:dyDescent="0.15">
      <c r="A92" s="252"/>
      <c r="B92" s="175" t="s">
        <v>149</v>
      </c>
      <c r="C92" s="133">
        <v>242</v>
      </c>
      <c r="D92" s="8"/>
    </row>
    <row r="93" spans="1:4" s="7" customFormat="1" ht="15.95" customHeight="1" x14ac:dyDescent="0.15">
      <c r="A93" s="252"/>
      <c r="B93" s="175" t="s">
        <v>104</v>
      </c>
      <c r="C93" s="133">
        <v>1001</v>
      </c>
      <c r="D93" s="8"/>
    </row>
    <row r="94" spans="1:4" s="7" customFormat="1" ht="15.95" customHeight="1" x14ac:dyDescent="0.15">
      <c r="A94" s="252"/>
      <c r="B94" s="175" t="s">
        <v>103</v>
      </c>
      <c r="C94" s="133">
        <v>288</v>
      </c>
      <c r="D94" s="8"/>
    </row>
    <row r="95" spans="1:4" s="7" customFormat="1" ht="15.95" customHeight="1" x14ac:dyDescent="0.15">
      <c r="A95" s="252"/>
      <c r="B95" s="175" t="s">
        <v>105</v>
      </c>
      <c r="C95" s="133">
        <v>913</v>
      </c>
      <c r="D95" s="8"/>
    </row>
    <row r="96" spans="1:4" s="7" customFormat="1" ht="15.95" customHeight="1" x14ac:dyDescent="0.15">
      <c r="A96" s="252"/>
      <c r="B96" s="175" t="s">
        <v>102</v>
      </c>
      <c r="C96" s="133">
        <v>1685</v>
      </c>
      <c r="D96" s="8"/>
    </row>
    <row r="97" spans="1:4" s="7" customFormat="1" ht="15.95" customHeight="1" x14ac:dyDescent="0.15">
      <c r="A97" s="252" t="s">
        <v>88</v>
      </c>
      <c r="B97" s="174" t="s">
        <v>145</v>
      </c>
      <c r="C97" s="194">
        <f>SUM(C98:C110)</f>
        <v>6426</v>
      </c>
      <c r="D97" s="8"/>
    </row>
    <row r="98" spans="1:4" s="7" customFormat="1" ht="15.95" customHeight="1" x14ac:dyDescent="0.15">
      <c r="A98" s="252"/>
      <c r="B98" s="175" t="s">
        <v>149</v>
      </c>
      <c r="C98" s="133">
        <v>116</v>
      </c>
      <c r="D98" s="8"/>
    </row>
    <row r="99" spans="1:4" s="7" customFormat="1" ht="15.95" customHeight="1" x14ac:dyDescent="0.15">
      <c r="A99" s="252"/>
      <c r="B99" s="175" t="s">
        <v>96</v>
      </c>
      <c r="C99" s="133">
        <v>1035</v>
      </c>
      <c r="D99" s="8"/>
    </row>
    <row r="100" spans="1:4" s="7" customFormat="1" ht="15.95" customHeight="1" x14ac:dyDescent="0.15">
      <c r="A100" s="252"/>
      <c r="B100" s="175" t="s">
        <v>94</v>
      </c>
      <c r="C100" s="133">
        <v>533</v>
      </c>
      <c r="D100" s="8"/>
    </row>
    <row r="101" spans="1:4" s="7" customFormat="1" ht="15.95" customHeight="1" x14ac:dyDescent="0.15">
      <c r="A101" s="252"/>
      <c r="B101" s="175" t="s">
        <v>98</v>
      </c>
      <c r="C101" s="133">
        <v>856</v>
      </c>
      <c r="D101" s="8"/>
    </row>
    <row r="102" spans="1:4" s="7" customFormat="1" ht="15.95" customHeight="1" x14ac:dyDescent="0.15">
      <c r="A102" s="252"/>
      <c r="B102" s="175" t="s">
        <v>97</v>
      </c>
      <c r="C102" s="133">
        <v>465</v>
      </c>
      <c r="D102" s="8"/>
    </row>
    <row r="103" spans="1:4" s="7" customFormat="1" ht="15.95" customHeight="1" x14ac:dyDescent="0.15">
      <c r="A103" s="252"/>
      <c r="B103" s="175" t="s">
        <v>99</v>
      </c>
      <c r="C103" s="133">
        <v>501</v>
      </c>
      <c r="D103" s="8"/>
    </row>
    <row r="104" spans="1:4" s="7" customFormat="1" ht="15.95" customHeight="1" x14ac:dyDescent="0.15">
      <c r="A104" s="252"/>
      <c r="B104" s="175" t="s">
        <v>100</v>
      </c>
      <c r="C104" s="133">
        <v>734</v>
      </c>
      <c r="D104" s="8"/>
    </row>
    <row r="105" spans="1:4" s="7" customFormat="1" ht="15.95" customHeight="1" x14ac:dyDescent="0.15">
      <c r="A105" s="252"/>
      <c r="B105" s="175" t="s">
        <v>92</v>
      </c>
      <c r="C105" s="133">
        <v>321</v>
      </c>
      <c r="D105" s="8"/>
    </row>
    <row r="106" spans="1:4" s="7" customFormat="1" ht="15.95" customHeight="1" x14ac:dyDescent="0.15">
      <c r="A106" s="252"/>
      <c r="B106" s="175" t="s">
        <v>90</v>
      </c>
      <c r="C106" s="133">
        <v>415</v>
      </c>
      <c r="D106" s="8"/>
    </row>
    <row r="107" spans="1:4" s="7" customFormat="1" ht="15.95" customHeight="1" x14ac:dyDescent="0.15">
      <c r="A107" s="252"/>
      <c r="B107" s="175" t="s">
        <v>91</v>
      </c>
      <c r="C107" s="133">
        <v>65</v>
      </c>
      <c r="D107" s="8"/>
    </row>
    <row r="108" spans="1:4" s="7" customFormat="1" ht="15.95" customHeight="1" x14ac:dyDescent="0.15">
      <c r="A108" s="252"/>
      <c r="B108" s="175" t="s">
        <v>95</v>
      </c>
      <c r="C108" s="133">
        <v>535</v>
      </c>
      <c r="D108" s="8"/>
    </row>
    <row r="109" spans="1:4" s="7" customFormat="1" ht="15.95" customHeight="1" x14ac:dyDescent="0.15">
      <c r="A109" s="252"/>
      <c r="B109" s="175" t="s">
        <v>89</v>
      </c>
      <c r="C109" s="133">
        <v>405</v>
      </c>
      <c r="D109" s="8"/>
    </row>
    <row r="110" spans="1:4" s="7" customFormat="1" ht="15.95" customHeight="1" x14ac:dyDescent="0.15">
      <c r="A110" s="252"/>
      <c r="B110" s="175" t="s">
        <v>93</v>
      </c>
      <c r="C110" s="133">
        <v>445</v>
      </c>
      <c r="D110" s="8"/>
    </row>
    <row r="111" spans="1:4" s="7" customFormat="1" ht="33.950000000000003" customHeight="1" x14ac:dyDescent="0.15">
      <c r="A111" s="174" t="s">
        <v>106</v>
      </c>
      <c r="B111" s="174" t="s">
        <v>152</v>
      </c>
      <c r="C111" s="194">
        <v>3467</v>
      </c>
      <c r="D111" s="8"/>
    </row>
    <row r="112" spans="1:4" ht="21" customHeight="1" x14ac:dyDescent="0.15">
      <c r="A112" s="223" t="s">
        <v>561</v>
      </c>
      <c r="B112" s="223"/>
      <c r="C112" s="223"/>
      <c r="D112" s="223"/>
    </row>
  </sheetData>
  <mergeCells count="17">
    <mergeCell ref="A2:D2"/>
    <mergeCell ref="A5:B5"/>
    <mergeCell ref="A6:A9"/>
    <mergeCell ref="A10:A16"/>
    <mergeCell ref="A17:A21"/>
    <mergeCell ref="A22:A30"/>
    <mergeCell ref="A31:A41"/>
    <mergeCell ref="A42:A49"/>
    <mergeCell ref="A50:A58"/>
    <mergeCell ref="A59:A62"/>
    <mergeCell ref="A112:D112"/>
    <mergeCell ref="A97:A110"/>
    <mergeCell ref="A69:A78"/>
    <mergeCell ref="A63:A68"/>
    <mergeCell ref="A80:A84"/>
    <mergeCell ref="A85:A90"/>
    <mergeCell ref="A91:A96"/>
  </mergeCells>
  <phoneticPr fontId="13" type="noConversion"/>
  <pageMargins left="0.70866141732283472" right="0.70866141732283472" top="0.98425196850393704" bottom="0.98425196850393704" header="0.51181102362204722" footer="0.51181102362204722"/>
  <pageSetup paperSize="9" orientation="portrait" r:id="rId1"/>
  <headerFooter>
    <oddFooter>第 &amp;P 页，共 &amp;N 页</oddFooter>
  </headerFooter>
  <ignoredErrors>
    <ignoredError sqref="C97" formulaRange="1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"/>
  <sheetViews>
    <sheetView workbookViewId="0">
      <selection activeCell="A11" sqref="A11:C11"/>
    </sheetView>
  </sheetViews>
  <sheetFormatPr defaultColWidth="9" defaultRowHeight="13.5" x14ac:dyDescent="0.15"/>
  <cols>
    <col min="1" max="1" width="31.625" style="5" customWidth="1"/>
    <col min="2" max="2" width="29.75" style="5" customWidth="1"/>
    <col min="3" max="3" width="24.625" style="5" customWidth="1"/>
    <col min="4" max="16384" width="9" style="6"/>
  </cols>
  <sheetData>
    <row r="1" spans="1:3" ht="15" customHeight="1" x14ac:dyDescent="0.15">
      <c r="A1" s="3" t="s">
        <v>281</v>
      </c>
      <c r="B1" s="4"/>
      <c r="C1" s="4"/>
    </row>
    <row r="2" spans="1:3" ht="48" customHeight="1" x14ac:dyDescent="0.15">
      <c r="A2" s="199" t="s">
        <v>153</v>
      </c>
      <c r="B2" s="199"/>
      <c r="C2" s="199"/>
    </row>
    <row r="3" spans="1:3" ht="18" customHeight="1" x14ac:dyDescent="0.15">
      <c r="A3" s="85"/>
      <c r="B3" s="85"/>
      <c r="C3" s="86" t="s">
        <v>1</v>
      </c>
    </row>
    <row r="4" spans="1:3" ht="33" customHeight="1" x14ac:dyDescent="0.15">
      <c r="A4" s="173" t="s">
        <v>8</v>
      </c>
      <c r="B4" s="173" t="s">
        <v>154</v>
      </c>
      <c r="C4" s="173" t="s">
        <v>4</v>
      </c>
    </row>
    <row r="5" spans="1:3" ht="33" customHeight="1" x14ac:dyDescent="0.15">
      <c r="A5" s="173" t="s">
        <v>5</v>
      </c>
      <c r="B5" s="173">
        <f>SUM(B6:B10)</f>
        <v>500</v>
      </c>
      <c r="C5" s="176"/>
    </row>
    <row r="6" spans="1:3" ht="33" customHeight="1" x14ac:dyDescent="0.15">
      <c r="A6" s="35" t="s">
        <v>13</v>
      </c>
      <c r="B6" s="35">
        <v>100</v>
      </c>
      <c r="C6" s="176"/>
    </row>
    <row r="7" spans="1:3" ht="33" customHeight="1" x14ac:dyDescent="0.15">
      <c r="A7" s="35" t="s">
        <v>17</v>
      </c>
      <c r="B7" s="35">
        <v>100</v>
      </c>
      <c r="C7" s="176"/>
    </row>
    <row r="8" spans="1:3" ht="33" customHeight="1" x14ac:dyDescent="0.15">
      <c r="A8" s="35" t="s">
        <v>23</v>
      </c>
      <c r="B8" s="35">
        <v>100</v>
      </c>
      <c r="C8" s="36"/>
    </row>
    <row r="9" spans="1:3" ht="33" customHeight="1" x14ac:dyDescent="0.15">
      <c r="A9" s="35" t="s">
        <v>35</v>
      </c>
      <c r="B9" s="35">
        <v>100</v>
      </c>
      <c r="C9" s="36"/>
    </row>
    <row r="10" spans="1:3" ht="33" customHeight="1" x14ac:dyDescent="0.15">
      <c r="A10" s="35" t="s">
        <v>45</v>
      </c>
      <c r="B10" s="35">
        <v>100</v>
      </c>
      <c r="C10" s="36"/>
    </row>
    <row r="11" spans="1:3" ht="33" customHeight="1" x14ac:dyDescent="0.15">
      <c r="A11" s="254" t="s">
        <v>576</v>
      </c>
      <c r="B11" s="254"/>
      <c r="C11" s="254"/>
    </row>
  </sheetData>
  <mergeCells count="2">
    <mergeCell ref="A2:C2"/>
    <mergeCell ref="A11:C11"/>
  </mergeCells>
  <phoneticPr fontId="13" type="noConversion"/>
  <pageMargins left="0.70866141732283472" right="0.70866141732283472" top="0.98425196850393704" bottom="0.98425196850393704" header="0.51181102362204722" footer="0.51181102362204722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"/>
  <sheetViews>
    <sheetView workbookViewId="0">
      <selection activeCell="A13" sqref="A13:C13"/>
    </sheetView>
  </sheetViews>
  <sheetFormatPr defaultColWidth="9" defaultRowHeight="13.5" x14ac:dyDescent="0.15"/>
  <cols>
    <col min="1" max="1" width="30.625" style="5" customWidth="1"/>
    <col min="2" max="2" width="31.25" style="5" customWidth="1"/>
    <col min="3" max="3" width="25.625" style="5" customWidth="1"/>
    <col min="4" max="16384" width="9" style="6"/>
  </cols>
  <sheetData>
    <row r="1" spans="1:3" ht="14.25" x14ac:dyDescent="0.15">
      <c r="A1" s="3" t="s">
        <v>282</v>
      </c>
      <c r="B1" s="4"/>
      <c r="C1" s="4"/>
    </row>
    <row r="2" spans="1:3" ht="45" customHeight="1" x14ac:dyDescent="0.15">
      <c r="A2" s="199" t="s">
        <v>549</v>
      </c>
      <c r="B2" s="199"/>
      <c r="C2" s="199"/>
    </row>
    <row r="3" spans="1:3" ht="18" customHeight="1" x14ac:dyDescent="0.15">
      <c r="A3" s="85"/>
      <c r="B3" s="85"/>
      <c r="C3" s="86" t="s">
        <v>1</v>
      </c>
    </row>
    <row r="4" spans="1:3" ht="33" customHeight="1" x14ac:dyDescent="0.15">
      <c r="A4" s="173" t="s">
        <v>8</v>
      </c>
      <c r="B4" s="173" t="s">
        <v>133</v>
      </c>
      <c r="C4" s="173" t="s">
        <v>4</v>
      </c>
    </row>
    <row r="5" spans="1:3" ht="33" customHeight="1" x14ac:dyDescent="0.15">
      <c r="A5" s="173" t="s">
        <v>5</v>
      </c>
      <c r="B5" s="173">
        <f>SUM(B6:B12)</f>
        <v>276</v>
      </c>
      <c r="C5" s="173"/>
    </row>
    <row r="6" spans="1:3" ht="33" customHeight="1" x14ac:dyDescent="0.15">
      <c r="A6" s="173" t="s">
        <v>17</v>
      </c>
      <c r="B6" s="35">
        <v>22.5</v>
      </c>
      <c r="C6" s="35"/>
    </row>
    <row r="7" spans="1:3" ht="33" customHeight="1" x14ac:dyDescent="0.15">
      <c r="A7" s="173" t="s">
        <v>27</v>
      </c>
      <c r="B7" s="35">
        <v>34.5</v>
      </c>
      <c r="C7" s="176"/>
    </row>
    <row r="8" spans="1:3" ht="33" customHeight="1" x14ac:dyDescent="0.15">
      <c r="A8" s="173" t="s">
        <v>45</v>
      </c>
      <c r="B8" s="35">
        <v>12</v>
      </c>
      <c r="C8" s="36"/>
    </row>
    <row r="9" spans="1:3" ht="33" customHeight="1" x14ac:dyDescent="0.15">
      <c r="A9" s="173" t="s">
        <v>52</v>
      </c>
      <c r="B9" s="35">
        <v>69</v>
      </c>
      <c r="C9" s="36"/>
    </row>
    <row r="10" spans="1:3" ht="33" customHeight="1" x14ac:dyDescent="0.15">
      <c r="A10" s="173" t="s">
        <v>63</v>
      </c>
      <c r="B10" s="35">
        <v>37.5</v>
      </c>
      <c r="C10" s="36"/>
    </row>
    <row r="11" spans="1:3" ht="33" customHeight="1" x14ac:dyDescent="0.15">
      <c r="A11" s="173" t="s">
        <v>101</v>
      </c>
      <c r="B11" s="35">
        <v>24</v>
      </c>
      <c r="C11" s="36"/>
    </row>
    <row r="12" spans="1:3" ht="33" customHeight="1" x14ac:dyDescent="0.15">
      <c r="A12" s="173" t="s">
        <v>88</v>
      </c>
      <c r="B12" s="35">
        <v>76.5</v>
      </c>
      <c r="C12" s="36"/>
    </row>
    <row r="13" spans="1:3" ht="20.25" customHeight="1" x14ac:dyDescent="0.15">
      <c r="A13" s="254" t="s">
        <v>576</v>
      </c>
      <c r="B13" s="254"/>
      <c r="C13" s="254"/>
    </row>
    <row r="14" spans="1:3" ht="20.25" customHeight="1" x14ac:dyDescent="0.15"/>
  </sheetData>
  <mergeCells count="2">
    <mergeCell ref="A2:C2"/>
    <mergeCell ref="A13:C13"/>
  </mergeCells>
  <phoneticPr fontId="13" type="noConversion"/>
  <pageMargins left="0.70866141732283472" right="0.70866141732283472" top="0.98425196850393704" bottom="0.98425196850393704" header="0.51181102362204722" footer="0.51181102362204722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activeCell="C13" sqref="C13"/>
    </sheetView>
  </sheetViews>
  <sheetFormatPr defaultColWidth="9" defaultRowHeight="13.5" x14ac:dyDescent="0.15"/>
  <cols>
    <col min="1" max="1" width="18.375" style="182" bestFit="1" customWidth="1"/>
    <col min="2" max="2" width="18" style="182" customWidth="1"/>
    <col min="3" max="3" width="17.875" style="182" customWidth="1"/>
    <col min="4" max="4" width="33.75" style="182" customWidth="1"/>
    <col min="5" max="5" width="11.5" style="150"/>
    <col min="6" max="16384" width="9" style="150"/>
  </cols>
  <sheetData>
    <row r="1" spans="1:4" ht="18" customHeight="1" x14ac:dyDescent="0.15">
      <c r="A1" s="152" t="s">
        <v>283</v>
      </c>
      <c r="B1" s="152"/>
      <c r="C1" s="148"/>
      <c r="D1" s="148"/>
    </row>
    <row r="2" spans="1:4" ht="48" customHeight="1" x14ac:dyDescent="0.15">
      <c r="A2" s="199" t="s">
        <v>553</v>
      </c>
      <c r="B2" s="199"/>
      <c r="C2" s="199"/>
      <c r="D2" s="199"/>
    </row>
    <row r="3" spans="1:4" ht="24" customHeight="1" x14ac:dyDescent="0.15">
      <c r="A3" s="179"/>
      <c r="B3" s="179"/>
      <c r="C3" s="179"/>
      <c r="D3" s="180" t="s">
        <v>1</v>
      </c>
    </row>
    <row r="4" spans="1:4" ht="39.950000000000003" customHeight="1" x14ac:dyDescent="0.15">
      <c r="A4" s="125" t="s">
        <v>116</v>
      </c>
      <c r="B4" s="125" t="s">
        <v>2</v>
      </c>
      <c r="C4" s="125" t="s">
        <v>3</v>
      </c>
      <c r="D4" s="125" t="s">
        <v>4</v>
      </c>
    </row>
    <row r="5" spans="1:4" ht="39.950000000000003" customHeight="1" x14ac:dyDescent="0.15">
      <c r="A5" s="255" t="s">
        <v>5</v>
      </c>
      <c r="B5" s="256"/>
      <c r="C5" s="125">
        <f>SUM(C6:C7)</f>
        <v>1293</v>
      </c>
      <c r="D5" s="125"/>
    </row>
    <row r="6" spans="1:4" ht="47.25" customHeight="1" x14ac:dyDescent="0.15">
      <c r="A6" s="192" t="s">
        <v>155</v>
      </c>
      <c r="B6" s="192" t="s">
        <v>563</v>
      </c>
      <c r="C6" s="192">
        <v>1200</v>
      </c>
      <c r="D6" s="193" t="s">
        <v>564</v>
      </c>
    </row>
    <row r="7" spans="1:4" ht="47.25" customHeight="1" x14ac:dyDescent="0.15">
      <c r="A7" s="192" t="s">
        <v>534</v>
      </c>
      <c r="B7" s="192" t="s">
        <v>533</v>
      </c>
      <c r="C7" s="192">
        <v>93</v>
      </c>
      <c r="D7" s="193" t="s">
        <v>565</v>
      </c>
    </row>
    <row r="8" spans="1:4" ht="19.5" customHeight="1" x14ac:dyDescent="0.15">
      <c r="A8" s="223"/>
      <c r="B8" s="223"/>
      <c r="C8" s="223"/>
      <c r="D8" s="223"/>
    </row>
  </sheetData>
  <mergeCells count="3">
    <mergeCell ref="A2:D2"/>
    <mergeCell ref="A5:B5"/>
    <mergeCell ref="A8:D8"/>
  </mergeCells>
  <phoneticPr fontId="12" type="noConversion"/>
  <pageMargins left="0.62986111111111098" right="0.62986111111111098" top="1" bottom="1" header="0.5" footer="0.5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03"/>
  <sheetViews>
    <sheetView topLeftCell="A277" workbookViewId="0">
      <selection activeCell="E4" sqref="E4"/>
    </sheetView>
  </sheetViews>
  <sheetFormatPr defaultRowHeight="13.5" x14ac:dyDescent="0.15"/>
  <cols>
    <col min="1" max="1" width="8.5" bestFit="1" customWidth="1"/>
    <col min="2" max="2" width="23.625" customWidth="1"/>
    <col min="3" max="3" width="41.25" customWidth="1"/>
    <col min="4" max="4" width="11.375" customWidth="1"/>
  </cols>
  <sheetData>
    <row r="1" spans="1:4" x14ac:dyDescent="0.15">
      <c r="A1" s="38" t="s">
        <v>519</v>
      </c>
      <c r="B1" s="39"/>
      <c r="C1" s="9"/>
      <c r="D1" s="39"/>
    </row>
    <row r="2" spans="1:4" ht="30.75" x14ac:dyDescent="0.15">
      <c r="A2" s="264" t="s">
        <v>295</v>
      </c>
      <c r="B2" s="264"/>
      <c r="C2" s="264"/>
      <c r="D2" s="264"/>
    </row>
    <row r="3" spans="1:4" ht="27" x14ac:dyDescent="0.15">
      <c r="A3" s="40"/>
      <c r="B3" s="40"/>
      <c r="C3" s="40"/>
      <c r="D3" s="196" t="s">
        <v>574</v>
      </c>
    </row>
    <row r="4" spans="1:4" ht="24" x14ac:dyDescent="0.15">
      <c r="A4" s="41" t="s">
        <v>8</v>
      </c>
      <c r="B4" s="41" t="s">
        <v>132</v>
      </c>
      <c r="C4" s="42" t="s">
        <v>296</v>
      </c>
      <c r="D4" s="42" t="s">
        <v>297</v>
      </c>
    </row>
    <row r="5" spans="1:4" x14ac:dyDescent="0.15">
      <c r="A5" s="265" t="s">
        <v>5</v>
      </c>
      <c r="B5" s="265"/>
      <c r="C5" s="265"/>
      <c r="D5" s="43">
        <f>D6+D16+D34+D44+D69+D92+D123+D149+D161+D171+D203+D232+D259+D273+D292</f>
        <v>3000</v>
      </c>
    </row>
    <row r="6" spans="1:4" x14ac:dyDescent="0.15">
      <c r="A6" s="266" t="s">
        <v>13</v>
      </c>
      <c r="B6" s="41" t="s">
        <v>134</v>
      </c>
      <c r="C6" s="44"/>
      <c r="D6" s="45">
        <f>SUM(D7+D11+D14)</f>
        <v>80</v>
      </c>
    </row>
    <row r="7" spans="1:4" x14ac:dyDescent="0.15">
      <c r="A7" s="266"/>
      <c r="B7" s="46" t="s">
        <v>149</v>
      </c>
      <c r="C7" s="44" t="s">
        <v>10</v>
      </c>
      <c r="D7" s="45">
        <f>SUM(D8:D10)</f>
        <v>40</v>
      </c>
    </row>
    <row r="8" spans="1:4" x14ac:dyDescent="0.15">
      <c r="A8" s="266"/>
      <c r="B8" s="44" t="s">
        <v>298</v>
      </c>
      <c r="C8" s="47" t="s">
        <v>299</v>
      </c>
      <c r="D8" s="44">
        <v>10</v>
      </c>
    </row>
    <row r="9" spans="1:4" x14ac:dyDescent="0.15">
      <c r="A9" s="266"/>
      <c r="B9" s="48" t="s">
        <v>300</v>
      </c>
      <c r="C9" s="47" t="s">
        <v>301</v>
      </c>
      <c r="D9" s="44">
        <v>20</v>
      </c>
    </row>
    <row r="10" spans="1:4" x14ac:dyDescent="0.15">
      <c r="A10" s="266"/>
      <c r="B10" s="48" t="s">
        <v>14</v>
      </c>
      <c r="C10" s="47" t="s">
        <v>302</v>
      </c>
      <c r="D10" s="44">
        <v>10</v>
      </c>
    </row>
    <row r="11" spans="1:4" x14ac:dyDescent="0.15">
      <c r="A11" s="266"/>
      <c r="B11" s="267" t="s">
        <v>15</v>
      </c>
      <c r="C11" s="44" t="s">
        <v>10</v>
      </c>
      <c r="D11" s="45">
        <v>30</v>
      </c>
    </row>
    <row r="12" spans="1:4" x14ac:dyDescent="0.15">
      <c r="A12" s="266"/>
      <c r="B12" s="267"/>
      <c r="C12" s="47" t="s">
        <v>303</v>
      </c>
      <c r="D12" s="44">
        <v>10</v>
      </c>
    </row>
    <row r="13" spans="1:4" x14ac:dyDescent="0.15">
      <c r="A13" s="266"/>
      <c r="B13" s="267"/>
      <c r="C13" s="49" t="s">
        <v>304</v>
      </c>
      <c r="D13" s="44">
        <v>20</v>
      </c>
    </row>
    <row r="14" spans="1:4" x14ac:dyDescent="0.15">
      <c r="A14" s="266"/>
      <c r="B14" s="267" t="s">
        <v>16</v>
      </c>
      <c r="C14" s="44" t="s">
        <v>10</v>
      </c>
      <c r="D14" s="45">
        <v>10</v>
      </c>
    </row>
    <row r="15" spans="1:4" x14ac:dyDescent="0.15">
      <c r="A15" s="266"/>
      <c r="B15" s="267"/>
      <c r="C15" s="47" t="s">
        <v>305</v>
      </c>
      <c r="D15" s="44">
        <v>10</v>
      </c>
    </row>
    <row r="16" spans="1:4" x14ac:dyDescent="0.15">
      <c r="A16" s="257" t="s">
        <v>17</v>
      </c>
      <c r="B16" s="41" t="s">
        <v>135</v>
      </c>
      <c r="C16" s="46"/>
      <c r="D16" s="43">
        <f>SUM(D17+D23+D26+D29+D31+D20)</f>
        <v>170</v>
      </c>
    </row>
    <row r="17" spans="1:4" x14ac:dyDescent="0.15">
      <c r="A17" s="258"/>
      <c r="B17" s="46" t="s">
        <v>149</v>
      </c>
      <c r="C17" s="46" t="s">
        <v>10</v>
      </c>
      <c r="D17" s="41">
        <f>SUM(D18:D19)</f>
        <v>40</v>
      </c>
    </row>
    <row r="18" spans="1:4" x14ac:dyDescent="0.15">
      <c r="A18" s="258"/>
      <c r="B18" s="50" t="s">
        <v>306</v>
      </c>
      <c r="C18" s="51" t="s">
        <v>307</v>
      </c>
      <c r="D18" s="52">
        <v>30</v>
      </c>
    </row>
    <row r="19" spans="1:4" x14ac:dyDescent="0.15">
      <c r="A19" s="258"/>
      <c r="B19" s="50" t="s">
        <v>308</v>
      </c>
      <c r="C19" s="51" t="s">
        <v>309</v>
      </c>
      <c r="D19" s="52">
        <v>10</v>
      </c>
    </row>
    <row r="20" spans="1:4" x14ac:dyDescent="0.15">
      <c r="A20" s="258"/>
      <c r="B20" s="259" t="s">
        <v>18</v>
      </c>
      <c r="C20" s="46" t="s">
        <v>10</v>
      </c>
      <c r="D20" s="53">
        <f>D21+D22</f>
        <v>20</v>
      </c>
    </row>
    <row r="21" spans="1:4" x14ac:dyDescent="0.15">
      <c r="A21" s="258"/>
      <c r="B21" s="260"/>
      <c r="C21" s="51" t="s">
        <v>310</v>
      </c>
      <c r="D21" s="50">
        <v>10</v>
      </c>
    </row>
    <row r="22" spans="1:4" x14ac:dyDescent="0.15">
      <c r="A22" s="258"/>
      <c r="B22" s="261"/>
      <c r="C22" s="51" t="s">
        <v>311</v>
      </c>
      <c r="D22" s="50">
        <v>10</v>
      </c>
    </row>
    <row r="23" spans="1:4" x14ac:dyDescent="0.15">
      <c r="A23" s="258"/>
      <c r="B23" s="262" t="s">
        <v>20</v>
      </c>
      <c r="C23" s="46" t="s">
        <v>10</v>
      </c>
      <c r="D23" s="41">
        <f>SUM(D24:D25)</f>
        <v>30</v>
      </c>
    </row>
    <row r="24" spans="1:4" x14ac:dyDescent="0.15">
      <c r="A24" s="258"/>
      <c r="B24" s="263"/>
      <c r="C24" s="54" t="s">
        <v>312</v>
      </c>
      <c r="D24" s="50">
        <v>10</v>
      </c>
    </row>
    <row r="25" spans="1:4" x14ac:dyDescent="0.15">
      <c r="A25" s="258"/>
      <c r="B25" s="263"/>
      <c r="C25" s="54" t="s">
        <v>313</v>
      </c>
      <c r="D25" s="50">
        <v>20</v>
      </c>
    </row>
    <row r="26" spans="1:4" x14ac:dyDescent="0.15">
      <c r="A26" s="258"/>
      <c r="B26" s="257" t="s">
        <v>19</v>
      </c>
      <c r="C26" s="46" t="s">
        <v>10</v>
      </c>
      <c r="D26" s="41">
        <f>SUM(D27:D28)</f>
        <v>30</v>
      </c>
    </row>
    <row r="27" spans="1:4" x14ac:dyDescent="0.15">
      <c r="A27" s="258"/>
      <c r="B27" s="263"/>
      <c r="C27" s="54" t="s">
        <v>314</v>
      </c>
      <c r="D27" s="50">
        <v>20</v>
      </c>
    </row>
    <row r="28" spans="1:4" x14ac:dyDescent="0.15">
      <c r="A28" s="258"/>
      <c r="B28" s="263"/>
      <c r="C28" s="51" t="s">
        <v>315</v>
      </c>
      <c r="D28" s="50">
        <v>10</v>
      </c>
    </row>
    <row r="29" spans="1:4" x14ac:dyDescent="0.15">
      <c r="A29" s="258"/>
      <c r="B29" s="257" t="s">
        <v>21</v>
      </c>
      <c r="C29" s="52" t="s">
        <v>10</v>
      </c>
      <c r="D29" s="41">
        <f>SUM(D30)</f>
        <v>30</v>
      </c>
    </row>
    <row r="30" spans="1:4" x14ac:dyDescent="0.15">
      <c r="A30" s="258"/>
      <c r="B30" s="263"/>
      <c r="C30" s="54" t="s">
        <v>316</v>
      </c>
      <c r="D30" s="50">
        <v>30</v>
      </c>
    </row>
    <row r="31" spans="1:4" x14ac:dyDescent="0.15">
      <c r="A31" s="258"/>
      <c r="B31" s="257" t="s">
        <v>22</v>
      </c>
      <c r="C31" s="52" t="s">
        <v>10</v>
      </c>
      <c r="D31" s="41">
        <f>SUM(D32:D33)</f>
        <v>20</v>
      </c>
    </row>
    <row r="32" spans="1:4" x14ac:dyDescent="0.15">
      <c r="A32" s="258"/>
      <c r="B32" s="263"/>
      <c r="C32" s="54" t="s">
        <v>317</v>
      </c>
      <c r="D32" s="50">
        <v>10</v>
      </c>
    </row>
    <row r="33" spans="1:4" x14ac:dyDescent="0.15">
      <c r="A33" s="258"/>
      <c r="B33" s="263"/>
      <c r="C33" s="54" t="s">
        <v>318</v>
      </c>
      <c r="D33" s="50">
        <v>10</v>
      </c>
    </row>
    <row r="34" spans="1:4" x14ac:dyDescent="0.15">
      <c r="A34" s="257" t="s">
        <v>23</v>
      </c>
      <c r="B34" s="41" t="s">
        <v>136</v>
      </c>
      <c r="C34" s="50"/>
      <c r="D34" s="41">
        <f>SUM(D35+D37+D39+D41)</f>
        <v>60</v>
      </c>
    </row>
    <row r="35" spans="1:4" x14ac:dyDescent="0.15">
      <c r="A35" s="257"/>
      <c r="B35" s="46" t="s">
        <v>149</v>
      </c>
      <c r="C35" s="50" t="s">
        <v>10</v>
      </c>
      <c r="D35" s="55">
        <v>20</v>
      </c>
    </row>
    <row r="36" spans="1:4" x14ac:dyDescent="0.15">
      <c r="A36" s="258"/>
      <c r="B36" s="50" t="s">
        <v>319</v>
      </c>
      <c r="C36" s="54" t="s">
        <v>320</v>
      </c>
      <c r="D36" s="50">
        <v>20</v>
      </c>
    </row>
    <row r="37" spans="1:4" x14ac:dyDescent="0.15">
      <c r="A37" s="258"/>
      <c r="B37" s="50"/>
      <c r="C37" s="50" t="s">
        <v>10</v>
      </c>
      <c r="D37" s="55">
        <v>10</v>
      </c>
    </row>
    <row r="38" spans="1:4" x14ac:dyDescent="0.15">
      <c r="A38" s="258"/>
      <c r="B38" s="50" t="s">
        <v>26</v>
      </c>
      <c r="C38" s="54" t="s">
        <v>321</v>
      </c>
      <c r="D38" s="50">
        <v>10</v>
      </c>
    </row>
    <row r="39" spans="1:4" x14ac:dyDescent="0.15">
      <c r="A39" s="258"/>
      <c r="B39" s="50"/>
      <c r="C39" s="50" t="s">
        <v>10</v>
      </c>
      <c r="D39" s="55">
        <v>10</v>
      </c>
    </row>
    <row r="40" spans="1:4" x14ac:dyDescent="0.15">
      <c r="A40" s="258"/>
      <c r="B40" s="50" t="s">
        <v>24</v>
      </c>
      <c r="C40" s="54" t="s">
        <v>322</v>
      </c>
      <c r="D40" s="50">
        <v>10</v>
      </c>
    </row>
    <row r="41" spans="1:4" x14ac:dyDescent="0.15">
      <c r="A41" s="258"/>
      <c r="B41" s="257" t="s">
        <v>25</v>
      </c>
      <c r="C41" s="50" t="s">
        <v>10</v>
      </c>
      <c r="D41" s="55">
        <f>SUM(D42:D43)</f>
        <v>20</v>
      </c>
    </row>
    <row r="42" spans="1:4" x14ac:dyDescent="0.15">
      <c r="A42" s="258"/>
      <c r="B42" s="263"/>
      <c r="C42" s="54" t="s">
        <v>323</v>
      </c>
      <c r="D42" s="50">
        <v>10</v>
      </c>
    </row>
    <row r="43" spans="1:4" x14ac:dyDescent="0.15">
      <c r="A43" s="258"/>
      <c r="B43" s="263"/>
      <c r="C43" s="54" t="s">
        <v>324</v>
      </c>
      <c r="D43" s="50">
        <v>10</v>
      </c>
    </row>
    <row r="44" spans="1:4" x14ac:dyDescent="0.15">
      <c r="A44" s="257" t="s">
        <v>27</v>
      </c>
      <c r="B44" s="41" t="s">
        <v>137</v>
      </c>
      <c r="C44" s="50"/>
      <c r="D44" s="55">
        <f>D45+D51+D55+D58++D60+D63+D65+D67</f>
        <v>220</v>
      </c>
    </row>
    <row r="45" spans="1:4" x14ac:dyDescent="0.15">
      <c r="A45" s="257"/>
      <c r="B45" s="50" t="s">
        <v>325</v>
      </c>
      <c r="C45" s="50" t="s">
        <v>10</v>
      </c>
      <c r="D45" s="55">
        <v>60</v>
      </c>
    </row>
    <row r="46" spans="1:4" x14ac:dyDescent="0.15">
      <c r="A46" s="258"/>
      <c r="B46" s="257" t="s">
        <v>326</v>
      </c>
      <c r="C46" s="54" t="s">
        <v>327</v>
      </c>
      <c r="D46" s="50">
        <v>10</v>
      </c>
    </row>
    <row r="47" spans="1:4" x14ac:dyDescent="0.15">
      <c r="A47" s="258"/>
      <c r="B47" s="257"/>
      <c r="C47" s="54" t="s">
        <v>328</v>
      </c>
      <c r="D47" s="50">
        <v>10</v>
      </c>
    </row>
    <row r="48" spans="1:4" x14ac:dyDescent="0.15">
      <c r="A48" s="258"/>
      <c r="B48" s="257"/>
      <c r="C48" s="54" t="s">
        <v>329</v>
      </c>
      <c r="D48" s="50">
        <v>20</v>
      </c>
    </row>
    <row r="49" spans="1:4" x14ac:dyDescent="0.15">
      <c r="A49" s="258"/>
      <c r="B49" s="257"/>
      <c r="C49" s="54" t="s">
        <v>330</v>
      </c>
      <c r="D49" s="50">
        <v>10</v>
      </c>
    </row>
    <row r="50" spans="1:4" x14ac:dyDescent="0.15">
      <c r="A50" s="258"/>
      <c r="B50" s="50" t="s">
        <v>331</v>
      </c>
      <c r="C50" s="54" t="s">
        <v>332</v>
      </c>
      <c r="D50" s="50">
        <v>10</v>
      </c>
    </row>
    <row r="51" spans="1:4" x14ac:dyDescent="0.15">
      <c r="A51" s="258"/>
      <c r="B51" s="257" t="s">
        <v>34</v>
      </c>
      <c r="C51" s="50" t="s">
        <v>10</v>
      </c>
      <c r="D51" s="55">
        <f>SUM(D52:D54)</f>
        <v>40</v>
      </c>
    </row>
    <row r="52" spans="1:4" x14ac:dyDescent="0.15">
      <c r="A52" s="258"/>
      <c r="B52" s="257"/>
      <c r="C52" s="54" t="s">
        <v>333</v>
      </c>
      <c r="D52" s="50">
        <v>10</v>
      </c>
    </row>
    <row r="53" spans="1:4" x14ac:dyDescent="0.15">
      <c r="A53" s="258"/>
      <c r="B53" s="257"/>
      <c r="C53" s="54" t="s">
        <v>334</v>
      </c>
      <c r="D53" s="50">
        <v>20</v>
      </c>
    </row>
    <row r="54" spans="1:4" x14ac:dyDescent="0.15">
      <c r="A54" s="258"/>
      <c r="B54" s="257"/>
      <c r="C54" s="54" t="s">
        <v>335</v>
      </c>
      <c r="D54" s="50">
        <v>10</v>
      </c>
    </row>
    <row r="55" spans="1:4" x14ac:dyDescent="0.15">
      <c r="A55" s="258"/>
      <c r="B55" s="257" t="s">
        <v>32</v>
      </c>
      <c r="C55" s="50" t="s">
        <v>10</v>
      </c>
      <c r="D55" s="55">
        <f>SUM(D56:D57)</f>
        <v>40</v>
      </c>
    </row>
    <row r="56" spans="1:4" x14ac:dyDescent="0.15">
      <c r="A56" s="258"/>
      <c r="B56" s="257"/>
      <c r="C56" s="54" t="s">
        <v>336</v>
      </c>
      <c r="D56" s="50">
        <v>30</v>
      </c>
    </row>
    <row r="57" spans="1:4" x14ac:dyDescent="0.15">
      <c r="A57" s="258"/>
      <c r="B57" s="257"/>
      <c r="C57" s="54" t="s">
        <v>337</v>
      </c>
      <c r="D57" s="50">
        <v>10</v>
      </c>
    </row>
    <row r="58" spans="1:4" x14ac:dyDescent="0.15">
      <c r="A58" s="258"/>
      <c r="B58" s="257" t="s">
        <v>29</v>
      </c>
      <c r="C58" s="50" t="s">
        <v>10</v>
      </c>
      <c r="D58" s="55">
        <f>SUM(D59)</f>
        <v>10</v>
      </c>
    </row>
    <row r="59" spans="1:4" x14ac:dyDescent="0.15">
      <c r="A59" s="258"/>
      <c r="B59" s="257"/>
      <c r="C59" s="54" t="s">
        <v>338</v>
      </c>
      <c r="D59" s="50">
        <v>10</v>
      </c>
    </row>
    <row r="60" spans="1:4" x14ac:dyDescent="0.15">
      <c r="A60" s="258"/>
      <c r="B60" s="257" t="s">
        <v>28</v>
      </c>
      <c r="C60" s="50" t="s">
        <v>10</v>
      </c>
      <c r="D60" s="55">
        <f>SUM(D61:D62)</f>
        <v>20</v>
      </c>
    </row>
    <row r="61" spans="1:4" x14ac:dyDescent="0.15">
      <c r="A61" s="258"/>
      <c r="B61" s="257"/>
      <c r="C61" s="54" t="s">
        <v>339</v>
      </c>
      <c r="D61" s="50">
        <v>10</v>
      </c>
    </row>
    <row r="62" spans="1:4" x14ac:dyDescent="0.15">
      <c r="A62" s="258"/>
      <c r="B62" s="257"/>
      <c r="C62" s="54" t="s">
        <v>340</v>
      </c>
      <c r="D62" s="50">
        <v>10</v>
      </c>
    </row>
    <row r="63" spans="1:4" x14ac:dyDescent="0.15">
      <c r="A63" s="258"/>
      <c r="B63" s="257" t="s">
        <v>30</v>
      </c>
      <c r="C63" s="50" t="s">
        <v>10</v>
      </c>
      <c r="D63" s="55">
        <f>SUM(D64)</f>
        <v>10</v>
      </c>
    </row>
    <row r="64" spans="1:4" x14ac:dyDescent="0.15">
      <c r="A64" s="258"/>
      <c r="B64" s="257"/>
      <c r="C64" s="54" t="s">
        <v>341</v>
      </c>
      <c r="D64" s="50">
        <v>10</v>
      </c>
    </row>
    <row r="65" spans="1:4" x14ac:dyDescent="0.15">
      <c r="A65" s="258"/>
      <c r="B65" s="257" t="s">
        <v>31</v>
      </c>
      <c r="C65" s="50" t="s">
        <v>10</v>
      </c>
      <c r="D65" s="55">
        <f>SUM(D66:D66)</f>
        <v>30</v>
      </c>
    </row>
    <row r="66" spans="1:4" x14ac:dyDescent="0.15">
      <c r="A66" s="258"/>
      <c r="B66" s="257"/>
      <c r="C66" s="54" t="s">
        <v>342</v>
      </c>
      <c r="D66" s="50">
        <v>30</v>
      </c>
    </row>
    <row r="67" spans="1:4" x14ac:dyDescent="0.15">
      <c r="A67" s="258"/>
      <c r="B67" s="257" t="s">
        <v>33</v>
      </c>
      <c r="C67" s="50" t="s">
        <v>10</v>
      </c>
      <c r="D67" s="55">
        <f>SUM(D68:D68)</f>
        <v>10</v>
      </c>
    </row>
    <row r="68" spans="1:4" x14ac:dyDescent="0.15">
      <c r="A68" s="258"/>
      <c r="B68" s="257"/>
      <c r="C68" s="54" t="s">
        <v>343</v>
      </c>
      <c r="D68" s="50">
        <v>10</v>
      </c>
    </row>
    <row r="69" spans="1:4" x14ac:dyDescent="0.15">
      <c r="A69" s="257" t="s">
        <v>45</v>
      </c>
      <c r="B69" s="41" t="s">
        <v>140</v>
      </c>
      <c r="C69" s="50"/>
      <c r="D69" s="55">
        <f>D70+D75+D79+D81+D84+D86+D89</f>
        <v>210</v>
      </c>
    </row>
    <row r="70" spans="1:4" x14ac:dyDescent="0.15">
      <c r="A70" s="257"/>
      <c r="B70" s="50" t="s">
        <v>149</v>
      </c>
      <c r="C70" s="50" t="s">
        <v>10</v>
      </c>
      <c r="D70" s="55">
        <f>D71+D72+D73+D74</f>
        <v>40</v>
      </c>
    </row>
    <row r="71" spans="1:4" x14ac:dyDescent="0.15">
      <c r="A71" s="258"/>
      <c r="B71" s="50" t="s">
        <v>326</v>
      </c>
      <c r="C71" s="54" t="s">
        <v>344</v>
      </c>
      <c r="D71" s="50">
        <v>10</v>
      </c>
    </row>
    <row r="72" spans="1:4" x14ac:dyDescent="0.15">
      <c r="A72" s="258"/>
      <c r="B72" s="50" t="s">
        <v>345</v>
      </c>
      <c r="C72" s="54" t="s">
        <v>346</v>
      </c>
      <c r="D72" s="50">
        <v>10</v>
      </c>
    </row>
    <row r="73" spans="1:4" x14ac:dyDescent="0.15">
      <c r="A73" s="258"/>
      <c r="B73" s="50" t="s">
        <v>347</v>
      </c>
      <c r="C73" s="54" t="s">
        <v>348</v>
      </c>
      <c r="D73" s="50">
        <v>10</v>
      </c>
    </row>
    <row r="74" spans="1:4" x14ac:dyDescent="0.15">
      <c r="A74" s="258"/>
      <c r="B74" s="50" t="s">
        <v>349</v>
      </c>
      <c r="C74" s="54" t="s">
        <v>350</v>
      </c>
      <c r="D74" s="50">
        <v>10</v>
      </c>
    </row>
    <row r="75" spans="1:4" x14ac:dyDescent="0.15">
      <c r="A75" s="258"/>
      <c r="B75" s="257" t="s">
        <v>47</v>
      </c>
      <c r="C75" s="50" t="s">
        <v>10</v>
      </c>
      <c r="D75" s="55">
        <f>SUM(D76:D78)</f>
        <v>70</v>
      </c>
    </row>
    <row r="76" spans="1:4" x14ac:dyDescent="0.15">
      <c r="A76" s="258"/>
      <c r="B76" s="257"/>
      <c r="C76" s="56" t="s">
        <v>351</v>
      </c>
      <c r="D76" s="57">
        <v>30</v>
      </c>
    </row>
    <row r="77" spans="1:4" x14ac:dyDescent="0.15">
      <c r="A77" s="258"/>
      <c r="B77" s="257"/>
      <c r="C77" s="56" t="s">
        <v>352</v>
      </c>
      <c r="D77" s="57">
        <v>10</v>
      </c>
    </row>
    <row r="78" spans="1:4" x14ac:dyDescent="0.15">
      <c r="A78" s="258"/>
      <c r="B78" s="263"/>
      <c r="C78" s="54" t="s">
        <v>353</v>
      </c>
      <c r="D78" s="50">
        <v>30</v>
      </c>
    </row>
    <row r="79" spans="1:4" x14ac:dyDescent="0.15">
      <c r="A79" s="258"/>
      <c r="B79" s="257" t="s">
        <v>50</v>
      </c>
      <c r="C79" s="50" t="s">
        <v>10</v>
      </c>
      <c r="D79" s="55">
        <f>SUM(D80)</f>
        <v>30</v>
      </c>
    </row>
    <row r="80" spans="1:4" x14ac:dyDescent="0.15">
      <c r="A80" s="258"/>
      <c r="B80" s="263"/>
      <c r="C80" s="54" t="s">
        <v>354</v>
      </c>
      <c r="D80" s="50">
        <v>30</v>
      </c>
    </row>
    <row r="81" spans="1:4" x14ac:dyDescent="0.15">
      <c r="A81" s="258"/>
      <c r="B81" s="257" t="s">
        <v>49</v>
      </c>
      <c r="C81" s="50" t="s">
        <v>10</v>
      </c>
      <c r="D81" s="55">
        <f>SUM(D82:D83)</f>
        <v>20</v>
      </c>
    </row>
    <row r="82" spans="1:4" x14ac:dyDescent="0.15">
      <c r="A82" s="258"/>
      <c r="B82" s="257"/>
      <c r="C82" s="54" t="s">
        <v>355</v>
      </c>
      <c r="D82" s="50">
        <v>10</v>
      </c>
    </row>
    <row r="83" spans="1:4" x14ac:dyDescent="0.15">
      <c r="A83" s="258"/>
      <c r="B83" s="263"/>
      <c r="C83" s="54" t="s">
        <v>356</v>
      </c>
      <c r="D83" s="50">
        <v>10</v>
      </c>
    </row>
    <row r="84" spans="1:4" x14ac:dyDescent="0.15">
      <c r="A84" s="258"/>
      <c r="B84" s="257" t="s">
        <v>48</v>
      </c>
      <c r="C84" s="50" t="s">
        <v>10</v>
      </c>
      <c r="D84" s="55">
        <f>SUM(D85)</f>
        <v>10</v>
      </c>
    </row>
    <row r="85" spans="1:4" x14ac:dyDescent="0.15">
      <c r="A85" s="258"/>
      <c r="B85" s="263"/>
      <c r="C85" s="54" t="s">
        <v>357</v>
      </c>
      <c r="D85" s="50">
        <v>10</v>
      </c>
    </row>
    <row r="86" spans="1:4" x14ac:dyDescent="0.15">
      <c r="A86" s="258"/>
      <c r="B86" s="257" t="s">
        <v>46</v>
      </c>
      <c r="C86" s="50" t="s">
        <v>10</v>
      </c>
      <c r="D86" s="55">
        <v>20</v>
      </c>
    </row>
    <row r="87" spans="1:4" x14ac:dyDescent="0.15">
      <c r="A87" s="258"/>
      <c r="B87" s="257"/>
      <c r="C87" s="54" t="s">
        <v>358</v>
      </c>
      <c r="D87" s="50">
        <v>10</v>
      </c>
    </row>
    <row r="88" spans="1:4" x14ac:dyDescent="0.15">
      <c r="A88" s="258"/>
      <c r="B88" s="263"/>
      <c r="C88" s="54" t="s">
        <v>359</v>
      </c>
      <c r="D88" s="50">
        <v>10</v>
      </c>
    </row>
    <row r="89" spans="1:4" x14ac:dyDescent="0.15">
      <c r="A89" s="258"/>
      <c r="B89" s="257" t="s">
        <v>51</v>
      </c>
      <c r="C89" s="50" t="s">
        <v>10</v>
      </c>
      <c r="D89" s="55">
        <f>D90+D91</f>
        <v>20</v>
      </c>
    </row>
    <row r="90" spans="1:4" x14ac:dyDescent="0.15">
      <c r="A90" s="258"/>
      <c r="B90" s="257"/>
      <c r="C90" s="54" t="s">
        <v>360</v>
      </c>
      <c r="D90" s="50">
        <v>10</v>
      </c>
    </row>
    <row r="91" spans="1:4" x14ac:dyDescent="0.15">
      <c r="A91" s="258"/>
      <c r="B91" s="257"/>
      <c r="C91" s="54" t="s">
        <v>357</v>
      </c>
      <c r="D91" s="50">
        <v>10</v>
      </c>
    </row>
    <row r="92" spans="1:4" x14ac:dyDescent="0.15">
      <c r="A92" s="257" t="s">
        <v>35</v>
      </c>
      <c r="B92" s="41" t="s">
        <v>138</v>
      </c>
      <c r="C92" s="58"/>
      <c r="D92" s="43">
        <f>D93+D95+D97+D101+D104+D109+D112+D115+D118+D120</f>
        <v>340</v>
      </c>
    </row>
    <row r="93" spans="1:4" x14ac:dyDescent="0.15">
      <c r="A93" s="257"/>
      <c r="B93" s="50" t="s">
        <v>149</v>
      </c>
      <c r="C93" s="58" t="s">
        <v>10</v>
      </c>
      <c r="D93" s="43">
        <f>SUM(D94)</f>
        <v>10</v>
      </c>
    </row>
    <row r="94" spans="1:4" x14ac:dyDescent="0.15">
      <c r="A94" s="257"/>
      <c r="B94" s="50" t="s">
        <v>326</v>
      </c>
      <c r="C94" s="59" t="s">
        <v>361</v>
      </c>
      <c r="D94" s="60">
        <v>10</v>
      </c>
    </row>
    <row r="95" spans="1:4" x14ac:dyDescent="0.15">
      <c r="A95" s="257"/>
      <c r="B95" s="263" t="s">
        <v>43</v>
      </c>
      <c r="C95" s="50" t="s">
        <v>10</v>
      </c>
      <c r="D95" s="43">
        <f>SUM(D96:D96)</f>
        <v>10</v>
      </c>
    </row>
    <row r="96" spans="1:4" x14ac:dyDescent="0.15">
      <c r="A96" s="257"/>
      <c r="B96" s="263"/>
      <c r="C96" s="59" t="s">
        <v>362</v>
      </c>
      <c r="D96" s="60">
        <v>10</v>
      </c>
    </row>
    <row r="97" spans="1:4" x14ac:dyDescent="0.15">
      <c r="A97" s="257"/>
      <c r="B97" s="263" t="s">
        <v>40</v>
      </c>
      <c r="C97" s="48" t="s">
        <v>10</v>
      </c>
      <c r="D97" s="43">
        <f>SUM(D98:D100)</f>
        <v>50</v>
      </c>
    </row>
    <row r="98" spans="1:4" x14ac:dyDescent="0.15">
      <c r="A98" s="257"/>
      <c r="B98" s="263"/>
      <c r="C98" s="59" t="s">
        <v>363</v>
      </c>
      <c r="D98" s="60">
        <v>10</v>
      </c>
    </row>
    <row r="99" spans="1:4" x14ac:dyDescent="0.15">
      <c r="A99" s="257"/>
      <c r="B99" s="263"/>
      <c r="C99" s="59" t="s">
        <v>364</v>
      </c>
      <c r="D99" s="48">
        <v>30</v>
      </c>
    </row>
    <row r="100" spans="1:4" x14ac:dyDescent="0.15">
      <c r="A100" s="257"/>
      <c r="B100" s="263"/>
      <c r="C100" s="61" t="s">
        <v>365</v>
      </c>
      <c r="D100" s="60">
        <v>10</v>
      </c>
    </row>
    <row r="101" spans="1:4" x14ac:dyDescent="0.15">
      <c r="A101" s="257"/>
      <c r="B101" s="263" t="s">
        <v>44</v>
      </c>
      <c r="C101" s="60" t="s">
        <v>10</v>
      </c>
      <c r="D101" s="43">
        <f>SUM(D102:D103)</f>
        <v>40</v>
      </c>
    </row>
    <row r="102" spans="1:4" x14ac:dyDescent="0.15">
      <c r="A102" s="257"/>
      <c r="B102" s="263"/>
      <c r="C102" s="59" t="s">
        <v>366</v>
      </c>
      <c r="D102" s="48">
        <v>30</v>
      </c>
    </row>
    <row r="103" spans="1:4" x14ac:dyDescent="0.15">
      <c r="A103" s="257"/>
      <c r="B103" s="263"/>
      <c r="C103" s="59" t="s">
        <v>367</v>
      </c>
      <c r="D103" s="48">
        <v>10</v>
      </c>
    </row>
    <row r="104" spans="1:4" x14ac:dyDescent="0.15">
      <c r="A104" s="257"/>
      <c r="B104" s="263" t="s">
        <v>36</v>
      </c>
      <c r="C104" s="60" t="s">
        <v>10</v>
      </c>
      <c r="D104" s="43">
        <f>SUM(D105:D108)</f>
        <v>50</v>
      </c>
    </row>
    <row r="105" spans="1:4" x14ac:dyDescent="0.15">
      <c r="A105" s="257"/>
      <c r="B105" s="263"/>
      <c r="C105" s="62" t="s">
        <v>368</v>
      </c>
      <c r="D105" s="60">
        <v>20</v>
      </c>
    </row>
    <row r="106" spans="1:4" x14ac:dyDescent="0.15">
      <c r="A106" s="257"/>
      <c r="B106" s="263"/>
      <c r="C106" s="62" t="s">
        <v>369</v>
      </c>
      <c r="D106" s="60">
        <v>10</v>
      </c>
    </row>
    <row r="107" spans="1:4" x14ac:dyDescent="0.15">
      <c r="A107" s="257"/>
      <c r="B107" s="263"/>
      <c r="C107" s="62" t="s">
        <v>370</v>
      </c>
      <c r="D107" s="60">
        <v>10</v>
      </c>
    </row>
    <row r="108" spans="1:4" x14ac:dyDescent="0.15">
      <c r="A108" s="257"/>
      <c r="B108" s="263"/>
      <c r="C108" s="62" t="s">
        <v>371</v>
      </c>
      <c r="D108" s="60">
        <v>10</v>
      </c>
    </row>
    <row r="109" spans="1:4" x14ac:dyDescent="0.15">
      <c r="A109" s="257"/>
      <c r="B109" s="263" t="s">
        <v>38</v>
      </c>
      <c r="C109" s="60" t="s">
        <v>10</v>
      </c>
      <c r="D109" s="43">
        <f>SUM(D110:D111)</f>
        <v>60</v>
      </c>
    </row>
    <row r="110" spans="1:4" ht="24" x14ac:dyDescent="0.15">
      <c r="A110" s="257"/>
      <c r="B110" s="263"/>
      <c r="C110" s="63" t="s">
        <v>372</v>
      </c>
      <c r="D110" s="64">
        <v>30</v>
      </c>
    </row>
    <row r="111" spans="1:4" x14ac:dyDescent="0.15">
      <c r="A111" s="257"/>
      <c r="B111" s="263"/>
      <c r="C111" s="62" t="s">
        <v>373</v>
      </c>
      <c r="D111" s="60">
        <v>30</v>
      </c>
    </row>
    <row r="112" spans="1:4" x14ac:dyDescent="0.15">
      <c r="A112" s="257"/>
      <c r="B112" s="263" t="s">
        <v>41</v>
      </c>
      <c r="C112" s="60" t="s">
        <v>10</v>
      </c>
      <c r="D112" s="43">
        <f>SUM(D113:D114)</f>
        <v>40</v>
      </c>
    </row>
    <row r="113" spans="1:4" x14ac:dyDescent="0.15">
      <c r="A113" s="257"/>
      <c r="B113" s="263"/>
      <c r="C113" s="62" t="s">
        <v>374</v>
      </c>
      <c r="D113" s="60">
        <v>30</v>
      </c>
    </row>
    <row r="114" spans="1:4" x14ac:dyDescent="0.15">
      <c r="A114" s="257"/>
      <c r="B114" s="263"/>
      <c r="C114" s="62" t="s">
        <v>375</v>
      </c>
      <c r="D114" s="60">
        <v>10</v>
      </c>
    </row>
    <row r="115" spans="1:4" x14ac:dyDescent="0.15">
      <c r="A115" s="257"/>
      <c r="B115" s="263" t="s">
        <v>37</v>
      </c>
      <c r="C115" s="60" t="s">
        <v>10</v>
      </c>
      <c r="D115" s="43">
        <f>SUM(D116:D117)</f>
        <v>20</v>
      </c>
    </row>
    <row r="116" spans="1:4" x14ac:dyDescent="0.15">
      <c r="A116" s="257"/>
      <c r="B116" s="263"/>
      <c r="C116" s="62" t="s">
        <v>376</v>
      </c>
      <c r="D116" s="60">
        <v>10</v>
      </c>
    </row>
    <row r="117" spans="1:4" x14ac:dyDescent="0.15">
      <c r="A117" s="257"/>
      <c r="B117" s="263"/>
      <c r="C117" s="62" t="s">
        <v>377</v>
      </c>
      <c r="D117" s="60">
        <v>10</v>
      </c>
    </row>
    <row r="118" spans="1:4" x14ac:dyDescent="0.15">
      <c r="A118" s="257"/>
      <c r="B118" s="263" t="s">
        <v>39</v>
      </c>
      <c r="C118" s="60" t="s">
        <v>378</v>
      </c>
      <c r="D118" s="43">
        <f>SUM(D119:D119)</f>
        <v>30</v>
      </c>
    </row>
    <row r="119" spans="1:4" x14ac:dyDescent="0.15">
      <c r="A119" s="257"/>
      <c r="B119" s="263"/>
      <c r="C119" s="62" t="s">
        <v>379</v>
      </c>
      <c r="D119" s="60">
        <v>30</v>
      </c>
    </row>
    <row r="120" spans="1:4" x14ac:dyDescent="0.15">
      <c r="A120" s="257"/>
      <c r="B120" s="263" t="s">
        <v>42</v>
      </c>
      <c r="C120" s="60" t="s">
        <v>10</v>
      </c>
      <c r="D120" s="43">
        <f>SUM(D121:D122)</f>
        <v>30</v>
      </c>
    </row>
    <row r="121" spans="1:4" x14ac:dyDescent="0.15">
      <c r="A121" s="257"/>
      <c r="B121" s="263"/>
      <c r="C121" s="62" t="s">
        <v>380</v>
      </c>
      <c r="D121" s="60">
        <v>20</v>
      </c>
    </row>
    <row r="122" spans="1:4" x14ac:dyDescent="0.15">
      <c r="A122" s="257"/>
      <c r="B122" s="263"/>
      <c r="C122" s="62" t="s">
        <v>381</v>
      </c>
      <c r="D122" s="60">
        <v>10</v>
      </c>
    </row>
    <row r="123" spans="1:4" x14ac:dyDescent="0.15">
      <c r="A123" s="268" t="s">
        <v>52</v>
      </c>
      <c r="B123" s="65" t="s">
        <v>141</v>
      </c>
      <c r="C123" s="65"/>
      <c r="D123" s="55">
        <f>D124+D129+D132+D135+D138+D143+D146</f>
        <v>230</v>
      </c>
    </row>
    <row r="124" spans="1:4" x14ac:dyDescent="0.15">
      <c r="A124" s="268"/>
      <c r="B124" s="66" t="s">
        <v>382</v>
      </c>
      <c r="C124" s="66" t="s">
        <v>10</v>
      </c>
      <c r="D124" s="55">
        <f>SUM(D125:D128)</f>
        <v>80</v>
      </c>
    </row>
    <row r="125" spans="1:4" x14ac:dyDescent="0.15">
      <c r="A125" s="268"/>
      <c r="B125" s="267" t="s">
        <v>326</v>
      </c>
      <c r="C125" s="49" t="s">
        <v>383</v>
      </c>
      <c r="D125" s="50">
        <v>30</v>
      </c>
    </row>
    <row r="126" spans="1:4" x14ac:dyDescent="0.15">
      <c r="A126" s="268"/>
      <c r="B126" s="267"/>
      <c r="C126" s="49" t="s">
        <v>384</v>
      </c>
      <c r="D126" s="50">
        <v>15</v>
      </c>
    </row>
    <row r="127" spans="1:4" x14ac:dyDescent="0.15">
      <c r="A127" s="268"/>
      <c r="B127" s="268" t="s">
        <v>385</v>
      </c>
      <c r="C127" s="49" t="s">
        <v>386</v>
      </c>
      <c r="D127" s="50">
        <v>25</v>
      </c>
    </row>
    <row r="128" spans="1:4" x14ac:dyDescent="0.15">
      <c r="A128" s="268"/>
      <c r="B128" s="268"/>
      <c r="C128" s="49" t="s">
        <v>387</v>
      </c>
      <c r="D128" s="50">
        <v>10</v>
      </c>
    </row>
    <row r="129" spans="1:4" x14ac:dyDescent="0.15">
      <c r="A129" s="268"/>
      <c r="B129" s="267" t="s">
        <v>56</v>
      </c>
      <c r="C129" s="66" t="s">
        <v>10</v>
      </c>
      <c r="D129" s="55">
        <v>30</v>
      </c>
    </row>
    <row r="130" spans="1:4" x14ac:dyDescent="0.15">
      <c r="A130" s="268"/>
      <c r="B130" s="267"/>
      <c r="C130" s="67" t="s">
        <v>388</v>
      </c>
      <c r="D130" s="50">
        <v>10</v>
      </c>
    </row>
    <row r="131" spans="1:4" x14ac:dyDescent="0.15">
      <c r="A131" s="268"/>
      <c r="B131" s="267"/>
      <c r="C131" s="49" t="s">
        <v>389</v>
      </c>
      <c r="D131" s="50">
        <v>20</v>
      </c>
    </row>
    <row r="132" spans="1:4" x14ac:dyDescent="0.15">
      <c r="A132" s="268"/>
      <c r="B132" s="267" t="s">
        <v>53</v>
      </c>
      <c r="C132" s="66" t="s">
        <v>10</v>
      </c>
      <c r="D132" s="55">
        <f>SUM(D133:D134)</f>
        <v>20</v>
      </c>
    </row>
    <row r="133" spans="1:4" x14ac:dyDescent="0.15">
      <c r="A133" s="268"/>
      <c r="B133" s="267"/>
      <c r="C133" s="49" t="s">
        <v>390</v>
      </c>
      <c r="D133" s="50">
        <v>10</v>
      </c>
    </row>
    <row r="134" spans="1:4" x14ac:dyDescent="0.15">
      <c r="A134" s="268"/>
      <c r="B134" s="267"/>
      <c r="C134" s="49" t="s">
        <v>391</v>
      </c>
      <c r="D134" s="50">
        <v>10</v>
      </c>
    </row>
    <row r="135" spans="1:4" x14ac:dyDescent="0.15">
      <c r="A135" s="268"/>
      <c r="B135" s="267" t="s">
        <v>59</v>
      </c>
      <c r="C135" s="66" t="s">
        <v>10</v>
      </c>
      <c r="D135" s="55">
        <f>SUM(D136:D137)</f>
        <v>20</v>
      </c>
    </row>
    <row r="136" spans="1:4" x14ac:dyDescent="0.15">
      <c r="A136" s="268"/>
      <c r="B136" s="267"/>
      <c r="C136" s="49" t="s">
        <v>392</v>
      </c>
      <c r="D136" s="50">
        <v>10</v>
      </c>
    </row>
    <row r="137" spans="1:4" x14ac:dyDescent="0.15">
      <c r="A137" s="268"/>
      <c r="B137" s="267"/>
      <c r="C137" s="49" t="s">
        <v>393</v>
      </c>
      <c r="D137" s="50">
        <v>10</v>
      </c>
    </row>
    <row r="138" spans="1:4" x14ac:dyDescent="0.15">
      <c r="A138" s="268"/>
      <c r="B138" s="267" t="s">
        <v>54</v>
      </c>
      <c r="C138" s="66" t="s">
        <v>10</v>
      </c>
      <c r="D138" s="55">
        <f>SUM(D139:D142)</f>
        <v>40</v>
      </c>
    </row>
    <row r="139" spans="1:4" x14ac:dyDescent="0.15">
      <c r="A139" s="268"/>
      <c r="B139" s="267"/>
      <c r="C139" s="49" t="s">
        <v>394</v>
      </c>
      <c r="D139" s="50">
        <v>10</v>
      </c>
    </row>
    <row r="140" spans="1:4" x14ac:dyDescent="0.15">
      <c r="A140" s="268"/>
      <c r="B140" s="267"/>
      <c r="C140" s="49" t="s">
        <v>395</v>
      </c>
      <c r="D140" s="50">
        <v>10</v>
      </c>
    </row>
    <row r="141" spans="1:4" x14ac:dyDescent="0.15">
      <c r="A141" s="268"/>
      <c r="B141" s="267"/>
      <c r="C141" s="49" t="s">
        <v>396</v>
      </c>
      <c r="D141" s="50">
        <v>10</v>
      </c>
    </row>
    <row r="142" spans="1:4" x14ac:dyDescent="0.15">
      <c r="A142" s="268"/>
      <c r="B142" s="267"/>
      <c r="C142" s="49" t="s">
        <v>397</v>
      </c>
      <c r="D142" s="50">
        <v>10</v>
      </c>
    </row>
    <row r="143" spans="1:4" x14ac:dyDescent="0.15">
      <c r="A143" s="268"/>
      <c r="B143" s="267" t="s">
        <v>58</v>
      </c>
      <c r="C143" s="66" t="s">
        <v>10</v>
      </c>
      <c r="D143" s="55">
        <f>SUM(D144:D145)</f>
        <v>20</v>
      </c>
    </row>
    <row r="144" spans="1:4" x14ac:dyDescent="0.15">
      <c r="A144" s="268"/>
      <c r="B144" s="267"/>
      <c r="C144" s="68" t="s">
        <v>398</v>
      </c>
      <c r="D144" s="50">
        <v>10</v>
      </c>
    </row>
    <row r="145" spans="1:4" x14ac:dyDescent="0.15">
      <c r="A145" s="268"/>
      <c r="B145" s="267"/>
      <c r="C145" s="49" t="s">
        <v>399</v>
      </c>
      <c r="D145" s="50">
        <v>10</v>
      </c>
    </row>
    <row r="146" spans="1:4" x14ac:dyDescent="0.15">
      <c r="A146" s="268"/>
      <c r="B146" s="267" t="s">
        <v>55</v>
      </c>
      <c r="C146" s="66" t="s">
        <v>10</v>
      </c>
      <c r="D146" s="55">
        <f>SUM(D148+D147)</f>
        <v>20</v>
      </c>
    </row>
    <row r="147" spans="1:4" x14ac:dyDescent="0.15">
      <c r="A147" s="268"/>
      <c r="B147" s="267"/>
      <c r="C147" s="49" t="s">
        <v>400</v>
      </c>
      <c r="D147" s="50">
        <v>10</v>
      </c>
    </row>
    <row r="148" spans="1:4" x14ac:dyDescent="0.15">
      <c r="A148" s="268"/>
      <c r="B148" s="267"/>
      <c r="C148" s="49" t="s">
        <v>401</v>
      </c>
      <c r="D148" s="50">
        <v>10</v>
      </c>
    </row>
    <row r="149" spans="1:4" x14ac:dyDescent="0.15">
      <c r="A149" s="268" t="s">
        <v>60</v>
      </c>
      <c r="B149" s="65" t="s">
        <v>151</v>
      </c>
      <c r="C149" s="66"/>
      <c r="D149" s="65">
        <f>D150+D154+D157</f>
        <v>130</v>
      </c>
    </row>
    <row r="150" spans="1:4" x14ac:dyDescent="0.15">
      <c r="A150" s="268"/>
      <c r="B150" s="66" t="s">
        <v>382</v>
      </c>
      <c r="C150" s="66" t="s">
        <v>10</v>
      </c>
      <c r="D150" s="65">
        <f>SUM(D151:D153)</f>
        <v>50</v>
      </c>
    </row>
    <row r="151" spans="1:4" x14ac:dyDescent="0.15">
      <c r="A151" s="268"/>
      <c r="B151" s="66" t="s">
        <v>326</v>
      </c>
      <c r="C151" s="67" t="s">
        <v>402</v>
      </c>
      <c r="D151" s="66">
        <v>30</v>
      </c>
    </row>
    <row r="152" spans="1:4" x14ac:dyDescent="0.15">
      <c r="A152" s="268"/>
      <c r="B152" s="268" t="s">
        <v>403</v>
      </c>
      <c r="C152" s="67" t="s">
        <v>404</v>
      </c>
      <c r="D152" s="66">
        <v>10</v>
      </c>
    </row>
    <row r="153" spans="1:4" x14ac:dyDescent="0.15">
      <c r="A153" s="268"/>
      <c r="B153" s="268"/>
      <c r="C153" s="67" t="s">
        <v>405</v>
      </c>
      <c r="D153" s="66">
        <v>10</v>
      </c>
    </row>
    <row r="154" spans="1:4" x14ac:dyDescent="0.15">
      <c r="A154" s="268"/>
      <c r="B154" s="268" t="s">
        <v>61</v>
      </c>
      <c r="C154" s="66" t="s">
        <v>10</v>
      </c>
      <c r="D154" s="65">
        <v>30</v>
      </c>
    </row>
    <row r="155" spans="1:4" x14ac:dyDescent="0.15">
      <c r="A155" s="268"/>
      <c r="B155" s="268"/>
      <c r="C155" s="67" t="s">
        <v>406</v>
      </c>
      <c r="D155" s="66">
        <v>10</v>
      </c>
    </row>
    <row r="156" spans="1:4" x14ac:dyDescent="0.15">
      <c r="A156" s="268"/>
      <c r="B156" s="268"/>
      <c r="C156" s="67" t="s">
        <v>407</v>
      </c>
      <c r="D156" s="66">
        <v>20</v>
      </c>
    </row>
    <row r="157" spans="1:4" x14ac:dyDescent="0.15">
      <c r="A157" s="268"/>
      <c r="B157" s="268" t="s">
        <v>62</v>
      </c>
      <c r="C157" s="66" t="s">
        <v>10</v>
      </c>
      <c r="D157" s="65">
        <f>SUM(D158:D160)</f>
        <v>50</v>
      </c>
    </row>
    <row r="158" spans="1:4" x14ac:dyDescent="0.15">
      <c r="A158" s="268"/>
      <c r="B158" s="268"/>
      <c r="C158" s="67" t="s">
        <v>408</v>
      </c>
      <c r="D158" s="66">
        <v>30</v>
      </c>
    </row>
    <row r="159" spans="1:4" x14ac:dyDescent="0.15">
      <c r="A159" s="268"/>
      <c r="B159" s="268"/>
      <c r="C159" s="67" t="s">
        <v>409</v>
      </c>
      <c r="D159" s="66">
        <v>10</v>
      </c>
    </row>
    <row r="160" spans="1:4" x14ac:dyDescent="0.15">
      <c r="A160" s="268"/>
      <c r="B160" s="268"/>
      <c r="C160" s="67" t="s">
        <v>410</v>
      </c>
      <c r="D160" s="66">
        <v>10</v>
      </c>
    </row>
    <row r="161" spans="1:4" x14ac:dyDescent="0.15">
      <c r="A161" s="268" t="s">
        <v>63</v>
      </c>
      <c r="B161" s="65" t="s">
        <v>142</v>
      </c>
      <c r="C161" s="66"/>
      <c r="D161" s="65">
        <f>SUM(D162+D164+D166+D169)</f>
        <v>120</v>
      </c>
    </row>
    <row r="162" spans="1:4" x14ac:dyDescent="0.15">
      <c r="A162" s="268"/>
      <c r="B162" s="66" t="s">
        <v>382</v>
      </c>
      <c r="C162" s="66" t="s">
        <v>10</v>
      </c>
      <c r="D162" s="65">
        <f>SUM(D163:D163)</f>
        <v>30</v>
      </c>
    </row>
    <row r="163" spans="1:4" x14ac:dyDescent="0.15">
      <c r="A163" s="268"/>
      <c r="B163" s="66" t="s">
        <v>326</v>
      </c>
      <c r="C163" s="67" t="s">
        <v>411</v>
      </c>
      <c r="D163" s="66">
        <v>30</v>
      </c>
    </row>
    <row r="164" spans="1:4" x14ac:dyDescent="0.15">
      <c r="A164" s="268"/>
      <c r="B164" s="268" t="s">
        <v>65</v>
      </c>
      <c r="C164" s="66" t="s">
        <v>10</v>
      </c>
      <c r="D164" s="65">
        <f>SUM(D165)</f>
        <v>20</v>
      </c>
    </row>
    <row r="165" spans="1:4" x14ac:dyDescent="0.15">
      <c r="A165" s="268"/>
      <c r="B165" s="268"/>
      <c r="C165" s="67" t="s">
        <v>412</v>
      </c>
      <c r="D165" s="66">
        <v>20</v>
      </c>
    </row>
    <row r="166" spans="1:4" x14ac:dyDescent="0.15">
      <c r="A166" s="268"/>
      <c r="B166" s="268" t="s">
        <v>64</v>
      </c>
      <c r="C166" s="66" t="s">
        <v>10</v>
      </c>
      <c r="D166" s="65">
        <v>40</v>
      </c>
    </row>
    <row r="167" spans="1:4" x14ac:dyDescent="0.15">
      <c r="A167" s="268"/>
      <c r="B167" s="268"/>
      <c r="C167" s="67" t="s">
        <v>413</v>
      </c>
      <c r="D167" s="66">
        <v>20</v>
      </c>
    </row>
    <row r="168" spans="1:4" x14ac:dyDescent="0.15">
      <c r="A168" s="268"/>
      <c r="B168" s="268"/>
      <c r="C168" s="67" t="s">
        <v>414</v>
      </c>
      <c r="D168" s="66">
        <v>20</v>
      </c>
    </row>
    <row r="169" spans="1:4" x14ac:dyDescent="0.15">
      <c r="A169" s="268"/>
      <c r="B169" s="268" t="s">
        <v>66</v>
      </c>
      <c r="C169" s="66" t="s">
        <v>10</v>
      </c>
      <c r="D169" s="65">
        <v>30</v>
      </c>
    </row>
    <row r="170" spans="1:4" x14ac:dyDescent="0.15">
      <c r="A170" s="268"/>
      <c r="B170" s="268"/>
      <c r="C170" s="67" t="s">
        <v>415</v>
      </c>
      <c r="D170" s="66">
        <v>30</v>
      </c>
    </row>
    <row r="171" spans="1:4" x14ac:dyDescent="0.15">
      <c r="A171" s="268" t="s">
        <v>128</v>
      </c>
      <c r="B171" s="65" t="s">
        <v>144</v>
      </c>
      <c r="C171" s="69"/>
      <c r="D171" s="69">
        <f>D172+D176+D181+D184+D186+D188+D190+D194+D197+D200</f>
        <v>250</v>
      </c>
    </row>
    <row r="172" spans="1:4" x14ac:dyDescent="0.15">
      <c r="A172" s="268"/>
      <c r="B172" s="66" t="s">
        <v>382</v>
      </c>
      <c r="C172" s="70" t="s">
        <v>10</v>
      </c>
      <c r="D172" s="69">
        <f>SUM(D173:D175)</f>
        <v>30</v>
      </c>
    </row>
    <row r="173" spans="1:4" x14ac:dyDescent="0.15">
      <c r="A173" s="268"/>
      <c r="B173" s="70" t="s">
        <v>326</v>
      </c>
      <c r="C173" s="67" t="s">
        <v>416</v>
      </c>
      <c r="D173" s="70">
        <v>10</v>
      </c>
    </row>
    <row r="174" spans="1:4" ht="24" x14ac:dyDescent="0.15">
      <c r="A174" s="268"/>
      <c r="B174" s="70" t="s">
        <v>417</v>
      </c>
      <c r="C174" s="67" t="s">
        <v>418</v>
      </c>
      <c r="D174" s="48">
        <v>10</v>
      </c>
    </row>
    <row r="175" spans="1:4" x14ac:dyDescent="0.15">
      <c r="A175" s="268"/>
      <c r="B175" s="70" t="s">
        <v>419</v>
      </c>
      <c r="C175" s="67" t="s">
        <v>420</v>
      </c>
      <c r="D175" s="60">
        <v>10</v>
      </c>
    </row>
    <row r="176" spans="1:4" x14ac:dyDescent="0.15">
      <c r="A176" s="268"/>
      <c r="B176" s="269" t="s">
        <v>71</v>
      </c>
      <c r="C176" s="70" t="s">
        <v>10</v>
      </c>
      <c r="D176" s="69">
        <f>SUM(D177:D180)</f>
        <v>60</v>
      </c>
    </row>
    <row r="177" spans="1:4" x14ac:dyDescent="0.15">
      <c r="A177" s="268"/>
      <c r="B177" s="269"/>
      <c r="C177" s="67" t="s">
        <v>421</v>
      </c>
      <c r="D177" s="70">
        <v>20</v>
      </c>
    </row>
    <row r="178" spans="1:4" x14ac:dyDescent="0.15">
      <c r="A178" s="268"/>
      <c r="B178" s="269"/>
      <c r="C178" s="67" t="s">
        <v>422</v>
      </c>
      <c r="D178" s="70">
        <v>20</v>
      </c>
    </row>
    <row r="179" spans="1:4" x14ac:dyDescent="0.15">
      <c r="A179" s="268"/>
      <c r="B179" s="269"/>
      <c r="C179" s="67" t="s">
        <v>423</v>
      </c>
      <c r="D179" s="70">
        <v>10</v>
      </c>
    </row>
    <row r="180" spans="1:4" x14ac:dyDescent="0.15">
      <c r="A180" s="268"/>
      <c r="B180" s="269"/>
      <c r="C180" s="67" t="s">
        <v>424</v>
      </c>
      <c r="D180" s="70">
        <v>10</v>
      </c>
    </row>
    <row r="181" spans="1:4" x14ac:dyDescent="0.15">
      <c r="A181" s="268"/>
      <c r="B181" s="263" t="s">
        <v>74</v>
      </c>
      <c r="C181" s="70" t="s">
        <v>10</v>
      </c>
      <c r="D181" s="43">
        <f>SUM(D182:D183)</f>
        <v>25</v>
      </c>
    </row>
    <row r="182" spans="1:4" x14ac:dyDescent="0.15">
      <c r="A182" s="268"/>
      <c r="B182" s="263"/>
      <c r="C182" s="67" t="s">
        <v>425</v>
      </c>
      <c r="D182" s="71">
        <v>10</v>
      </c>
    </row>
    <row r="183" spans="1:4" x14ac:dyDescent="0.15">
      <c r="A183" s="267"/>
      <c r="B183" s="263"/>
      <c r="C183" s="67" t="s">
        <v>426</v>
      </c>
      <c r="D183" s="71">
        <v>15</v>
      </c>
    </row>
    <row r="184" spans="1:4" x14ac:dyDescent="0.15">
      <c r="A184" s="267"/>
      <c r="B184" s="267" t="s">
        <v>72</v>
      </c>
      <c r="C184" s="70" t="s">
        <v>10</v>
      </c>
      <c r="D184" s="65">
        <f>SUM(D185:D185)</f>
        <v>10</v>
      </c>
    </row>
    <row r="185" spans="1:4" x14ac:dyDescent="0.15">
      <c r="A185" s="267"/>
      <c r="B185" s="267"/>
      <c r="C185" s="67" t="s">
        <v>427</v>
      </c>
      <c r="D185" s="71">
        <v>10</v>
      </c>
    </row>
    <row r="186" spans="1:4" x14ac:dyDescent="0.15">
      <c r="A186" s="267"/>
      <c r="B186" s="263" t="s">
        <v>69</v>
      </c>
      <c r="C186" s="70" t="s">
        <v>10</v>
      </c>
      <c r="D186" s="72">
        <f>SUM(D187)</f>
        <v>10</v>
      </c>
    </row>
    <row r="187" spans="1:4" x14ac:dyDescent="0.15">
      <c r="A187" s="267"/>
      <c r="B187" s="263"/>
      <c r="C187" s="67" t="s">
        <v>428</v>
      </c>
      <c r="D187" s="71">
        <v>10</v>
      </c>
    </row>
    <row r="188" spans="1:4" x14ac:dyDescent="0.15">
      <c r="A188" s="267"/>
      <c r="B188" s="269" t="s">
        <v>73</v>
      </c>
      <c r="C188" s="70" t="s">
        <v>10</v>
      </c>
      <c r="D188" s="69">
        <f>SUM(D189)</f>
        <v>10</v>
      </c>
    </row>
    <row r="189" spans="1:4" x14ac:dyDescent="0.15">
      <c r="A189" s="267"/>
      <c r="B189" s="269"/>
      <c r="C189" s="67" t="s">
        <v>429</v>
      </c>
      <c r="D189" s="70">
        <v>10</v>
      </c>
    </row>
    <row r="190" spans="1:4" x14ac:dyDescent="0.15">
      <c r="A190" s="267"/>
      <c r="B190" s="267" t="s">
        <v>75</v>
      </c>
      <c r="C190" s="70" t="s">
        <v>10</v>
      </c>
      <c r="D190" s="65">
        <f>SUM(D191:D193)</f>
        <v>30</v>
      </c>
    </row>
    <row r="191" spans="1:4" x14ac:dyDescent="0.15">
      <c r="A191" s="267"/>
      <c r="B191" s="267"/>
      <c r="C191" s="67" t="s">
        <v>430</v>
      </c>
      <c r="D191" s="66">
        <v>10</v>
      </c>
    </row>
    <row r="192" spans="1:4" x14ac:dyDescent="0.15">
      <c r="A192" s="267"/>
      <c r="B192" s="267"/>
      <c r="C192" s="67" t="s">
        <v>431</v>
      </c>
      <c r="D192" s="66">
        <v>10</v>
      </c>
    </row>
    <row r="193" spans="1:4" x14ac:dyDescent="0.15">
      <c r="A193" s="267"/>
      <c r="B193" s="267"/>
      <c r="C193" s="67" t="s">
        <v>432</v>
      </c>
      <c r="D193" s="71">
        <v>10</v>
      </c>
    </row>
    <row r="194" spans="1:4" x14ac:dyDescent="0.15">
      <c r="A194" s="267"/>
      <c r="B194" s="269" t="s">
        <v>70</v>
      </c>
      <c r="C194" s="70" t="s">
        <v>10</v>
      </c>
      <c r="D194" s="69">
        <f>SUM(D195:D196)</f>
        <v>30</v>
      </c>
    </row>
    <row r="195" spans="1:4" x14ac:dyDescent="0.15">
      <c r="A195" s="267"/>
      <c r="B195" s="269"/>
      <c r="C195" s="67" t="s">
        <v>433</v>
      </c>
      <c r="D195" s="70">
        <v>20</v>
      </c>
    </row>
    <row r="196" spans="1:4" x14ac:dyDescent="0.15">
      <c r="A196" s="267"/>
      <c r="B196" s="269"/>
      <c r="C196" s="67" t="s">
        <v>434</v>
      </c>
      <c r="D196" s="70">
        <v>10</v>
      </c>
    </row>
    <row r="197" spans="1:4" x14ac:dyDescent="0.15">
      <c r="A197" s="267"/>
      <c r="B197" s="270" t="s">
        <v>77</v>
      </c>
      <c r="C197" s="70" t="s">
        <v>10</v>
      </c>
      <c r="D197" s="43">
        <f>SUM(D198:D199)</f>
        <v>25</v>
      </c>
    </row>
    <row r="198" spans="1:4" x14ac:dyDescent="0.15">
      <c r="A198" s="267"/>
      <c r="B198" s="270"/>
      <c r="C198" s="67" t="s">
        <v>435</v>
      </c>
      <c r="D198" s="60">
        <v>15</v>
      </c>
    </row>
    <row r="199" spans="1:4" x14ac:dyDescent="0.15">
      <c r="A199" s="267"/>
      <c r="B199" s="270"/>
      <c r="C199" s="67" t="s">
        <v>436</v>
      </c>
      <c r="D199" s="60">
        <v>10</v>
      </c>
    </row>
    <row r="200" spans="1:4" x14ac:dyDescent="0.15">
      <c r="A200" s="267"/>
      <c r="B200" s="269" t="s">
        <v>76</v>
      </c>
      <c r="C200" s="66" t="s">
        <v>10</v>
      </c>
      <c r="D200" s="69">
        <f>SUM(D201:D202)</f>
        <v>20</v>
      </c>
    </row>
    <row r="201" spans="1:4" x14ac:dyDescent="0.15">
      <c r="A201" s="267"/>
      <c r="B201" s="269"/>
      <c r="C201" s="67" t="s">
        <v>437</v>
      </c>
      <c r="D201" s="48">
        <v>10</v>
      </c>
    </row>
    <row r="202" spans="1:4" x14ac:dyDescent="0.15">
      <c r="A202" s="267"/>
      <c r="B202" s="269"/>
      <c r="C202" s="67" t="s">
        <v>438</v>
      </c>
      <c r="D202" s="48">
        <v>10</v>
      </c>
    </row>
    <row r="203" spans="1:4" x14ac:dyDescent="0.15">
      <c r="A203" s="268" t="s">
        <v>78</v>
      </c>
      <c r="B203" s="65" t="s">
        <v>143</v>
      </c>
      <c r="C203" s="66"/>
      <c r="D203" s="73">
        <f>D204+D210+D213+D217+D219+D222+D225+D228</f>
        <v>360</v>
      </c>
    </row>
    <row r="204" spans="1:4" x14ac:dyDescent="0.15">
      <c r="A204" s="268"/>
      <c r="B204" s="66" t="s">
        <v>149</v>
      </c>
      <c r="C204" s="66" t="s">
        <v>10</v>
      </c>
      <c r="D204" s="73">
        <f>SUM(D205:D209)</f>
        <v>100</v>
      </c>
    </row>
    <row r="205" spans="1:4" x14ac:dyDescent="0.15">
      <c r="A205" s="268"/>
      <c r="B205" s="66" t="s">
        <v>326</v>
      </c>
      <c r="C205" s="67" t="s">
        <v>439</v>
      </c>
      <c r="D205" s="48">
        <v>30</v>
      </c>
    </row>
    <row r="206" spans="1:4" x14ac:dyDescent="0.15">
      <c r="A206" s="268"/>
      <c r="B206" s="267" t="s">
        <v>440</v>
      </c>
      <c r="C206" s="67" t="s">
        <v>441</v>
      </c>
      <c r="D206" s="48">
        <v>20</v>
      </c>
    </row>
    <row r="207" spans="1:4" x14ac:dyDescent="0.15">
      <c r="A207" s="268"/>
      <c r="B207" s="268"/>
      <c r="C207" s="67" t="s">
        <v>442</v>
      </c>
      <c r="D207" s="48">
        <v>10</v>
      </c>
    </row>
    <row r="208" spans="1:4" x14ac:dyDescent="0.15">
      <c r="A208" s="268"/>
      <c r="B208" s="48" t="s">
        <v>443</v>
      </c>
      <c r="C208" s="67" t="s">
        <v>444</v>
      </c>
      <c r="D208" s="48">
        <v>30</v>
      </c>
    </row>
    <row r="209" spans="1:4" x14ac:dyDescent="0.15">
      <c r="A209" s="267"/>
      <c r="B209" s="48" t="s">
        <v>445</v>
      </c>
      <c r="C209" s="67" t="s">
        <v>446</v>
      </c>
      <c r="D209" s="48">
        <v>10</v>
      </c>
    </row>
    <row r="210" spans="1:4" x14ac:dyDescent="0.15">
      <c r="A210" s="267"/>
      <c r="B210" s="268" t="s">
        <v>83</v>
      </c>
      <c r="C210" s="66" t="s">
        <v>10</v>
      </c>
      <c r="D210" s="73">
        <f>SUM(D211:D212)</f>
        <v>30</v>
      </c>
    </row>
    <row r="211" spans="1:4" x14ac:dyDescent="0.15">
      <c r="A211" s="267"/>
      <c r="B211" s="267"/>
      <c r="C211" s="67" t="s">
        <v>447</v>
      </c>
      <c r="D211" s="48">
        <v>20</v>
      </c>
    </row>
    <row r="212" spans="1:4" x14ac:dyDescent="0.15">
      <c r="A212" s="267"/>
      <c r="B212" s="268"/>
      <c r="C212" s="67" t="s">
        <v>448</v>
      </c>
      <c r="D212" s="48">
        <v>10</v>
      </c>
    </row>
    <row r="213" spans="1:4" x14ac:dyDescent="0.15">
      <c r="A213" s="267"/>
      <c r="B213" s="268" t="s">
        <v>84</v>
      </c>
      <c r="C213" s="66" t="s">
        <v>10</v>
      </c>
      <c r="D213" s="73">
        <f>SUM(D214:D216)</f>
        <v>50</v>
      </c>
    </row>
    <row r="214" spans="1:4" x14ac:dyDescent="0.15">
      <c r="A214" s="267"/>
      <c r="B214" s="267"/>
      <c r="C214" s="67" t="s">
        <v>449</v>
      </c>
      <c r="D214" s="48">
        <v>30</v>
      </c>
    </row>
    <row r="215" spans="1:4" x14ac:dyDescent="0.15">
      <c r="A215" s="267"/>
      <c r="B215" s="268"/>
      <c r="C215" s="67" t="s">
        <v>450</v>
      </c>
      <c r="D215" s="48">
        <v>10</v>
      </c>
    </row>
    <row r="216" spans="1:4" x14ac:dyDescent="0.15">
      <c r="A216" s="267"/>
      <c r="B216" s="268"/>
      <c r="C216" s="67" t="s">
        <v>451</v>
      </c>
      <c r="D216" s="48">
        <v>10</v>
      </c>
    </row>
    <row r="217" spans="1:4" x14ac:dyDescent="0.15">
      <c r="A217" s="267"/>
      <c r="B217" s="268" t="s">
        <v>79</v>
      </c>
      <c r="C217" s="66" t="s">
        <v>10</v>
      </c>
      <c r="D217" s="73">
        <f>D218</f>
        <v>10</v>
      </c>
    </row>
    <row r="218" spans="1:4" x14ac:dyDescent="0.15">
      <c r="A218" s="267"/>
      <c r="B218" s="267"/>
      <c r="C218" s="67" t="s">
        <v>452</v>
      </c>
      <c r="D218" s="48">
        <v>10</v>
      </c>
    </row>
    <row r="219" spans="1:4" x14ac:dyDescent="0.15">
      <c r="A219" s="267"/>
      <c r="B219" s="268" t="s">
        <v>81</v>
      </c>
      <c r="C219" s="66" t="s">
        <v>10</v>
      </c>
      <c r="D219" s="73">
        <f>D220+D221</f>
        <v>40</v>
      </c>
    </row>
    <row r="220" spans="1:4" x14ac:dyDescent="0.15">
      <c r="A220" s="267"/>
      <c r="B220" s="267"/>
      <c r="C220" s="67" t="s">
        <v>453</v>
      </c>
      <c r="D220" s="48">
        <v>30</v>
      </c>
    </row>
    <row r="221" spans="1:4" x14ac:dyDescent="0.15">
      <c r="A221" s="267"/>
      <c r="B221" s="268"/>
      <c r="C221" s="67" t="s">
        <v>454</v>
      </c>
      <c r="D221" s="48">
        <v>10</v>
      </c>
    </row>
    <row r="222" spans="1:4" x14ac:dyDescent="0.15">
      <c r="A222" s="267"/>
      <c r="B222" s="268" t="s">
        <v>85</v>
      </c>
      <c r="C222" s="66" t="s">
        <v>10</v>
      </c>
      <c r="D222" s="73">
        <f>D223+D224</f>
        <v>20</v>
      </c>
    </row>
    <row r="223" spans="1:4" x14ac:dyDescent="0.15">
      <c r="A223" s="267"/>
      <c r="B223" s="267"/>
      <c r="C223" s="67" t="s">
        <v>455</v>
      </c>
      <c r="D223" s="48">
        <v>10</v>
      </c>
    </row>
    <row r="224" spans="1:4" x14ac:dyDescent="0.15">
      <c r="A224" s="267"/>
      <c r="B224" s="268"/>
      <c r="C224" s="67" t="s">
        <v>456</v>
      </c>
      <c r="D224" s="48">
        <v>10</v>
      </c>
    </row>
    <row r="225" spans="1:4" x14ac:dyDescent="0.15">
      <c r="A225" s="267"/>
      <c r="B225" s="268" t="s">
        <v>86</v>
      </c>
      <c r="C225" s="66" t="s">
        <v>10</v>
      </c>
      <c r="D225" s="73">
        <f>SUM(D226:D227)</f>
        <v>40</v>
      </c>
    </row>
    <row r="226" spans="1:4" x14ac:dyDescent="0.15">
      <c r="A226" s="267"/>
      <c r="B226" s="267"/>
      <c r="C226" s="67" t="s">
        <v>457</v>
      </c>
      <c r="D226" s="48">
        <v>30</v>
      </c>
    </row>
    <row r="227" spans="1:4" x14ac:dyDescent="0.15">
      <c r="A227" s="267"/>
      <c r="B227" s="268"/>
      <c r="C227" s="67" t="s">
        <v>458</v>
      </c>
      <c r="D227" s="48">
        <v>10</v>
      </c>
    </row>
    <row r="228" spans="1:4" x14ac:dyDescent="0.15">
      <c r="A228" s="267"/>
      <c r="B228" s="268" t="s">
        <v>87</v>
      </c>
      <c r="C228" s="66" t="s">
        <v>10</v>
      </c>
      <c r="D228" s="73">
        <f>D229+D230+D231</f>
        <v>70</v>
      </c>
    </row>
    <row r="229" spans="1:4" x14ac:dyDescent="0.15">
      <c r="A229" s="267"/>
      <c r="B229" s="267"/>
      <c r="C229" s="67" t="s">
        <v>459</v>
      </c>
      <c r="D229" s="48">
        <v>30</v>
      </c>
    </row>
    <row r="230" spans="1:4" x14ac:dyDescent="0.15">
      <c r="A230" s="267"/>
      <c r="B230" s="268"/>
      <c r="C230" s="67" t="s">
        <v>460</v>
      </c>
      <c r="D230" s="48">
        <v>30</v>
      </c>
    </row>
    <row r="231" spans="1:4" x14ac:dyDescent="0.15">
      <c r="A231" s="267"/>
      <c r="B231" s="268"/>
      <c r="C231" s="67" t="s">
        <v>461</v>
      </c>
      <c r="D231" s="48">
        <v>10</v>
      </c>
    </row>
    <row r="232" spans="1:4" x14ac:dyDescent="0.15">
      <c r="A232" s="268" t="s">
        <v>88</v>
      </c>
      <c r="B232" s="74" t="s">
        <v>145</v>
      </c>
      <c r="C232" s="66"/>
      <c r="D232" s="65">
        <f>D233+D238+D243+D245+D248+D250+D252+D255+D257</f>
        <v>340</v>
      </c>
    </row>
    <row r="233" spans="1:4" x14ac:dyDescent="0.15">
      <c r="A233" s="268"/>
      <c r="B233" s="71" t="s">
        <v>462</v>
      </c>
      <c r="C233" s="66" t="s">
        <v>10</v>
      </c>
      <c r="D233" s="65">
        <f>SUM(D234:D237)</f>
        <v>70</v>
      </c>
    </row>
    <row r="234" spans="1:4" x14ac:dyDescent="0.15">
      <c r="A234" s="268"/>
      <c r="B234" s="268" t="s">
        <v>326</v>
      </c>
      <c r="C234" s="67" t="s">
        <v>463</v>
      </c>
      <c r="D234" s="66">
        <v>20</v>
      </c>
    </row>
    <row r="235" spans="1:4" x14ac:dyDescent="0.15">
      <c r="A235" s="268"/>
      <c r="B235" s="268"/>
      <c r="C235" s="67" t="s">
        <v>464</v>
      </c>
      <c r="D235" s="66">
        <v>10</v>
      </c>
    </row>
    <row r="236" spans="1:4" x14ac:dyDescent="0.15">
      <c r="A236" s="268"/>
      <c r="B236" s="268"/>
      <c r="C236" s="67" t="s">
        <v>465</v>
      </c>
      <c r="D236" s="66">
        <v>20</v>
      </c>
    </row>
    <row r="237" spans="1:4" x14ac:dyDescent="0.15">
      <c r="A237" s="268"/>
      <c r="B237" s="268"/>
      <c r="C237" s="67" t="s">
        <v>466</v>
      </c>
      <c r="D237" s="66">
        <v>20</v>
      </c>
    </row>
    <row r="238" spans="1:4" x14ac:dyDescent="0.15">
      <c r="A238" s="268"/>
      <c r="B238" s="268" t="s">
        <v>96</v>
      </c>
      <c r="C238" s="66" t="s">
        <v>10</v>
      </c>
      <c r="D238" s="65">
        <f>SUM(D239:D242)</f>
        <v>60</v>
      </c>
    </row>
    <row r="239" spans="1:4" x14ac:dyDescent="0.15">
      <c r="A239" s="268"/>
      <c r="B239" s="268"/>
      <c r="C239" s="67" t="s">
        <v>467</v>
      </c>
      <c r="D239" s="66">
        <v>30</v>
      </c>
    </row>
    <row r="240" spans="1:4" x14ac:dyDescent="0.15">
      <c r="A240" s="268"/>
      <c r="B240" s="268"/>
      <c r="C240" s="67" t="s">
        <v>468</v>
      </c>
      <c r="D240" s="66">
        <v>10</v>
      </c>
    </row>
    <row r="241" spans="1:4" x14ac:dyDescent="0.15">
      <c r="A241" s="268"/>
      <c r="B241" s="268"/>
      <c r="C241" s="67" t="s">
        <v>469</v>
      </c>
      <c r="D241" s="66">
        <v>10</v>
      </c>
    </row>
    <row r="242" spans="1:4" x14ac:dyDescent="0.15">
      <c r="A242" s="268"/>
      <c r="B242" s="268"/>
      <c r="C242" s="67" t="s">
        <v>470</v>
      </c>
      <c r="D242" s="66">
        <v>10</v>
      </c>
    </row>
    <row r="243" spans="1:4" x14ac:dyDescent="0.15">
      <c r="A243" s="268"/>
      <c r="B243" s="268" t="s">
        <v>94</v>
      </c>
      <c r="C243" s="66" t="s">
        <v>10</v>
      </c>
      <c r="D243" s="65">
        <f>SUM(D244)</f>
        <v>30</v>
      </c>
    </row>
    <row r="244" spans="1:4" x14ac:dyDescent="0.15">
      <c r="A244" s="268"/>
      <c r="B244" s="268"/>
      <c r="C244" s="67" t="s">
        <v>471</v>
      </c>
      <c r="D244" s="66">
        <v>30</v>
      </c>
    </row>
    <row r="245" spans="1:4" x14ac:dyDescent="0.15">
      <c r="A245" s="267"/>
      <c r="B245" s="268" t="s">
        <v>98</v>
      </c>
      <c r="C245" s="66" t="s">
        <v>10</v>
      </c>
      <c r="D245" s="65">
        <f>SUM(D246:D247)</f>
        <v>40</v>
      </c>
    </row>
    <row r="246" spans="1:4" x14ac:dyDescent="0.15">
      <c r="A246" s="267"/>
      <c r="B246" s="268"/>
      <c r="C246" s="67" t="s">
        <v>472</v>
      </c>
      <c r="D246" s="66">
        <v>30</v>
      </c>
    </row>
    <row r="247" spans="1:4" x14ac:dyDescent="0.15">
      <c r="A247" s="267"/>
      <c r="B247" s="268"/>
      <c r="C247" s="67" t="s">
        <v>473</v>
      </c>
      <c r="D247" s="66">
        <v>10</v>
      </c>
    </row>
    <row r="248" spans="1:4" x14ac:dyDescent="0.15">
      <c r="A248" s="267"/>
      <c r="B248" s="268" t="s">
        <v>99</v>
      </c>
      <c r="C248" s="66" t="s">
        <v>10</v>
      </c>
      <c r="D248" s="65">
        <f>SUM(D249)</f>
        <v>20</v>
      </c>
    </row>
    <row r="249" spans="1:4" x14ac:dyDescent="0.15">
      <c r="A249" s="267"/>
      <c r="B249" s="268"/>
      <c r="C249" s="67" t="s">
        <v>474</v>
      </c>
      <c r="D249" s="66">
        <v>20</v>
      </c>
    </row>
    <row r="250" spans="1:4" x14ac:dyDescent="0.15">
      <c r="A250" s="267"/>
      <c r="B250" s="268" t="s">
        <v>97</v>
      </c>
      <c r="C250" s="66" t="s">
        <v>10</v>
      </c>
      <c r="D250" s="65">
        <f>SUM(D251)</f>
        <v>30</v>
      </c>
    </row>
    <row r="251" spans="1:4" x14ac:dyDescent="0.15">
      <c r="A251" s="267"/>
      <c r="B251" s="268"/>
      <c r="C251" s="67" t="s">
        <v>475</v>
      </c>
      <c r="D251" s="66">
        <v>30</v>
      </c>
    </row>
    <row r="252" spans="1:4" x14ac:dyDescent="0.15">
      <c r="A252" s="267"/>
      <c r="B252" s="268" t="s">
        <v>90</v>
      </c>
      <c r="C252" s="66" t="s">
        <v>10</v>
      </c>
      <c r="D252" s="65">
        <f>SUM(D253:D254)</f>
        <v>30</v>
      </c>
    </row>
    <row r="253" spans="1:4" x14ac:dyDescent="0.15">
      <c r="A253" s="267"/>
      <c r="B253" s="268"/>
      <c r="C253" s="67" t="s">
        <v>344</v>
      </c>
      <c r="D253" s="66">
        <v>10</v>
      </c>
    </row>
    <row r="254" spans="1:4" x14ac:dyDescent="0.15">
      <c r="A254" s="267"/>
      <c r="B254" s="268"/>
      <c r="C254" s="67" t="s">
        <v>476</v>
      </c>
      <c r="D254" s="66">
        <v>20</v>
      </c>
    </row>
    <row r="255" spans="1:4" x14ac:dyDescent="0.15">
      <c r="A255" s="267"/>
      <c r="B255" s="268" t="s">
        <v>95</v>
      </c>
      <c r="C255" s="66" t="s">
        <v>10</v>
      </c>
      <c r="D255" s="65">
        <f>SUM(D256:D256)</f>
        <v>30</v>
      </c>
    </row>
    <row r="256" spans="1:4" x14ac:dyDescent="0.15">
      <c r="A256" s="267"/>
      <c r="B256" s="268"/>
      <c r="C256" s="67" t="s">
        <v>477</v>
      </c>
      <c r="D256" s="66">
        <v>30</v>
      </c>
    </row>
    <row r="257" spans="1:4" x14ac:dyDescent="0.15">
      <c r="A257" s="267"/>
      <c r="B257" s="268" t="s">
        <v>89</v>
      </c>
      <c r="C257" s="66" t="s">
        <v>10</v>
      </c>
      <c r="D257" s="65">
        <f>SUM(D258)</f>
        <v>30</v>
      </c>
    </row>
    <row r="258" spans="1:4" x14ac:dyDescent="0.15">
      <c r="A258" s="267"/>
      <c r="B258" s="268"/>
      <c r="C258" s="67" t="s">
        <v>478</v>
      </c>
      <c r="D258" s="66">
        <v>30</v>
      </c>
    </row>
    <row r="259" spans="1:4" x14ac:dyDescent="0.15">
      <c r="A259" s="268" t="s">
        <v>101</v>
      </c>
      <c r="B259" s="74" t="s">
        <v>146</v>
      </c>
      <c r="C259" s="75"/>
      <c r="D259" s="74">
        <f>D260+D262+D264+D267+D270</f>
        <v>110</v>
      </c>
    </row>
    <row r="260" spans="1:4" x14ac:dyDescent="0.15">
      <c r="A260" s="268"/>
      <c r="B260" s="76" t="s">
        <v>149</v>
      </c>
      <c r="C260" s="75" t="s">
        <v>10</v>
      </c>
      <c r="D260" s="74">
        <f>SUM(D261)</f>
        <v>10</v>
      </c>
    </row>
    <row r="261" spans="1:4" x14ac:dyDescent="0.15">
      <c r="A261" s="268"/>
      <c r="B261" s="76" t="s">
        <v>326</v>
      </c>
      <c r="C261" s="77" t="s">
        <v>479</v>
      </c>
      <c r="D261" s="76">
        <v>10</v>
      </c>
    </row>
    <row r="262" spans="1:4" x14ac:dyDescent="0.15">
      <c r="A262" s="268"/>
      <c r="B262" s="273" t="s">
        <v>103</v>
      </c>
      <c r="C262" s="75" t="s">
        <v>10</v>
      </c>
      <c r="D262" s="74">
        <f>SUM(D263)</f>
        <v>20</v>
      </c>
    </row>
    <row r="263" spans="1:4" x14ac:dyDescent="0.15">
      <c r="A263" s="268"/>
      <c r="B263" s="273"/>
      <c r="C263" s="77" t="s">
        <v>480</v>
      </c>
      <c r="D263" s="76">
        <v>20</v>
      </c>
    </row>
    <row r="264" spans="1:4" x14ac:dyDescent="0.15">
      <c r="A264" s="268"/>
      <c r="B264" s="273" t="s">
        <v>104</v>
      </c>
      <c r="C264" s="75" t="s">
        <v>10</v>
      </c>
      <c r="D264" s="74">
        <f>SUM(D265:D266)</f>
        <v>20</v>
      </c>
    </row>
    <row r="265" spans="1:4" x14ac:dyDescent="0.15">
      <c r="A265" s="268"/>
      <c r="B265" s="273"/>
      <c r="C265" s="77" t="s">
        <v>481</v>
      </c>
      <c r="D265" s="76">
        <v>10</v>
      </c>
    </row>
    <row r="266" spans="1:4" x14ac:dyDescent="0.15">
      <c r="A266" s="268"/>
      <c r="B266" s="273"/>
      <c r="C266" s="77" t="s">
        <v>482</v>
      </c>
      <c r="D266" s="76">
        <v>10</v>
      </c>
    </row>
    <row r="267" spans="1:4" x14ac:dyDescent="0.15">
      <c r="A267" s="268"/>
      <c r="B267" s="273" t="s">
        <v>105</v>
      </c>
      <c r="C267" s="75" t="s">
        <v>10</v>
      </c>
      <c r="D267" s="74">
        <f>SUM(D268:D269)</f>
        <v>20</v>
      </c>
    </row>
    <row r="268" spans="1:4" x14ac:dyDescent="0.15">
      <c r="A268" s="268"/>
      <c r="B268" s="273"/>
      <c r="C268" s="78" t="s">
        <v>483</v>
      </c>
      <c r="D268" s="76">
        <v>10</v>
      </c>
    </row>
    <row r="269" spans="1:4" x14ac:dyDescent="0.15">
      <c r="A269" s="268"/>
      <c r="B269" s="273"/>
      <c r="C269" s="77" t="s">
        <v>484</v>
      </c>
      <c r="D269" s="76">
        <v>10</v>
      </c>
    </row>
    <row r="270" spans="1:4" x14ac:dyDescent="0.15">
      <c r="A270" s="268"/>
      <c r="B270" s="273" t="s">
        <v>102</v>
      </c>
      <c r="C270" s="75" t="s">
        <v>10</v>
      </c>
      <c r="D270" s="74">
        <f>SUM(D271:D272)</f>
        <v>40</v>
      </c>
    </row>
    <row r="271" spans="1:4" x14ac:dyDescent="0.15">
      <c r="A271" s="268"/>
      <c r="B271" s="273"/>
      <c r="C271" s="77" t="s">
        <v>485</v>
      </c>
      <c r="D271" s="76">
        <v>30</v>
      </c>
    </row>
    <row r="272" spans="1:4" x14ac:dyDescent="0.15">
      <c r="A272" s="267"/>
      <c r="B272" s="273"/>
      <c r="C272" s="77" t="s">
        <v>486</v>
      </c>
      <c r="D272" s="76">
        <v>10</v>
      </c>
    </row>
    <row r="273" spans="1:4" x14ac:dyDescent="0.15">
      <c r="A273" s="274" t="s">
        <v>487</v>
      </c>
      <c r="B273" s="74" t="s">
        <v>488</v>
      </c>
      <c r="C273" s="79"/>
      <c r="D273" s="74">
        <f>D274+D278+D281+D283+D285+D287+D289</f>
        <v>140</v>
      </c>
    </row>
    <row r="274" spans="1:4" x14ac:dyDescent="0.15">
      <c r="A274" s="275"/>
      <c r="B274" s="76" t="s">
        <v>489</v>
      </c>
      <c r="C274" s="80" t="s">
        <v>10</v>
      </c>
      <c r="D274" s="74">
        <f>SUM(D275:D277)</f>
        <v>50</v>
      </c>
    </row>
    <row r="275" spans="1:4" x14ac:dyDescent="0.15">
      <c r="A275" s="275"/>
      <c r="B275" s="272" t="s">
        <v>490</v>
      </c>
      <c r="C275" s="77" t="s">
        <v>491</v>
      </c>
      <c r="D275" s="75">
        <v>30</v>
      </c>
    </row>
    <row r="276" spans="1:4" ht="24" x14ac:dyDescent="0.15">
      <c r="A276" s="275"/>
      <c r="B276" s="267"/>
      <c r="C276" s="77" t="s">
        <v>492</v>
      </c>
      <c r="D276" s="75">
        <v>10</v>
      </c>
    </row>
    <row r="277" spans="1:4" x14ac:dyDescent="0.15">
      <c r="A277" s="275"/>
      <c r="B277" s="267"/>
      <c r="C277" s="77" t="s">
        <v>493</v>
      </c>
      <c r="D277" s="75">
        <v>10</v>
      </c>
    </row>
    <row r="278" spans="1:4" x14ac:dyDescent="0.15">
      <c r="A278" s="275"/>
      <c r="B278" s="272" t="s">
        <v>114</v>
      </c>
      <c r="C278" s="75" t="s">
        <v>10</v>
      </c>
      <c r="D278" s="81">
        <f>SUM(D279:D280)</f>
        <v>30</v>
      </c>
    </row>
    <row r="279" spans="1:4" x14ac:dyDescent="0.15">
      <c r="A279" s="275"/>
      <c r="B279" s="267"/>
      <c r="C279" s="77" t="s">
        <v>494</v>
      </c>
      <c r="D279" s="75">
        <v>20</v>
      </c>
    </row>
    <row r="280" spans="1:4" x14ac:dyDescent="0.15">
      <c r="A280" s="275"/>
      <c r="B280" s="267"/>
      <c r="C280" s="77" t="s">
        <v>495</v>
      </c>
      <c r="D280" s="75">
        <v>10</v>
      </c>
    </row>
    <row r="281" spans="1:4" x14ac:dyDescent="0.15">
      <c r="A281" s="275"/>
      <c r="B281" s="272" t="s">
        <v>110</v>
      </c>
      <c r="C281" s="75" t="s">
        <v>10</v>
      </c>
      <c r="D281" s="81">
        <f>SUM(D282)</f>
        <v>10</v>
      </c>
    </row>
    <row r="282" spans="1:4" ht="24" x14ac:dyDescent="0.15">
      <c r="A282" s="275"/>
      <c r="B282" s="267"/>
      <c r="C282" s="77" t="s">
        <v>496</v>
      </c>
      <c r="D282" s="75">
        <v>10</v>
      </c>
    </row>
    <row r="283" spans="1:4" x14ac:dyDescent="0.15">
      <c r="A283" s="275"/>
      <c r="B283" s="272" t="s">
        <v>112</v>
      </c>
      <c r="C283" s="75" t="s">
        <v>10</v>
      </c>
      <c r="D283" s="81">
        <f>SUM(D284)</f>
        <v>10</v>
      </c>
    </row>
    <row r="284" spans="1:4" x14ac:dyDescent="0.15">
      <c r="A284" s="275"/>
      <c r="B284" s="267"/>
      <c r="C284" s="77" t="s">
        <v>497</v>
      </c>
      <c r="D284" s="75">
        <v>10</v>
      </c>
    </row>
    <row r="285" spans="1:4" x14ac:dyDescent="0.15">
      <c r="A285" s="275"/>
      <c r="B285" s="272" t="s">
        <v>107</v>
      </c>
      <c r="C285" s="75" t="s">
        <v>10</v>
      </c>
      <c r="D285" s="81">
        <f>SUM(D286:D286)</f>
        <v>10</v>
      </c>
    </row>
    <row r="286" spans="1:4" x14ac:dyDescent="0.15">
      <c r="A286" s="275"/>
      <c r="B286" s="267"/>
      <c r="C286" s="77" t="s">
        <v>498</v>
      </c>
      <c r="D286" s="75">
        <v>10</v>
      </c>
    </row>
    <row r="287" spans="1:4" x14ac:dyDescent="0.15">
      <c r="A287" s="275"/>
      <c r="B287" s="272" t="s">
        <v>113</v>
      </c>
      <c r="C287" s="75" t="s">
        <v>10</v>
      </c>
      <c r="D287" s="81">
        <f>SUM(D288)</f>
        <v>10</v>
      </c>
    </row>
    <row r="288" spans="1:4" x14ac:dyDescent="0.15">
      <c r="A288" s="275"/>
      <c r="B288" s="267"/>
      <c r="C288" s="77" t="s">
        <v>499</v>
      </c>
      <c r="D288" s="75">
        <v>10</v>
      </c>
    </row>
    <row r="289" spans="1:4" x14ac:dyDescent="0.15">
      <c r="A289" s="275"/>
      <c r="B289" s="272" t="s">
        <v>109</v>
      </c>
      <c r="C289" s="75" t="s">
        <v>10</v>
      </c>
      <c r="D289" s="81">
        <f>SUM(D290:D291)</f>
        <v>20</v>
      </c>
    </row>
    <row r="290" spans="1:4" x14ac:dyDescent="0.15">
      <c r="A290" s="275"/>
      <c r="B290" s="272"/>
      <c r="C290" s="77" t="s">
        <v>500</v>
      </c>
      <c r="D290" s="75">
        <v>10</v>
      </c>
    </row>
    <row r="291" spans="1:4" x14ac:dyDescent="0.15">
      <c r="A291" s="275"/>
      <c r="B291" s="267"/>
      <c r="C291" s="77" t="s">
        <v>501</v>
      </c>
      <c r="D291" s="75">
        <v>10</v>
      </c>
    </row>
    <row r="292" spans="1:4" x14ac:dyDescent="0.15">
      <c r="A292" s="75"/>
      <c r="B292" s="81" t="s">
        <v>502</v>
      </c>
      <c r="C292" s="75"/>
      <c r="D292" s="81">
        <f>SUM(D294:D296)+D297+D300</f>
        <v>240</v>
      </c>
    </row>
    <row r="293" spans="1:4" x14ac:dyDescent="0.15">
      <c r="A293" s="272" t="s">
        <v>503</v>
      </c>
      <c r="B293" s="82"/>
      <c r="C293" s="75" t="s">
        <v>10</v>
      </c>
      <c r="D293" s="81">
        <f>SUM(D294:D296)</f>
        <v>120</v>
      </c>
    </row>
    <row r="294" spans="1:4" ht="24" x14ac:dyDescent="0.15">
      <c r="A294" s="272"/>
      <c r="B294" s="82" t="s">
        <v>504</v>
      </c>
      <c r="C294" s="77" t="s">
        <v>505</v>
      </c>
      <c r="D294" s="83">
        <v>40</v>
      </c>
    </row>
    <row r="295" spans="1:4" x14ac:dyDescent="0.15">
      <c r="A295" s="272"/>
      <c r="B295" s="82" t="s">
        <v>506</v>
      </c>
      <c r="C295" s="77" t="s">
        <v>507</v>
      </c>
      <c r="D295" s="83">
        <v>40</v>
      </c>
    </row>
    <row r="296" spans="1:4" x14ac:dyDescent="0.15">
      <c r="A296" s="272"/>
      <c r="B296" s="82" t="s">
        <v>508</v>
      </c>
      <c r="C296" s="77" t="s">
        <v>509</v>
      </c>
      <c r="D296" s="83">
        <v>40</v>
      </c>
    </row>
    <row r="297" spans="1:4" x14ac:dyDescent="0.15">
      <c r="A297" s="272" t="s">
        <v>510</v>
      </c>
      <c r="B297" s="82"/>
      <c r="C297" s="75" t="s">
        <v>10</v>
      </c>
      <c r="D297" s="84">
        <f>SUM(D298:D299)</f>
        <v>60</v>
      </c>
    </row>
    <row r="298" spans="1:4" x14ac:dyDescent="0.15">
      <c r="A298" s="267"/>
      <c r="B298" s="59" t="s">
        <v>511</v>
      </c>
      <c r="C298" s="77" t="s">
        <v>512</v>
      </c>
      <c r="D298" s="83">
        <v>30</v>
      </c>
    </row>
    <row r="299" spans="1:4" x14ac:dyDescent="0.15">
      <c r="A299" s="267"/>
      <c r="B299" s="59" t="s">
        <v>513</v>
      </c>
      <c r="C299" s="77" t="s">
        <v>514</v>
      </c>
      <c r="D299" s="83">
        <v>30</v>
      </c>
    </row>
    <row r="300" spans="1:4" x14ac:dyDescent="0.15">
      <c r="A300" s="272" t="s">
        <v>515</v>
      </c>
      <c r="B300" s="82"/>
      <c r="C300" s="75" t="s">
        <v>10</v>
      </c>
      <c r="D300" s="84">
        <f>SUM(D301:D302)</f>
        <v>60</v>
      </c>
    </row>
    <row r="301" spans="1:4" x14ac:dyDescent="0.15">
      <c r="A301" s="267"/>
      <c r="B301" s="59" t="s">
        <v>516</v>
      </c>
      <c r="C301" s="77" t="s">
        <v>517</v>
      </c>
      <c r="D301" s="83">
        <v>30</v>
      </c>
    </row>
    <row r="302" spans="1:4" x14ac:dyDescent="0.15">
      <c r="A302" s="267"/>
      <c r="B302" s="59" t="s">
        <v>572</v>
      </c>
      <c r="C302" s="77" t="s">
        <v>518</v>
      </c>
      <c r="D302" s="83">
        <v>30</v>
      </c>
    </row>
    <row r="303" spans="1:4" ht="45.75" customHeight="1" x14ac:dyDescent="0.15">
      <c r="A303" s="271" t="s">
        <v>573</v>
      </c>
      <c r="B303" s="271"/>
      <c r="C303" s="271"/>
      <c r="D303" s="271"/>
    </row>
  </sheetData>
  <mergeCells count="102">
    <mergeCell ref="A303:D303"/>
    <mergeCell ref="B285:B286"/>
    <mergeCell ref="B287:B288"/>
    <mergeCell ref="B289:B291"/>
    <mergeCell ref="A293:A296"/>
    <mergeCell ref="A297:A299"/>
    <mergeCell ref="A300:A302"/>
    <mergeCell ref="A259:A272"/>
    <mergeCell ref="B262:B263"/>
    <mergeCell ref="B264:B266"/>
    <mergeCell ref="B267:B269"/>
    <mergeCell ref="B270:B272"/>
    <mergeCell ref="A273:A291"/>
    <mergeCell ref="B275:B277"/>
    <mergeCell ref="B278:B280"/>
    <mergeCell ref="B281:B282"/>
    <mergeCell ref="B283:B284"/>
    <mergeCell ref="A232:A258"/>
    <mergeCell ref="B234:B237"/>
    <mergeCell ref="B238:B242"/>
    <mergeCell ref="B243:B244"/>
    <mergeCell ref="B245:B247"/>
    <mergeCell ref="B248:B249"/>
    <mergeCell ref="B250:B251"/>
    <mergeCell ref="B252:B254"/>
    <mergeCell ref="B255:B256"/>
    <mergeCell ref="B257:B258"/>
    <mergeCell ref="A203:A231"/>
    <mergeCell ref="B206:B207"/>
    <mergeCell ref="B210:B212"/>
    <mergeCell ref="B213:B216"/>
    <mergeCell ref="B217:B218"/>
    <mergeCell ref="B219:B221"/>
    <mergeCell ref="B222:B224"/>
    <mergeCell ref="B225:B227"/>
    <mergeCell ref="B228:B231"/>
    <mergeCell ref="A171:A202"/>
    <mergeCell ref="B176:B180"/>
    <mergeCell ref="B181:B183"/>
    <mergeCell ref="B184:B185"/>
    <mergeCell ref="B186:B187"/>
    <mergeCell ref="B188:B189"/>
    <mergeCell ref="B190:B193"/>
    <mergeCell ref="B194:B196"/>
    <mergeCell ref="B197:B199"/>
    <mergeCell ref="B200:B202"/>
    <mergeCell ref="A149:A160"/>
    <mergeCell ref="B152:B153"/>
    <mergeCell ref="B154:B156"/>
    <mergeCell ref="B157:B160"/>
    <mergeCell ref="A161:A170"/>
    <mergeCell ref="B164:B165"/>
    <mergeCell ref="B166:B168"/>
    <mergeCell ref="B169:B170"/>
    <mergeCell ref="A123:A148"/>
    <mergeCell ref="B125:B126"/>
    <mergeCell ref="B127:B128"/>
    <mergeCell ref="B129:B131"/>
    <mergeCell ref="B132:B134"/>
    <mergeCell ref="B135:B137"/>
    <mergeCell ref="B138:B142"/>
    <mergeCell ref="B143:B145"/>
    <mergeCell ref="B146:B148"/>
    <mergeCell ref="A92:A122"/>
    <mergeCell ref="B95:B96"/>
    <mergeCell ref="B97:B100"/>
    <mergeCell ref="B101:B103"/>
    <mergeCell ref="B104:B108"/>
    <mergeCell ref="B109:B111"/>
    <mergeCell ref="B112:B114"/>
    <mergeCell ref="B115:B117"/>
    <mergeCell ref="B118:B119"/>
    <mergeCell ref="B120:B122"/>
    <mergeCell ref="B67:B68"/>
    <mergeCell ref="A69:A91"/>
    <mergeCell ref="B75:B78"/>
    <mergeCell ref="B79:B80"/>
    <mergeCell ref="B81:B83"/>
    <mergeCell ref="B84:B85"/>
    <mergeCell ref="B86:B88"/>
    <mergeCell ref="B89:B91"/>
    <mergeCell ref="A34:A43"/>
    <mergeCell ref="B41:B43"/>
    <mergeCell ref="A44:A68"/>
    <mergeCell ref="B46:B49"/>
    <mergeCell ref="B51:B54"/>
    <mergeCell ref="B55:B57"/>
    <mergeCell ref="B58:B59"/>
    <mergeCell ref="B60:B62"/>
    <mergeCell ref="B63:B64"/>
    <mergeCell ref="B65:B66"/>
    <mergeCell ref="A16:A33"/>
    <mergeCell ref="B20:B22"/>
    <mergeCell ref="B23:B25"/>
    <mergeCell ref="B26:B28"/>
    <mergeCell ref="B29:B30"/>
    <mergeCell ref="B31:B33"/>
    <mergeCell ref="A2:D2"/>
    <mergeCell ref="A5:C5"/>
    <mergeCell ref="A6:A15"/>
    <mergeCell ref="B11:B13"/>
    <mergeCell ref="B14:B15"/>
  </mergeCells>
  <phoneticPr fontId="18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2"/>
  <sheetViews>
    <sheetView topLeftCell="A40" workbookViewId="0">
      <selection activeCell="D10" sqref="D10"/>
    </sheetView>
  </sheetViews>
  <sheetFormatPr defaultRowHeight="13.5" x14ac:dyDescent="0.15"/>
  <cols>
    <col min="1" max="1" width="22.375" style="33" customWidth="1"/>
    <col min="2" max="2" width="39.25" style="33" customWidth="1"/>
    <col min="3" max="3" width="25.375" style="37" customWidth="1"/>
    <col min="4" max="4" width="9" style="33"/>
    <col min="5" max="5" width="9.5" style="33" bestFit="1" customWidth="1"/>
    <col min="6" max="16384" width="9" style="33"/>
  </cols>
  <sheetData>
    <row r="1" spans="1:6" x14ac:dyDescent="0.15">
      <c r="A1" s="92" t="s">
        <v>159</v>
      </c>
    </row>
    <row r="2" spans="1:6" ht="25.5" x14ac:dyDescent="0.15">
      <c r="A2" s="202" t="s">
        <v>160</v>
      </c>
      <c r="B2" s="202"/>
      <c r="C2" s="202"/>
    </row>
    <row r="4" spans="1:6" ht="22.5" customHeight="1" x14ac:dyDescent="0.15">
      <c r="A4" s="91"/>
      <c r="B4" s="91"/>
      <c r="C4" s="93" t="s">
        <v>203</v>
      </c>
    </row>
    <row r="5" spans="1:6" ht="25.5" customHeight="1" x14ac:dyDescent="0.15">
      <c r="A5" s="94" t="s">
        <v>161</v>
      </c>
      <c r="B5" s="94" t="s">
        <v>162</v>
      </c>
      <c r="C5" s="95" t="s">
        <v>163</v>
      </c>
    </row>
    <row r="6" spans="1:6" ht="25.5" customHeight="1" x14ac:dyDescent="0.15">
      <c r="A6" s="203" t="s">
        <v>164</v>
      </c>
      <c r="B6" s="203"/>
      <c r="C6" s="96">
        <f>C7+C9+C11+C14+C19+C22+C25+C27+C35+C37+C44+C47</f>
        <v>19002.61</v>
      </c>
      <c r="E6" s="37"/>
      <c r="F6" s="37"/>
    </row>
    <row r="7" spans="1:6" ht="25.5" customHeight="1" x14ac:dyDescent="0.15">
      <c r="A7" s="200" t="s">
        <v>165</v>
      </c>
      <c r="B7" s="94" t="s">
        <v>166</v>
      </c>
      <c r="C7" s="96">
        <f>C8</f>
        <v>89</v>
      </c>
    </row>
    <row r="8" spans="1:6" ht="25.5" customHeight="1" x14ac:dyDescent="0.15">
      <c r="A8" s="200"/>
      <c r="B8" s="97" t="s">
        <v>167</v>
      </c>
      <c r="C8" s="98">
        <v>89</v>
      </c>
    </row>
    <row r="9" spans="1:6" ht="25.5" customHeight="1" x14ac:dyDescent="0.15">
      <c r="A9" s="200" t="s">
        <v>168</v>
      </c>
      <c r="B9" s="99" t="s">
        <v>166</v>
      </c>
      <c r="C9" s="100">
        <f>C10</f>
        <v>433</v>
      </c>
    </row>
    <row r="10" spans="1:6" ht="25.5" customHeight="1" x14ac:dyDescent="0.15">
      <c r="A10" s="200"/>
      <c r="B10" s="97" t="s">
        <v>169</v>
      </c>
      <c r="C10" s="98">
        <v>433</v>
      </c>
    </row>
    <row r="11" spans="1:6" ht="25.5" customHeight="1" x14ac:dyDescent="0.15">
      <c r="A11" s="200" t="s">
        <v>170</v>
      </c>
      <c r="B11" s="99" t="s">
        <v>166</v>
      </c>
      <c r="C11" s="100">
        <f>SUM(C12:C13)</f>
        <v>1595</v>
      </c>
    </row>
    <row r="12" spans="1:6" ht="25.5" customHeight="1" x14ac:dyDescent="0.15">
      <c r="A12" s="200"/>
      <c r="B12" s="97" t="s">
        <v>171</v>
      </c>
      <c r="C12" s="98">
        <v>1239</v>
      </c>
    </row>
    <row r="13" spans="1:6" ht="33.75" customHeight="1" x14ac:dyDescent="0.15">
      <c r="A13" s="200"/>
      <c r="B13" s="97" t="s">
        <v>523</v>
      </c>
      <c r="C13" s="98">
        <v>356</v>
      </c>
    </row>
    <row r="14" spans="1:6" ht="25.5" customHeight="1" x14ac:dyDescent="0.15">
      <c r="A14" s="200" t="s">
        <v>172</v>
      </c>
      <c r="B14" s="99" t="s">
        <v>173</v>
      </c>
      <c r="C14" s="100">
        <f>SUM(C15:C18)</f>
        <v>111</v>
      </c>
    </row>
    <row r="15" spans="1:6" ht="25.5" customHeight="1" x14ac:dyDescent="0.15">
      <c r="A15" s="200"/>
      <c r="B15" s="97" t="s">
        <v>528</v>
      </c>
      <c r="C15" s="98">
        <v>-597</v>
      </c>
    </row>
    <row r="16" spans="1:6" ht="25.5" customHeight="1" x14ac:dyDescent="0.15">
      <c r="A16" s="200"/>
      <c r="B16" s="97" t="s">
        <v>529</v>
      </c>
      <c r="C16" s="98">
        <v>-172</v>
      </c>
    </row>
    <row r="17" spans="1:5" ht="25.5" customHeight="1" x14ac:dyDescent="0.15">
      <c r="A17" s="200"/>
      <c r="B17" s="97" t="s">
        <v>174</v>
      </c>
      <c r="C17" s="98">
        <v>-747</v>
      </c>
    </row>
    <row r="18" spans="1:5" ht="25.5" customHeight="1" x14ac:dyDescent="0.15">
      <c r="A18" s="200"/>
      <c r="B18" s="97" t="s">
        <v>175</v>
      </c>
      <c r="C18" s="98">
        <v>1627</v>
      </c>
    </row>
    <row r="19" spans="1:5" ht="25.5" customHeight="1" x14ac:dyDescent="0.15">
      <c r="A19" s="200" t="s">
        <v>176</v>
      </c>
      <c r="B19" s="99" t="s">
        <v>166</v>
      </c>
      <c r="C19" s="100">
        <f>C20+C21</f>
        <v>1221</v>
      </c>
    </row>
    <row r="20" spans="1:5" ht="25.5" customHeight="1" x14ac:dyDescent="0.15">
      <c r="A20" s="200"/>
      <c r="B20" s="97" t="s">
        <v>177</v>
      </c>
      <c r="C20" s="98">
        <v>587</v>
      </c>
    </row>
    <row r="21" spans="1:5" ht="25.5" customHeight="1" x14ac:dyDescent="0.15">
      <c r="A21" s="200"/>
      <c r="B21" s="97" t="s">
        <v>178</v>
      </c>
      <c r="C21" s="98">
        <v>634</v>
      </c>
    </row>
    <row r="22" spans="1:5" ht="25.5" customHeight="1" x14ac:dyDescent="0.15">
      <c r="A22" s="200" t="s">
        <v>179</v>
      </c>
      <c r="B22" s="99" t="s">
        <v>166</v>
      </c>
      <c r="C22" s="100">
        <f>SUM(C23:C24)</f>
        <v>4962</v>
      </c>
    </row>
    <row r="23" spans="1:5" ht="25.5" customHeight="1" x14ac:dyDescent="0.15">
      <c r="A23" s="200"/>
      <c r="B23" s="97" t="s">
        <v>180</v>
      </c>
      <c r="C23" s="98">
        <v>2194</v>
      </c>
      <c r="E23" s="37"/>
    </row>
    <row r="24" spans="1:5" ht="25.5" customHeight="1" x14ac:dyDescent="0.15">
      <c r="A24" s="200"/>
      <c r="B24" s="97" t="s">
        <v>524</v>
      </c>
      <c r="C24" s="98">
        <v>2768</v>
      </c>
    </row>
    <row r="25" spans="1:5" ht="25.5" customHeight="1" x14ac:dyDescent="0.15">
      <c r="A25" s="200" t="s">
        <v>181</v>
      </c>
      <c r="B25" s="99" t="s">
        <v>166</v>
      </c>
      <c r="C25" s="100">
        <f>C26</f>
        <v>492</v>
      </c>
    </row>
    <row r="26" spans="1:5" ht="25.5" customHeight="1" x14ac:dyDescent="0.15">
      <c r="A26" s="200"/>
      <c r="B26" s="97" t="s">
        <v>182</v>
      </c>
      <c r="C26" s="98">
        <v>492</v>
      </c>
    </row>
    <row r="27" spans="1:5" ht="25.5" customHeight="1" x14ac:dyDescent="0.15">
      <c r="A27" s="200" t="s">
        <v>201</v>
      </c>
      <c r="B27" s="99" t="s">
        <v>173</v>
      </c>
      <c r="C27" s="100">
        <f>SUM(C28:C34)</f>
        <v>2196.61</v>
      </c>
    </row>
    <row r="28" spans="1:5" ht="25.5" customHeight="1" x14ac:dyDescent="0.15">
      <c r="A28" s="200"/>
      <c r="B28" s="97" t="s">
        <v>183</v>
      </c>
      <c r="C28" s="98">
        <v>1071</v>
      </c>
    </row>
    <row r="29" spans="1:5" ht="39.75" customHeight="1" x14ac:dyDescent="0.15">
      <c r="A29" s="200" t="s">
        <v>202</v>
      </c>
      <c r="B29" s="97" t="s">
        <v>184</v>
      </c>
      <c r="C29" s="98">
        <v>815</v>
      </c>
    </row>
    <row r="30" spans="1:5" ht="25.5" customHeight="1" x14ac:dyDescent="0.15">
      <c r="A30" s="200"/>
      <c r="B30" s="97" t="s">
        <v>249</v>
      </c>
      <c r="C30" s="98">
        <v>-1971</v>
      </c>
    </row>
    <row r="31" spans="1:5" ht="25.5" customHeight="1" x14ac:dyDescent="0.15">
      <c r="A31" s="200"/>
      <c r="B31" s="97" t="s">
        <v>185</v>
      </c>
      <c r="C31" s="98">
        <v>870</v>
      </c>
    </row>
    <row r="32" spans="1:5" ht="25.5" customHeight="1" x14ac:dyDescent="0.15">
      <c r="A32" s="200"/>
      <c r="B32" s="97" t="s">
        <v>186</v>
      </c>
      <c r="C32" s="98">
        <v>446</v>
      </c>
    </row>
    <row r="33" spans="1:4" ht="25.5" customHeight="1" x14ac:dyDescent="0.15">
      <c r="A33" s="200"/>
      <c r="B33" s="97" t="s">
        <v>187</v>
      </c>
      <c r="C33" s="98">
        <v>784.61</v>
      </c>
      <c r="D33" s="37"/>
    </row>
    <row r="34" spans="1:4" ht="25.5" customHeight="1" x14ac:dyDescent="0.15">
      <c r="A34" s="200"/>
      <c r="B34" s="97" t="s">
        <v>188</v>
      </c>
      <c r="C34" s="98">
        <v>181</v>
      </c>
    </row>
    <row r="35" spans="1:4" ht="25.5" customHeight="1" x14ac:dyDescent="0.15">
      <c r="A35" s="200" t="s">
        <v>189</v>
      </c>
      <c r="B35" s="99" t="s">
        <v>173</v>
      </c>
      <c r="C35" s="100">
        <f>C36</f>
        <v>1201</v>
      </c>
    </row>
    <row r="36" spans="1:4" ht="25.5" customHeight="1" x14ac:dyDescent="0.15">
      <c r="A36" s="200"/>
      <c r="B36" s="97" t="s">
        <v>190</v>
      </c>
      <c r="C36" s="98">
        <v>1201</v>
      </c>
    </row>
    <row r="37" spans="1:4" ht="25.5" customHeight="1" x14ac:dyDescent="0.15">
      <c r="A37" s="200" t="s">
        <v>191</v>
      </c>
      <c r="B37" s="99" t="s">
        <v>166</v>
      </c>
      <c r="C37" s="100">
        <f>SUM(C38:C43)</f>
        <v>2207</v>
      </c>
    </row>
    <row r="38" spans="1:4" ht="25.5" customHeight="1" x14ac:dyDescent="0.15">
      <c r="A38" s="200"/>
      <c r="B38" s="97" t="s">
        <v>525</v>
      </c>
      <c r="C38" s="98">
        <v>744</v>
      </c>
    </row>
    <row r="39" spans="1:4" ht="25.5" customHeight="1" x14ac:dyDescent="0.15">
      <c r="A39" s="200"/>
      <c r="B39" s="97" t="s">
        <v>526</v>
      </c>
      <c r="C39" s="98">
        <v>839</v>
      </c>
    </row>
    <row r="40" spans="1:4" ht="25.5" customHeight="1" x14ac:dyDescent="0.15">
      <c r="A40" s="200"/>
      <c r="B40" s="97" t="s">
        <v>192</v>
      </c>
      <c r="C40" s="98">
        <v>883</v>
      </c>
    </row>
    <row r="41" spans="1:4" ht="25.5" customHeight="1" x14ac:dyDescent="0.15">
      <c r="A41" s="200"/>
      <c r="B41" s="97" t="s">
        <v>193</v>
      </c>
      <c r="C41" s="98">
        <v>131</v>
      </c>
    </row>
    <row r="42" spans="1:4" ht="25.5" customHeight="1" x14ac:dyDescent="0.15">
      <c r="A42" s="200"/>
      <c r="B42" s="97" t="s">
        <v>194</v>
      </c>
      <c r="C42" s="98">
        <v>2071</v>
      </c>
    </row>
    <row r="43" spans="1:4" ht="38.25" customHeight="1" x14ac:dyDescent="0.15">
      <c r="A43" s="200"/>
      <c r="B43" s="97" t="s">
        <v>530</v>
      </c>
      <c r="C43" s="98">
        <v>-2461</v>
      </c>
    </row>
    <row r="44" spans="1:4" ht="25.5" customHeight="1" x14ac:dyDescent="0.15">
      <c r="A44" s="200" t="s">
        <v>195</v>
      </c>
      <c r="B44" s="99" t="s">
        <v>173</v>
      </c>
      <c r="C44" s="100">
        <f>C45+C46</f>
        <v>2236</v>
      </c>
    </row>
    <row r="45" spans="1:4" ht="25.5" customHeight="1" x14ac:dyDescent="0.15">
      <c r="A45" s="200"/>
      <c r="B45" s="97" t="s">
        <v>196</v>
      </c>
      <c r="C45" s="98">
        <v>584</v>
      </c>
    </row>
    <row r="46" spans="1:4" ht="25.5" customHeight="1" x14ac:dyDescent="0.15">
      <c r="A46" s="200"/>
      <c r="B46" s="97" t="s">
        <v>197</v>
      </c>
      <c r="C46" s="98">
        <v>1652</v>
      </c>
    </row>
    <row r="47" spans="1:4" ht="25.5" customHeight="1" x14ac:dyDescent="0.15">
      <c r="A47" s="200" t="s">
        <v>288</v>
      </c>
      <c r="B47" s="99" t="s">
        <v>173</v>
      </c>
      <c r="C47" s="100">
        <f>SUM(C48:C51)</f>
        <v>2259</v>
      </c>
    </row>
    <row r="48" spans="1:4" ht="25.5" customHeight="1" x14ac:dyDescent="0.15">
      <c r="A48" s="200"/>
      <c r="B48" s="97" t="s">
        <v>198</v>
      </c>
      <c r="C48" s="98">
        <v>13</v>
      </c>
    </row>
    <row r="49" spans="1:3" ht="25.5" customHeight="1" x14ac:dyDescent="0.15">
      <c r="A49" s="200"/>
      <c r="B49" s="97" t="s">
        <v>527</v>
      </c>
      <c r="C49" s="98">
        <v>478</v>
      </c>
    </row>
    <row r="50" spans="1:3" ht="25.5" customHeight="1" x14ac:dyDescent="0.15">
      <c r="A50" s="200" t="s">
        <v>289</v>
      </c>
      <c r="B50" s="97" t="s">
        <v>199</v>
      </c>
      <c r="C50" s="98">
        <v>369</v>
      </c>
    </row>
    <row r="51" spans="1:3" ht="25.5" customHeight="1" x14ac:dyDescent="0.15">
      <c r="A51" s="200"/>
      <c r="B51" s="97" t="s">
        <v>200</v>
      </c>
      <c r="C51" s="98">
        <v>1399</v>
      </c>
    </row>
    <row r="52" spans="1:3" ht="30.75" customHeight="1" x14ac:dyDescent="0.15">
      <c r="A52" s="201" t="s">
        <v>554</v>
      </c>
      <c r="B52" s="201"/>
      <c r="C52" s="201"/>
    </row>
  </sheetData>
  <mergeCells count="17">
    <mergeCell ref="A2:C2"/>
    <mergeCell ref="A6:B6"/>
    <mergeCell ref="A7:A8"/>
    <mergeCell ref="A9:A10"/>
    <mergeCell ref="A11:A13"/>
    <mergeCell ref="A37:A43"/>
    <mergeCell ref="A52:C52"/>
    <mergeCell ref="A47:A49"/>
    <mergeCell ref="A50:A51"/>
    <mergeCell ref="A14:A18"/>
    <mergeCell ref="A44:A46"/>
    <mergeCell ref="A27:A28"/>
    <mergeCell ref="A29:A34"/>
    <mergeCell ref="A19:A21"/>
    <mergeCell ref="A22:A24"/>
    <mergeCell ref="A25:A26"/>
    <mergeCell ref="A35:A36"/>
  </mergeCells>
  <phoneticPr fontId="12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1"/>
  <sheetViews>
    <sheetView topLeftCell="A103" workbookViewId="0">
      <selection activeCell="F8" sqref="F8"/>
    </sheetView>
  </sheetViews>
  <sheetFormatPr defaultColWidth="9" defaultRowHeight="13.5" x14ac:dyDescent="0.15"/>
  <cols>
    <col min="1" max="1" width="11.875" customWidth="1"/>
    <col min="2" max="2" width="22.625" customWidth="1"/>
    <col min="3" max="3" width="15.375" customWidth="1"/>
    <col min="4" max="5" width="15.375" style="10" customWidth="1"/>
    <col min="6" max="6" width="15.375" style="13" customWidth="1"/>
  </cols>
  <sheetData>
    <row r="1" spans="1:6" ht="14.25" x14ac:dyDescent="0.15">
      <c r="A1" s="3" t="s">
        <v>216</v>
      </c>
      <c r="B1" s="4"/>
      <c r="C1" s="4"/>
      <c r="D1" s="11"/>
      <c r="E1" s="11"/>
      <c r="F1" s="11"/>
    </row>
    <row r="2" spans="1:6" ht="35.1" customHeight="1" x14ac:dyDescent="0.15">
      <c r="A2" s="199" t="s">
        <v>285</v>
      </c>
      <c r="B2" s="199"/>
      <c r="C2" s="199"/>
      <c r="D2" s="214"/>
      <c r="E2" s="214"/>
      <c r="F2" s="214"/>
    </row>
    <row r="3" spans="1:6" ht="18.75" x14ac:dyDescent="0.15">
      <c r="A3" s="85"/>
      <c r="B3" s="85"/>
      <c r="C3" s="85"/>
      <c r="D3" s="101"/>
      <c r="E3" s="101"/>
      <c r="F3" s="102" t="s">
        <v>1</v>
      </c>
    </row>
    <row r="4" spans="1:6" ht="24.95" customHeight="1" x14ac:dyDescent="0.15">
      <c r="A4" s="87" t="s">
        <v>8</v>
      </c>
      <c r="B4" s="87" t="s">
        <v>9</v>
      </c>
      <c r="C4" s="87" t="s">
        <v>10</v>
      </c>
      <c r="D4" s="103" t="s">
        <v>11</v>
      </c>
      <c r="E4" s="103" t="s">
        <v>12</v>
      </c>
      <c r="F4" s="103" t="s">
        <v>4</v>
      </c>
    </row>
    <row r="5" spans="1:6" ht="15.95" customHeight="1" x14ac:dyDescent="0.15">
      <c r="A5" s="215" t="s">
        <v>5</v>
      </c>
      <c r="B5" s="215"/>
      <c r="C5" s="104">
        <f>SUM(D5+E5)</f>
        <v>40393</v>
      </c>
      <c r="D5" s="105">
        <v>24261</v>
      </c>
      <c r="E5" s="105">
        <v>16132</v>
      </c>
      <c r="F5" s="105"/>
    </row>
    <row r="6" spans="1:6" ht="14.25" x14ac:dyDescent="0.15">
      <c r="A6" s="206" t="s">
        <v>13</v>
      </c>
      <c r="B6" s="106" t="s">
        <v>10</v>
      </c>
      <c r="C6" s="104">
        <f t="shared" ref="C6:C37" si="0">SUM(D6+E6)</f>
        <v>669</v>
      </c>
      <c r="D6" s="107">
        <v>72</v>
      </c>
      <c r="E6" s="107">
        <v>597</v>
      </c>
      <c r="F6" s="108"/>
    </row>
    <row r="7" spans="1:6" ht="14.25" x14ac:dyDescent="0.15">
      <c r="A7" s="216"/>
      <c r="B7" s="109" t="s">
        <v>287</v>
      </c>
      <c r="C7" s="110">
        <f t="shared" si="0"/>
        <v>9</v>
      </c>
      <c r="D7" s="111">
        <v>-1</v>
      </c>
      <c r="E7" s="111">
        <v>10</v>
      </c>
      <c r="F7" s="108"/>
    </row>
    <row r="8" spans="1:6" ht="14.25" x14ac:dyDescent="0.15">
      <c r="A8" s="216"/>
      <c r="B8" s="109" t="s">
        <v>14</v>
      </c>
      <c r="C8" s="110">
        <f t="shared" si="0"/>
        <v>3</v>
      </c>
      <c r="D8" s="111">
        <v>3</v>
      </c>
      <c r="E8" s="111">
        <v>0</v>
      </c>
      <c r="F8" s="108"/>
    </row>
    <row r="9" spans="1:6" ht="14.25" x14ac:dyDescent="0.15">
      <c r="A9" s="216"/>
      <c r="B9" s="109" t="s">
        <v>15</v>
      </c>
      <c r="C9" s="110">
        <f t="shared" si="0"/>
        <v>546</v>
      </c>
      <c r="D9" s="111">
        <v>62</v>
      </c>
      <c r="E9" s="111">
        <v>484</v>
      </c>
      <c r="F9" s="108"/>
    </row>
    <row r="10" spans="1:6" ht="14.25" x14ac:dyDescent="0.15">
      <c r="A10" s="216"/>
      <c r="B10" s="109" t="s">
        <v>16</v>
      </c>
      <c r="C10" s="110">
        <f t="shared" si="0"/>
        <v>111</v>
      </c>
      <c r="D10" s="111">
        <v>8</v>
      </c>
      <c r="E10" s="111">
        <v>103</v>
      </c>
      <c r="F10" s="108"/>
    </row>
    <row r="11" spans="1:6" ht="14.25" x14ac:dyDescent="0.15">
      <c r="A11" s="206" t="s">
        <v>17</v>
      </c>
      <c r="B11" s="106" t="s">
        <v>10</v>
      </c>
      <c r="C11" s="104">
        <f t="shared" si="0"/>
        <v>1756</v>
      </c>
      <c r="D11" s="107">
        <v>1275</v>
      </c>
      <c r="E11" s="107">
        <v>481</v>
      </c>
      <c r="F11" s="108"/>
    </row>
    <row r="12" spans="1:6" ht="14.25" x14ac:dyDescent="0.15">
      <c r="A12" s="216"/>
      <c r="B12" s="109" t="s">
        <v>287</v>
      </c>
      <c r="C12" s="110">
        <f t="shared" si="0"/>
        <v>15</v>
      </c>
      <c r="D12" s="111">
        <v>15</v>
      </c>
      <c r="E12" s="111">
        <v>0</v>
      </c>
      <c r="F12" s="108"/>
    </row>
    <row r="13" spans="1:6" ht="14.25" x14ac:dyDescent="0.15">
      <c r="A13" s="216"/>
      <c r="B13" s="109" t="s">
        <v>18</v>
      </c>
      <c r="C13" s="110">
        <f t="shared" si="0"/>
        <v>57</v>
      </c>
      <c r="D13" s="111">
        <v>57</v>
      </c>
      <c r="E13" s="111">
        <v>0</v>
      </c>
      <c r="F13" s="108"/>
    </row>
    <row r="14" spans="1:6" ht="14.25" x14ac:dyDescent="0.15">
      <c r="A14" s="216"/>
      <c r="B14" s="109" t="s">
        <v>19</v>
      </c>
      <c r="C14" s="110">
        <f t="shared" si="0"/>
        <v>711</v>
      </c>
      <c r="D14" s="111">
        <v>429</v>
      </c>
      <c r="E14" s="111">
        <v>282</v>
      </c>
      <c r="F14" s="108"/>
    </row>
    <row r="15" spans="1:6" ht="14.25" x14ac:dyDescent="0.15">
      <c r="A15" s="216"/>
      <c r="B15" s="109" t="s">
        <v>20</v>
      </c>
      <c r="C15" s="110">
        <f t="shared" si="0"/>
        <v>134</v>
      </c>
      <c r="D15" s="111">
        <v>134</v>
      </c>
      <c r="E15" s="111">
        <v>0</v>
      </c>
      <c r="F15" s="108"/>
    </row>
    <row r="16" spans="1:6" ht="14.25" x14ac:dyDescent="0.15">
      <c r="A16" s="216"/>
      <c r="B16" s="109" t="s">
        <v>21</v>
      </c>
      <c r="C16" s="110">
        <f t="shared" si="0"/>
        <v>140</v>
      </c>
      <c r="D16" s="111">
        <v>140</v>
      </c>
      <c r="E16" s="111">
        <v>0</v>
      </c>
      <c r="F16" s="108"/>
    </row>
    <row r="17" spans="1:6" ht="14.25" x14ac:dyDescent="0.15">
      <c r="A17" s="216"/>
      <c r="B17" s="109" t="s">
        <v>22</v>
      </c>
      <c r="C17" s="110">
        <f t="shared" si="0"/>
        <v>699</v>
      </c>
      <c r="D17" s="111">
        <v>500</v>
      </c>
      <c r="E17" s="111">
        <v>199</v>
      </c>
      <c r="F17" s="108"/>
    </row>
    <row r="18" spans="1:6" ht="14.25" x14ac:dyDescent="0.15">
      <c r="A18" s="206" t="s">
        <v>23</v>
      </c>
      <c r="B18" s="106" t="s">
        <v>10</v>
      </c>
      <c r="C18" s="104">
        <f t="shared" si="0"/>
        <v>681</v>
      </c>
      <c r="D18" s="107">
        <v>385</v>
      </c>
      <c r="E18" s="107">
        <v>296</v>
      </c>
      <c r="F18" s="108"/>
    </row>
    <row r="19" spans="1:6" ht="14.25" x14ac:dyDescent="0.15">
      <c r="A19" s="216"/>
      <c r="B19" s="109" t="s">
        <v>287</v>
      </c>
      <c r="C19" s="110">
        <f t="shared" si="0"/>
        <v>16</v>
      </c>
      <c r="D19" s="111">
        <v>0</v>
      </c>
      <c r="E19" s="111">
        <v>16</v>
      </c>
      <c r="F19" s="108"/>
    </row>
    <row r="20" spans="1:6" ht="14.25" x14ac:dyDescent="0.15">
      <c r="A20" s="216"/>
      <c r="B20" s="109" t="s">
        <v>24</v>
      </c>
      <c r="C20" s="110">
        <f t="shared" si="0"/>
        <v>502</v>
      </c>
      <c r="D20" s="111">
        <v>245</v>
      </c>
      <c r="E20" s="111">
        <v>257</v>
      </c>
      <c r="F20" s="108"/>
    </row>
    <row r="21" spans="1:6" ht="14.25" x14ac:dyDescent="0.15">
      <c r="A21" s="216"/>
      <c r="B21" s="109" t="s">
        <v>25</v>
      </c>
      <c r="C21" s="110">
        <f t="shared" si="0"/>
        <v>81</v>
      </c>
      <c r="D21" s="111">
        <v>81</v>
      </c>
      <c r="E21" s="111">
        <v>0</v>
      </c>
      <c r="F21" s="108"/>
    </row>
    <row r="22" spans="1:6" ht="14.25" x14ac:dyDescent="0.15">
      <c r="A22" s="216"/>
      <c r="B22" s="109" t="s">
        <v>26</v>
      </c>
      <c r="C22" s="110">
        <f t="shared" si="0"/>
        <v>82</v>
      </c>
      <c r="D22" s="111">
        <v>59</v>
      </c>
      <c r="E22" s="111">
        <v>23</v>
      </c>
      <c r="F22" s="108"/>
    </row>
    <row r="23" spans="1:6" ht="14.25" x14ac:dyDescent="0.15">
      <c r="A23" s="206" t="s">
        <v>27</v>
      </c>
      <c r="B23" s="106" t="s">
        <v>10</v>
      </c>
      <c r="C23" s="104">
        <f t="shared" si="0"/>
        <v>2849</v>
      </c>
      <c r="D23" s="107">
        <v>907</v>
      </c>
      <c r="E23" s="107">
        <v>1942</v>
      </c>
      <c r="F23" s="108"/>
    </row>
    <row r="24" spans="1:6" ht="14.25" x14ac:dyDescent="0.15">
      <c r="A24" s="216"/>
      <c r="B24" s="109" t="s">
        <v>287</v>
      </c>
      <c r="C24" s="110">
        <f t="shared" si="0"/>
        <v>70</v>
      </c>
      <c r="D24" s="111">
        <v>0</v>
      </c>
      <c r="E24" s="111">
        <v>70</v>
      </c>
      <c r="F24" s="108"/>
    </row>
    <row r="25" spans="1:6" ht="14.25" x14ac:dyDescent="0.15">
      <c r="A25" s="216"/>
      <c r="B25" s="109" t="s">
        <v>28</v>
      </c>
      <c r="C25" s="110">
        <f t="shared" si="0"/>
        <v>89</v>
      </c>
      <c r="D25" s="111">
        <v>0</v>
      </c>
      <c r="E25" s="111">
        <v>89</v>
      </c>
      <c r="F25" s="108"/>
    </row>
    <row r="26" spans="1:6" ht="14.25" x14ac:dyDescent="0.15">
      <c r="A26" s="216"/>
      <c r="B26" s="109" t="s">
        <v>29</v>
      </c>
      <c r="C26" s="110">
        <f t="shared" si="0"/>
        <v>6</v>
      </c>
      <c r="D26" s="111">
        <v>0</v>
      </c>
      <c r="E26" s="111">
        <v>6</v>
      </c>
      <c r="F26" s="108"/>
    </row>
    <row r="27" spans="1:6" ht="14.25" x14ac:dyDescent="0.15">
      <c r="A27" s="216"/>
      <c r="B27" s="109" t="s">
        <v>30</v>
      </c>
      <c r="C27" s="110">
        <f t="shared" si="0"/>
        <v>716</v>
      </c>
      <c r="D27" s="111">
        <v>446</v>
      </c>
      <c r="E27" s="111">
        <v>270</v>
      </c>
      <c r="F27" s="108"/>
    </row>
    <row r="28" spans="1:6" ht="14.25" x14ac:dyDescent="0.15">
      <c r="A28" s="216"/>
      <c r="B28" s="109" t="s">
        <v>31</v>
      </c>
      <c r="C28" s="110">
        <f t="shared" si="0"/>
        <v>605</v>
      </c>
      <c r="D28" s="111">
        <v>29</v>
      </c>
      <c r="E28" s="111">
        <v>576</v>
      </c>
      <c r="F28" s="108"/>
    </row>
    <row r="29" spans="1:6" ht="14.25" x14ac:dyDescent="0.15">
      <c r="A29" s="216"/>
      <c r="B29" s="109" t="s">
        <v>32</v>
      </c>
      <c r="C29" s="110">
        <f t="shared" si="0"/>
        <v>337</v>
      </c>
      <c r="D29" s="111">
        <v>0</v>
      </c>
      <c r="E29" s="111">
        <v>337</v>
      </c>
      <c r="F29" s="108"/>
    </row>
    <row r="30" spans="1:6" ht="14.25" x14ac:dyDescent="0.15">
      <c r="A30" s="216"/>
      <c r="B30" s="109" t="s">
        <v>33</v>
      </c>
      <c r="C30" s="110">
        <f t="shared" si="0"/>
        <v>650</v>
      </c>
      <c r="D30" s="111">
        <v>171</v>
      </c>
      <c r="E30" s="111">
        <v>479</v>
      </c>
      <c r="F30" s="108"/>
    </row>
    <row r="31" spans="1:6" ht="14.25" x14ac:dyDescent="0.15">
      <c r="A31" s="216"/>
      <c r="B31" s="109" t="s">
        <v>34</v>
      </c>
      <c r="C31" s="110">
        <f t="shared" si="0"/>
        <v>376</v>
      </c>
      <c r="D31" s="111">
        <v>261</v>
      </c>
      <c r="E31" s="111">
        <v>115</v>
      </c>
      <c r="F31" s="108"/>
    </row>
    <row r="32" spans="1:6" ht="14.25" x14ac:dyDescent="0.15">
      <c r="A32" s="211" t="s">
        <v>35</v>
      </c>
      <c r="B32" s="106" t="s">
        <v>10</v>
      </c>
      <c r="C32" s="104">
        <f t="shared" si="0"/>
        <v>1675</v>
      </c>
      <c r="D32" s="107">
        <v>1419</v>
      </c>
      <c r="E32" s="107">
        <v>256</v>
      </c>
      <c r="F32" s="108"/>
    </row>
    <row r="33" spans="1:6" ht="14.25" x14ac:dyDescent="0.15">
      <c r="A33" s="212"/>
      <c r="B33" s="109" t="s">
        <v>287</v>
      </c>
      <c r="C33" s="110">
        <f t="shared" si="0"/>
        <v>0</v>
      </c>
      <c r="D33" s="111">
        <v>0</v>
      </c>
      <c r="E33" s="111">
        <v>0</v>
      </c>
      <c r="F33" s="108"/>
    </row>
    <row r="34" spans="1:6" ht="14.25" x14ac:dyDescent="0.15">
      <c r="A34" s="212"/>
      <c r="B34" s="109" t="s">
        <v>36</v>
      </c>
      <c r="C34" s="110">
        <f t="shared" si="0"/>
        <v>63</v>
      </c>
      <c r="D34" s="111">
        <v>0</v>
      </c>
      <c r="E34" s="111">
        <v>63</v>
      </c>
      <c r="F34" s="108"/>
    </row>
    <row r="35" spans="1:6" ht="14.25" x14ac:dyDescent="0.15">
      <c r="A35" s="212"/>
      <c r="B35" s="109" t="s">
        <v>37</v>
      </c>
      <c r="C35" s="110">
        <f t="shared" si="0"/>
        <v>245</v>
      </c>
      <c r="D35" s="111">
        <v>0</v>
      </c>
      <c r="E35" s="111">
        <v>245</v>
      </c>
      <c r="F35" s="108"/>
    </row>
    <row r="36" spans="1:6" ht="14.25" x14ac:dyDescent="0.15">
      <c r="A36" s="212"/>
      <c r="B36" s="109" t="s">
        <v>38</v>
      </c>
      <c r="C36" s="110">
        <f t="shared" si="0"/>
        <v>38</v>
      </c>
      <c r="D36" s="111">
        <v>1</v>
      </c>
      <c r="E36" s="111">
        <v>37</v>
      </c>
      <c r="F36" s="108"/>
    </row>
    <row r="37" spans="1:6" ht="14.25" x14ac:dyDescent="0.15">
      <c r="A37" s="212"/>
      <c r="B37" s="109" t="s">
        <v>39</v>
      </c>
      <c r="C37" s="110">
        <f t="shared" si="0"/>
        <v>426</v>
      </c>
      <c r="D37" s="111">
        <v>395</v>
      </c>
      <c r="E37" s="111">
        <v>31</v>
      </c>
      <c r="F37" s="108"/>
    </row>
    <row r="38" spans="1:6" ht="14.25" x14ac:dyDescent="0.15">
      <c r="A38" s="212"/>
      <c r="B38" s="109" t="s">
        <v>40</v>
      </c>
      <c r="C38" s="110">
        <f t="shared" ref="C38:C69" si="1">SUM(D38+E38)</f>
        <v>637</v>
      </c>
      <c r="D38" s="111">
        <v>587</v>
      </c>
      <c r="E38" s="111">
        <v>50</v>
      </c>
      <c r="F38" s="108"/>
    </row>
    <row r="39" spans="1:6" ht="14.25" x14ac:dyDescent="0.15">
      <c r="A39" s="212"/>
      <c r="B39" s="109" t="s">
        <v>41</v>
      </c>
      <c r="C39" s="110">
        <f t="shared" si="1"/>
        <v>350</v>
      </c>
      <c r="D39" s="111">
        <v>0</v>
      </c>
      <c r="E39" s="111">
        <v>350</v>
      </c>
      <c r="F39" s="108"/>
    </row>
    <row r="40" spans="1:6" ht="14.25" x14ac:dyDescent="0.15">
      <c r="A40" s="212"/>
      <c r="B40" s="109" t="s">
        <v>42</v>
      </c>
      <c r="C40" s="110">
        <f t="shared" si="1"/>
        <v>67</v>
      </c>
      <c r="D40" s="111">
        <v>51</v>
      </c>
      <c r="E40" s="111">
        <v>16</v>
      </c>
      <c r="F40" s="108"/>
    </row>
    <row r="41" spans="1:6" ht="14.25" x14ac:dyDescent="0.15">
      <c r="A41" s="212"/>
      <c r="B41" s="109" t="s">
        <v>43</v>
      </c>
      <c r="C41" s="110">
        <f t="shared" si="1"/>
        <v>399</v>
      </c>
      <c r="D41" s="111">
        <v>380</v>
      </c>
      <c r="E41" s="111">
        <v>19</v>
      </c>
      <c r="F41" s="108"/>
    </row>
    <row r="42" spans="1:6" ht="14.25" x14ac:dyDescent="0.15">
      <c r="A42" s="213"/>
      <c r="B42" s="109" t="s">
        <v>44</v>
      </c>
      <c r="C42" s="110">
        <f t="shared" si="1"/>
        <v>-550</v>
      </c>
      <c r="D42" s="111">
        <v>5</v>
      </c>
      <c r="E42" s="111">
        <v>-555</v>
      </c>
      <c r="F42" s="108"/>
    </row>
    <row r="43" spans="1:6" ht="14.25" x14ac:dyDescent="0.15">
      <c r="A43" s="208" t="s">
        <v>45</v>
      </c>
      <c r="B43" s="106" t="s">
        <v>10</v>
      </c>
      <c r="C43" s="104">
        <f t="shared" si="1"/>
        <v>3868</v>
      </c>
      <c r="D43" s="107">
        <v>2643</v>
      </c>
      <c r="E43" s="107">
        <v>1225</v>
      </c>
      <c r="F43" s="108"/>
    </row>
    <row r="44" spans="1:6" ht="14.25" x14ac:dyDescent="0.15">
      <c r="A44" s="219"/>
      <c r="B44" s="109" t="s">
        <v>287</v>
      </c>
      <c r="C44" s="110">
        <f t="shared" si="1"/>
        <v>1819</v>
      </c>
      <c r="D44" s="111">
        <v>1235</v>
      </c>
      <c r="E44" s="111">
        <v>584</v>
      </c>
      <c r="F44" s="108"/>
    </row>
    <row r="45" spans="1:6" ht="14.25" x14ac:dyDescent="0.15">
      <c r="A45" s="219"/>
      <c r="B45" s="109" t="s">
        <v>46</v>
      </c>
      <c r="C45" s="110">
        <f t="shared" si="1"/>
        <v>9</v>
      </c>
      <c r="D45" s="111">
        <v>9</v>
      </c>
      <c r="E45" s="111">
        <v>0</v>
      </c>
      <c r="F45" s="108"/>
    </row>
    <row r="46" spans="1:6" ht="14.25" x14ac:dyDescent="0.15">
      <c r="A46" s="219"/>
      <c r="B46" s="109" t="s">
        <v>47</v>
      </c>
      <c r="C46" s="110">
        <f t="shared" si="1"/>
        <v>284</v>
      </c>
      <c r="D46" s="111">
        <v>284</v>
      </c>
      <c r="E46" s="111">
        <v>0</v>
      </c>
      <c r="F46" s="108"/>
    </row>
    <row r="47" spans="1:6" ht="14.25" x14ac:dyDescent="0.15">
      <c r="A47" s="219"/>
      <c r="B47" s="109" t="s">
        <v>48</v>
      </c>
      <c r="C47" s="110">
        <f t="shared" si="1"/>
        <v>279</v>
      </c>
      <c r="D47" s="111">
        <v>183</v>
      </c>
      <c r="E47" s="111">
        <v>96</v>
      </c>
      <c r="F47" s="108"/>
    </row>
    <row r="48" spans="1:6" ht="14.25" x14ac:dyDescent="0.15">
      <c r="A48" s="219"/>
      <c r="B48" s="109" t="s">
        <v>49</v>
      </c>
      <c r="C48" s="110">
        <f t="shared" si="1"/>
        <v>319</v>
      </c>
      <c r="D48" s="111">
        <v>0</v>
      </c>
      <c r="E48" s="111">
        <v>319</v>
      </c>
      <c r="F48" s="108"/>
    </row>
    <row r="49" spans="1:6" ht="14.25" x14ac:dyDescent="0.15">
      <c r="A49" s="219"/>
      <c r="B49" s="109" t="s">
        <v>50</v>
      </c>
      <c r="C49" s="110">
        <f t="shared" si="1"/>
        <v>564</v>
      </c>
      <c r="D49" s="111">
        <v>564</v>
      </c>
      <c r="E49" s="111">
        <v>0</v>
      </c>
      <c r="F49" s="108"/>
    </row>
    <row r="50" spans="1:6" ht="14.25" x14ac:dyDescent="0.15">
      <c r="A50" s="220"/>
      <c r="B50" s="109" t="s">
        <v>51</v>
      </c>
      <c r="C50" s="110">
        <f t="shared" si="1"/>
        <v>594</v>
      </c>
      <c r="D50" s="111">
        <v>368</v>
      </c>
      <c r="E50" s="111">
        <v>226</v>
      </c>
      <c r="F50" s="108"/>
    </row>
    <row r="51" spans="1:6" ht="14.25" x14ac:dyDescent="0.15">
      <c r="A51" s="206" t="s">
        <v>52</v>
      </c>
      <c r="B51" s="106" t="s">
        <v>10</v>
      </c>
      <c r="C51" s="104">
        <f t="shared" si="1"/>
        <v>4138</v>
      </c>
      <c r="D51" s="107">
        <v>2695</v>
      </c>
      <c r="E51" s="107">
        <v>1443</v>
      </c>
      <c r="F51" s="108"/>
    </row>
    <row r="52" spans="1:6" ht="14.25" x14ac:dyDescent="0.15">
      <c r="A52" s="216"/>
      <c r="B52" s="109" t="s">
        <v>287</v>
      </c>
      <c r="C52" s="110">
        <f t="shared" si="1"/>
        <v>48</v>
      </c>
      <c r="D52" s="111">
        <v>48</v>
      </c>
      <c r="E52" s="111">
        <v>0</v>
      </c>
      <c r="F52" s="108"/>
    </row>
    <row r="53" spans="1:6" ht="14.25" x14ac:dyDescent="0.15">
      <c r="A53" s="216"/>
      <c r="B53" s="109" t="s">
        <v>53</v>
      </c>
      <c r="C53" s="110">
        <f t="shared" si="1"/>
        <v>589</v>
      </c>
      <c r="D53" s="111">
        <v>52</v>
      </c>
      <c r="E53" s="111">
        <v>537</v>
      </c>
      <c r="F53" s="108"/>
    </row>
    <row r="54" spans="1:6" ht="14.25" x14ac:dyDescent="0.15">
      <c r="A54" s="216"/>
      <c r="B54" s="109" t="s">
        <v>54</v>
      </c>
      <c r="C54" s="110">
        <f t="shared" si="1"/>
        <v>828</v>
      </c>
      <c r="D54" s="111">
        <v>595</v>
      </c>
      <c r="E54" s="111">
        <v>233</v>
      </c>
      <c r="F54" s="108"/>
    </row>
    <row r="55" spans="1:6" ht="14.25" x14ac:dyDescent="0.15">
      <c r="A55" s="216"/>
      <c r="B55" s="109" t="s">
        <v>55</v>
      </c>
      <c r="C55" s="110">
        <f t="shared" si="1"/>
        <v>52</v>
      </c>
      <c r="D55" s="111">
        <v>0</v>
      </c>
      <c r="E55" s="111">
        <v>52</v>
      </c>
      <c r="F55" s="108"/>
    </row>
    <row r="56" spans="1:6" ht="14.25" x14ac:dyDescent="0.15">
      <c r="A56" s="216"/>
      <c r="B56" s="109" t="s">
        <v>56</v>
      </c>
      <c r="C56" s="110">
        <f t="shared" si="1"/>
        <v>426</v>
      </c>
      <c r="D56" s="111">
        <v>219</v>
      </c>
      <c r="E56" s="111">
        <v>207</v>
      </c>
      <c r="F56" s="108"/>
    </row>
    <row r="57" spans="1:6" ht="14.25" x14ac:dyDescent="0.15">
      <c r="A57" s="216"/>
      <c r="B57" s="109" t="s">
        <v>57</v>
      </c>
      <c r="C57" s="110">
        <f t="shared" si="1"/>
        <v>450</v>
      </c>
      <c r="D57" s="111">
        <v>231</v>
      </c>
      <c r="E57" s="111">
        <v>219</v>
      </c>
      <c r="F57" s="108"/>
    </row>
    <row r="58" spans="1:6" ht="14.25" x14ac:dyDescent="0.15">
      <c r="A58" s="216"/>
      <c r="B58" s="109" t="s">
        <v>58</v>
      </c>
      <c r="C58" s="110">
        <f t="shared" si="1"/>
        <v>0</v>
      </c>
      <c r="D58" s="111">
        <v>0</v>
      </c>
      <c r="E58" s="111">
        <v>0</v>
      </c>
      <c r="F58" s="108"/>
    </row>
    <row r="59" spans="1:6" ht="14.25" x14ac:dyDescent="0.15">
      <c r="A59" s="216"/>
      <c r="B59" s="109" t="s">
        <v>59</v>
      </c>
      <c r="C59" s="110">
        <f t="shared" si="1"/>
        <v>1745</v>
      </c>
      <c r="D59" s="111">
        <v>1550</v>
      </c>
      <c r="E59" s="111">
        <v>195</v>
      </c>
      <c r="F59" s="108"/>
    </row>
    <row r="60" spans="1:6" ht="14.25" x14ac:dyDescent="0.15">
      <c r="A60" s="206" t="s">
        <v>60</v>
      </c>
      <c r="B60" s="106" t="s">
        <v>10</v>
      </c>
      <c r="C60" s="104">
        <f t="shared" si="1"/>
        <v>2797</v>
      </c>
      <c r="D60" s="107">
        <v>721</v>
      </c>
      <c r="E60" s="107">
        <v>2076</v>
      </c>
      <c r="F60" s="108"/>
    </row>
    <row r="61" spans="1:6" ht="14.25" x14ac:dyDescent="0.15">
      <c r="A61" s="216"/>
      <c r="B61" s="109" t="s">
        <v>287</v>
      </c>
      <c r="C61" s="110">
        <f t="shared" si="1"/>
        <v>677</v>
      </c>
      <c r="D61" s="111">
        <v>555</v>
      </c>
      <c r="E61" s="111">
        <v>122</v>
      </c>
      <c r="F61" s="108"/>
    </row>
    <row r="62" spans="1:6" ht="14.25" x14ac:dyDescent="0.15">
      <c r="A62" s="216"/>
      <c r="B62" s="109" t="s">
        <v>61</v>
      </c>
      <c r="C62" s="110">
        <f t="shared" si="1"/>
        <v>1643</v>
      </c>
      <c r="D62" s="111">
        <v>166</v>
      </c>
      <c r="E62" s="111">
        <v>1477</v>
      </c>
      <c r="F62" s="108"/>
    </row>
    <row r="63" spans="1:6" ht="14.25" x14ac:dyDescent="0.15">
      <c r="A63" s="216"/>
      <c r="B63" s="109" t="s">
        <v>62</v>
      </c>
      <c r="C63" s="110">
        <f t="shared" si="1"/>
        <v>477</v>
      </c>
      <c r="D63" s="111">
        <v>0</v>
      </c>
      <c r="E63" s="111">
        <v>477</v>
      </c>
      <c r="F63" s="108"/>
    </row>
    <row r="64" spans="1:6" ht="14.25" x14ac:dyDescent="0.15">
      <c r="A64" s="217" t="s">
        <v>63</v>
      </c>
      <c r="B64" s="106" t="s">
        <v>10</v>
      </c>
      <c r="C64" s="104">
        <f t="shared" si="1"/>
        <v>3495</v>
      </c>
      <c r="D64" s="107">
        <v>1336</v>
      </c>
      <c r="E64" s="107">
        <v>2159</v>
      </c>
      <c r="F64" s="108"/>
    </row>
    <row r="65" spans="1:6" ht="14.25" x14ac:dyDescent="0.15">
      <c r="A65" s="218"/>
      <c r="B65" s="109" t="s">
        <v>287</v>
      </c>
      <c r="C65" s="110">
        <f t="shared" si="1"/>
        <v>1229</v>
      </c>
      <c r="D65" s="111">
        <v>842</v>
      </c>
      <c r="E65" s="111">
        <v>387</v>
      </c>
      <c r="F65" s="108"/>
    </row>
    <row r="66" spans="1:6" ht="14.25" x14ac:dyDescent="0.15">
      <c r="A66" s="218"/>
      <c r="B66" s="109" t="s">
        <v>64</v>
      </c>
      <c r="C66" s="110">
        <f t="shared" si="1"/>
        <v>84</v>
      </c>
      <c r="D66" s="111">
        <v>84</v>
      </c>
      <c r="E66" s="111">
        <v>0</v>
      </c>
      <c r="F66" s="108"/>
    </row>
    <row r="67" spans="1:6" ht="14.25" x14ac:dyDescent="0.15">
      <c r="A67" s="218"/>
      <c r="B67" s="109" t="s">
        <v>65</v>
      </c>
      <c r="C67" s="110">
        <f t="shared" si="1"/>
        <v>126</v>
      </c>
      <c r="D67" s="111">
        <v>37</v>
      </c>
      <c r="E67" s="111">
        <v>89</v>
      </c>
      <c r="F67" s="108"/>
    </row>
    <row r="68" spans="1:6" ht="14.25" x14ac:dyDescent="0.15">
      <c r="A68" s="218"/>
      <c r="B68" s="109" t="s">
        <v>66</v>
      </c>
      <c r="C68" s="110">
        <f t="shared" si="1"/>
        <v>5</v>
      </c>
      <c r="D68" s="111">
        <v>0</v>
      </c>
      <c r="E68" s="111">
        <v>5</v>
      </c>
      <c r="F68" s="108"/>
    </row>
    <row r="69" spans="1:6" ht="14.25" x14ac:dyDescent="0.15">
      <c r="A69" s="218"/>
      <c r="B69" s="109" t="s">
        <v>67</v>
      </c>
      <c r="C69" s="110">
        <f t="shared" si="1"/>
        <v>2051</v>
      </c>
      <c r="D69" s="111">
        <v>373</v>
      </c>
      <c r="E69" s="111">
        <v>1678</v>
      </c>
      <c r="F69" s="108"/>
    </row>
    <row r="70" spans="1:6" ht="14.25" x14ac:dyDescent="0.15">
      <c r="A70" s="211" t="s">
        <v>68</v>
      </c>
      <c r="B70" s="106" t="s">
        <v>10</v>
      </c>
      <c r="C70" s="104">
        <f t="shared" ref="C70:C101" si="2">SUM(D70+E70)</f>
        <v>3205</v>
      </c>
      <c r="D70" s="107">
        <v>2511</v>
      </c>
      <c r="E70" s="107">
        <v>694</v>
      </c>
      <c r="F70" s="108"/>
    </row>
    <row r="71" spans="1:6" ht="14.25" x14ac:dyDescent="0.15">
      <c r="A71" s="212"/>
      <c r="B71" s="109" t="s">
        <v>287</v>
      </c>
      <c r="C71" s="110">
        <f t="shared" si="2"/>
        <v>118</v>
      </c>
      <c r="D71" s="111">
        <v>65</v>
      </c>
      <c r="E71" s="111">
        <v>53</v>
      </c>
      <c r="F71" s="108"/>
    </row>
    <row r="72" spans="1:6" ht="14.25" x14ac:dyDescent="0.15">
      <c r="A72" s="212"/>
      <c r="B72" s="109" t="s">
        <v>69</v>
      </c>
      <c r="C72" s="110">
        <f t="shared" si="2"/>
        <v>79</v>
      </c>
      <c r="D72" s="111">
        <v>79</v>
      </c>
      <c r="E72" s="111">
        <v>0</v>
      </c>
      <c r="F72" s="108"/>
    </row>
    <row r="73" spans="1:6" ht="14.25" x14ac:dyDescent="0.15">
      <c r="A73" s="212"/>
      <c r="B73" s="109" t="s">
        <v>70</v>
      </c>
      <c r="C73" s="110">
        <f t="shared" si="2"/>
        <v>696</v>
      </c>
      <c r="D73" s="111">
        <v>676</v>
      </c>
      <c r="E73" s="111">
        <v>20</v>
      </c>
      <c r="F73" s="108"/>
    </row>
    <row r="74" spans="1:6" ht="14.25" x14ac:dyDescent="0.15">
      <c r="A74" s="212"/>
      <c r="B74" s="109" t="s">
        <v>71</v>
      </c>
      <c r="C74" s="110">
        <f t="shared" si="2"/>
        <v>446</v>
      </c>
      <c r="D74" s="111">
        <v>400</v>
      </c>
      <c r="E74" s="111">
        <v>46</v>
      </c>
      <c r="F74" s="108"/>
    </row>
    <row r="75" spans="1:6" ht="14.25" x14ac:dyDescent="0.15">
      <c r="A75" s="212"/>
      <c r="B75" s="109" t="s">
        <v>72</v>
      </c>
      <c r="C75" s="110">
        <f t="shared" si="2"/>
        <v>809</v>
      </c>
      <c r="D75" s="111">
        <v>665</v>
      </c>
      <c r="E75" s="111">
        <v>144</v>
      </c>
      <c r="F75" s="108"/>
    </row>
    <row r="76" spans="1:6" ht="14.25" x14ac:dyDescent="0.15">
      <c r="A76" s="212"/>
      <c r="B76" s="109" t="s">
        <v>73</v>
      </c>
      <c r="C76" s="110">
        <f t="shared" si="2"/>
        <v>46</v>
      </c>
      <c r="D76" s="111">
        <v>0</v>
      </c>
      <c r="E76" s="111">
        <v>46</v>
      </c>
      <c r="F76" s="108"/>
    </row>
    <row r="77" spans="1:6" ht="14.25" x14ac:dyDescent="0.15">
      <c r="A77" s="212"/>
      <c r="B77" s="109" t="s">
        <v>74</v>
      </c>
      <c r="C77" s="110">
        <f t="shared" si="2"/>
        <v>241</v>
      </c>
      <c r="D77" s="111">
        <v>241</v>
      </c>
      <c r="E77" s="111">
        <v>0</v>
      </c>
      <c r="F77" s="108"/>
    </row>
    <row r="78" spans="1:6" ht="14.25" x14ac:dyDescent="0.15">
      <c r="A78" s="212"/>
      <c r="B78" s="109" t="s">
        <v>75</v>
      </c>
      <c r="C78" s="110">
        <f t="shared" si="2"/>
        <v>493</v>
      </c>
      <c r="D78" s="111">
        <v>219</v>
      </c>
      <c r="E78" s="111">
        <v>274</v>
      </c>
      <c r="F78" s="108"/>
    </row>
    <row r="79" spans="1:6" ht="14.25" x14ac:dyDescent="0.15">
      <c r="A79" s="212"/>
      <c r="B79" s="109" t="s">
        <v>76</v>
      </c>
      <c r="C79" s="110">
        <f t="shared" si="2"/>
        <v>166</v>
      </c>
      <c r="D79" s="111">
        <v>166</v>
      </c>
      <c r="E79" s="111">
        <v>0</v>
      </c>
      <c r="F79" s="108"/>
    </row>
    <row r="80" spans="1:6" ht="14.25" x14ac:dyDescent="0.15">
      <c r="A80" s="213"/>
      <c r="B80" s="112" t="s">
        <v>77</v>
      </c>
      <c r="C80" s="110">
        <f t="shared" si="2"/>
        <v>111</v>
      </c>
      <c r="D80" s="111">
        <v>0</v>
      </c>
      <c r="E80" s="111">
        <v>111</v>
      </c>
      <c r="F80" s="108"/>
    </row>
    <row r="81" spans="1:6" ht="14.25" x14ac:dyDescent="0.15">
      <c r="A81" s="211" t="s">
        <v>205</v>
      </c>
      <c r="B81" s="106" t="s">
        <v>10</v>
      </c>
      <c r="C81" s="104">
        <f t="shared" si="2"/>
        <v>2508</v>
      </c>
      <c r="D81" s="107">
        <v>1166</v>
      </c>
      <c r="E81" s="107">
        <v>1342</v>
      </c>
      <c r="F81" s="108"/>
    </row>
    <row r="82" spans="1:6" ht="14.25" x14ac:dyDescent="0.15">
      <c r="A82" s="212"/>
      <c r="B82" s="109" t="s">
        <v>287</v>
      </c>
      <c r="C82" s="110">
        <f t="shared" si="2"/>
        <v>65</v>
      </c>
      <c r="D82" s="111">
        <v>32</v>
      </c>
      <c r="E82" s="111">
        <v>33</v>
      </c>
      <c r="F82" s="108"/>
    </row>
    <row r="83" spans="1:6" ht="14.25" x14ac:dyDescent="0.15">
      <c r="A83" s="212"/>
      <c r="B83" s="109" t="s">
        <v>79</v>
      </c>
      <c r="C83" s="110">
        <f t="shared" si="2"/>
        <v>309</v>
      </c>
      <c r="D83" s="111">
        <v>211</v>
      </c>
      <c r="E83" s="111">
        <v>98</v>
      </c>
      <c r="F83" s="108"/>
    </row>
    <row r="84" spans="1:6" ht="14.25" x14ac:dyDescent="0.15">
      <c r="A84" s="212"/>
      <c r="B84" s="109" t="s">
        <v>80</v>
      </c>
      <c r="C84" s="110">
        <f t="shared" si="2"/>
        <v>138</v>
      </c>
      <c r="D84" s="111">
        <v>118</v>
      </c>
      <c r="E84" s="111">
        <v>20</v>
      </c>
      <c r="F84" s="108"/>
    </row>
    <row r="85" spans="1:6" ht="14.25" x14ac:dyDescent="0.15">
      <c r="A85" s="212"/>
      <c r="B85" s="109" t="s">
        <v>81</v>
      </c>
      <c r="C85" s="110">
        <f t="shared" si="2"/>
        <v>476</v>
      </c>
      <c r="D85" s="111">
        <v>255</v>
      </c>
      <c r="E85" s="111">
        <v>221</v>
      </c>
      <c r="F85" s="108"/>
    </row>
    <row r="86" spans="1:6" ht="14.25" x14ac:dyDescent="0.15">
      <c r="A86" s="212"/>
      <c r="B86" s="109" t="s">
        <v>82</v>
      </c>
      <c r="C86" s="110">
        <f t="shared" si="2"/>
        <v>210</v>
      </c>
      <c r="D86" s="111">
        <v>210</v>
      </c>
      <c r="E86" s="111">
        <v>0</v>
      </c>
      <c r="F86" s="108"/>
    </row>
    <row r="87" spans="1:6" ht="14.25" x14ac:dyDescent="0.15">
      <c r="A87" s="212"/>
      <c r="B87" s="109" t="s">
        <v>83</v>
      </c>
      <c r="C87" s="110">
        <f t="shared" si="2"/>
        <v>282</v>
      </c>
      <c r="D87" s="111">
        <v>109</v>
      </c>
      <c r="E87" s="111">
        <v>173</v>
      </c>
      <c r="F87" s="108"/>
    </row>
    <row r="88" spans="1:6" ht="14.25" x14ac:dyDescent="0.15">
      <c r="A88" s="212"/>
      <c r="B88" s="109" t="s">
        <v>84</v>
      </c>
      <c r="C88" s="110">
        <f t="shared" si="2"/>
        <v>124</v>
      </c>
      <c r="D88" s="111">
        <v>124</v>
      </c>
      <c r="E88" s="111">
        <v>0</v>
      </c>
      <c r="F88" s="108"/>
    </row>
    <row r="89" spans="1:6" ht="14.25" x14ac:dyDescent="0.15">
      <c r="A89" s="212"/>
      <c r="B89" s="109" t="s">
        <v>85</v>
      </c>
      <c r="C89" s="110">
        <f t="shared" si="2"/>
        <v>425</v>
      </c>
      <c r="D89" s="111">
        <v>49</v>
      </c>
      <c r="E89" s="111">
        <v>376</v>
      </c>
      <c r="F89" s="108"/>
    </row>
    <row r="90" spans="1:6" ht="14.25" x14ac:dyDescent="0.15">
      <c r="A90" s="212"/>
      <c r="B90" s="109" t="s">
        <v>86</v>
      </c>
      <c r="C90" s="110">
        <f t="shared" si="2"/>
        <v>460</v>
      </c>
      <c r="D90" s="111">
        <v>58</v>
      </c>
      <c r="E90" s="111">
        <v>402</v>
      </c>
      <c r="F90" s="108"/>
    </row>
    <row r="91" spans="1:6" ht="14.25" x14ac:dyDescent="0.15">
      <c r="A91" s="213"/>
      <c r="B91" s="109" t="s">
        <v>87</v>
      </c>
      <c r="C91" s="110">
        <f t="shared" si="2"/>
        <v>19</v>
      </c>
      <c r="D91" s="111">
        <v>0</v>
      </c>
      <c r="E91" s="111">
        <v>19</v>
      </c>
      <c r="F91" s="108"/>
    </row>
    <row r="92" spans="1:6" ht="14.25" x14ac:dyDescent="0.15">
      <c r="A92" s="206" t="s">
        <v>88</v>
      </c>
      <c r="B92" s="106" t="s">
        <v>10</v>
      </c>
      <c r="C92" s="104">
        <f t="shared" si="2"/>
        <v>5312</v>
      </c>
      <c r="D92" s="107">
        <v>3915</v>
      </c>
      <c r="E92" s="107">
        <v>1397</v>
      </c>
      <c r="F92" s="108"/>
    </row>
    <row r="93" spans="1:6" ht="14.25" x14ac:dyDescent="0.15">
      <c r="A93" s="206"/>
      <c r="B93" s="109" t="s">
        <v>287</v>
      </c>
      <c r="C93" s="110">
        <f t="shared" si="2"/>
        <v>9</v>
      </c>
      <c r="D93" s="111">
        <v>0</v>
      </c>
      <c r="E93" s="111">
        <v>9</v>
      </c>
      <c r="F93" s="108"/>
    </row>
    <row r="94" spans="1:6" ht="14.25" x14ac:dyDescent="0.15">
      <c r="A94" s="206"/>
      <c r="B94" s="109" t="s">
        <v>89</v>
      </c>
      <c r="C94" s="110">
        <f t="shared" si="2"/>
        <v>564</v>
      </c>
      <c r="D94" s="111">
        <v>158</v>
      </c>
      <c r="E94" s="111">
        <v>406</v>
      </c>
      <c r="F94" s="108"/>
    </row>
    <row r="95" spans="1:6" ht="14.25" x14ac:dyDescent="0.15">
      <c r="A95" s="206"/>
      <c r="B95" s="109" t="s">
        <v>90</v>
      </c>
      <c r="C95" s="110">
        <f t="shared" si="2"/>
        <v>275</v>
      </c>
      <c r="D95" s="111">
        <v>65</v>
      </c>
      <c r="E95" s="111">
        <v>210</v>
      </c>
      <c r="F95" s="108"/>
    </row>
    <row r="96" spans="1:6" ht="14.25" x14ac:dyDescent="0.15">
      <c r="A96" s="206"/>
      <c r="B96" s="109" t="s">
        <v>91</v>
      </c>
      <c r="C96" s="110">
        <f t="shared" si="2"/>
        <v>0</v>
      </c>
      <c r="D96" s="111">
        <v>0</v>
      </c>
      <c r="E96" s="111">
        <v>0</v>
      </c>
      <c r="F96" s="108"/>
    </row>
    <row r="97" spans="1:6" ht="14.25" x14ac:dyDescent="0.15">
      <c r="A97" s="206"/>
      <c r="B97" s="109" t="s">
        <v>92</v>
      </c>
      <c r="C97" s="110">
        <f t="shared" si="2"/>
        <v>324</v>
      </c>
      <c r="D97" s="111">
        <v>324</v>
      </c>
      <c r="E97" s="111">
        <v>0</v>
      </c>
      <c r="F97" s="108"/>
    </row>
    <row r="98" spans="1:6" ht="14.25" x14ac:dyDescent="0.15">
      <c r="A98" s="206"/>
      <c r="B98" s="109" t="s">
        <v>93</v>
      </c>
      <c r="C98" s="110">
        <f t="shared" si="2"/>
        <v>918</v>
      </c>
      <c r="D98" s="111">
        <v>918</v>
      </c>
      <c r="E98" s="111">
        <v>0</v>
      </c>
      <c r="F98" s="108"/>
    </row>
    <row r="99" spans="1:6" ht="14.25" x14ac:dyDescent="0.15">
      <c r="A99" s="206"/>
      <c r="B99" s="109" t="s">
        <v>94</v>
      </c>
      <c r="C99" s="110">
        <f t="shared" si="2"/>
        <v>483</v>
      </c>
      <c r="D99" s="111">
        <v>133</v>
      </c>
      <c r="E99" s="111">
        <v>350</v>
      </c>
      <c r="F99" s="108"/>
    </row>
    <row r="100" spans="1:6" ht="14.25" x14ac:dyDescent="0.15">
      <c r="A100" s="206"/>
      <c r="B100" s="109" t="s">
        <v>95</v>
      </c>
      <c r="C100" s="110">
        <f t="shared" si="2"/>
        <v>423</v>
      </c>
      <c r="D100" s="111">
        <v>423</v>
      </c>
      <c r="E100" s="111">
        <v>0</v>
      </c>
      <c r="F100" s="108"/>
    </row>
    <row r="101" spans="1:6" ht="14.25" x14ac:dyDescent="0.15">
      <c r="A101" s="206"/>
      <c r="B101" s="109" t="s">
        <v>96</v>
      </c>
      <c r="C101" s="110">
        <f t="shared" si="2"/>
        <v>255</v>
      </c>
      <c r="D101" s="111">
        <v>255</v>
      </c>
      <c r="E101" s="111">
        <v>0</v>
      </c>
      <c r="F101" s="108"/>
    </row>
    <row r="102" spans="1:6" ht="14.25" x14ac:dyDescent="0.15">
      <c r="A102" s="206"/>
      <c r="B102" s="109" t="s">
        <v>97</v>
      </c>
      <c r="C102" s="110">
        <f t="shared" ref="C102:C120" si="3">SUM(D102+E102)</f>
        <v>43</v>
      </c>
      <c r="D102" s="111">
        <v>43</v>
      </c>
      <c r="E102" s="111">
        <v>0</v>
      </c>
      <c r="F102" s="108"/>
    </row>
    <row r="103" spans="1:6" ht="14.25" x14ac:dyDescent="0.15">
      <c r="A103" s="206"/>
      <c r="B103" s="109" t="s">
        <v>98</v>
      </c>
      <c r="C103" s="110">
        <f t="shared" si="3"/>
        <v>815</v>
      </c>
      <c r="D103" s="111">
        <v>645</v>
      </c>
      <c r="E103" s="111">
        <v>170</v>
      </c>
      <c r="F103" s="108"/>
    </row>
    <row r="104" spans="1:6" ht="14.25" x14ac:dyDescent="0.15">
      <c r="A104" s="206"/>
      <c r="B104" s="109" t="s">
        <v>99</v>
      </c>
      <c r="C104" s="110">
        <f t="shared" si="3"/>
        <v>0</v>
      </c>
      <c r="D104" s="111">
        <v>0</v>
      </c>
      <c r="E104" s="111">
        <v>0</v>
      </c>
      <c r="F104" s="108"/>
    </row>
    <row r="105" spans="1:6" ht="14.25" x14ac:dyDescent="0.15">
      <c r="A105" s="206"/>
      <c r="B105" s="109" t="s">
        <v>100</v>
      </c>
      <c r="C105" s="110">
        <f t="shared" si="3"/>
        <v>1203</v>
      </c>
      <c r="D105" s="111">
        <v>951</v>
      </c>
      <c r="E105" s="111">
        <v>252</v>
      </c>
      <c r="F105" s="108"/>
    </row>
    <row r="106" spans="1:6" ht="14.25" x14ac:dyDescent="0.15">
      <c r="A106" s="208" t="s">
        <v>101</v>
      </c>
      <c r="B106" s="106" t="s">
        <v>10</v>
      </c>
      <c r="C106" s="104">
        <f t="shared" si="3"/>
        <v>2772</v>
      </c>
      <c r="D106" s="107">
        <v>1912</v>
      </c>
      <c r="E106" s="107">
        <v>860</v>
      </c>
      <c r="F106" s="108"/>
    </row>
    <row r="107" spans="1:6" ht="14.25" x14ac:dyDescent="0.15">
      <c r="A107" s="209"/>
      <c r="B107" s="109" t="s">
        <v>287</v>
      </c>
      <c r="C107" s="110">
        <f t="shared" si="3"/>
        <v>-1232</v>
      </c>
      <c r="D107" s="111">
        <v>-1374</v>
      </c>
      <c r="E107" s="111">
        <v>142</v>
      </c>
      <c r="F107" s="108"/>
    </row>
    <row r="108" spans="1:6" ht="14.25" x14ac:dyDescent="0.15">
      <c r="A108" s="209"/>
      <c r="B108" s="109" t="s">
        <v>102</v>
      </c>
      <c r="C108" s="110">
        <f t="shared" si="3"/>
        <v>3239</v>
      </c>
      <c r="D108" s="111">
        <v>3239</v>
      </c>
      <c r="E108" s="111">
        <v>0</v>
      </c>
      <c r="F108" s="108"/>
    </row>
    <row r="109" spans="1:6" ht="14.25" x14ac:dyDescent="0.15">
      <c r="A109" s="209"/>
      <c r="B109" s="109" t="s">
        <v>103</v>
      </c>
      <c r="C109" s="110">
        <f t="shared" si="3"/>
        <v>334</v>
      </c>
      <c r="D109" s="111">
        <v>0</v>
      </c>
      <c r="E109" s="111">
        <v>334</v>
      </c>
      <c r="F109" s="108"/>
    </row>
    <row r="110" spans="1:6" ht="14.25" x14ac:dyDescent="0.15">
      <c r="A110" s="209"/>
      <c r="B110" s="109" t="s">
        <v>104</v>
      </c>
      <c r="C110" s="110">
        <f t="shared" si="3"/>
        <v>327</v>
      </c>
      <c r="D110" s="111">
        <v>47</v>
      </c>
      <c r="E110" s="111">
        <v>280</v>
      </c>
      <c r="F110" s="108"/>
    </row>
    <row r="111" spans="1:6" ht="14.25" x14ac:dyDescent="0.15">
      <c r="A111" s="210"/>
      <c r="B111" s="109" t="s">
        <v>105</v>
      </c>
      <c r="C111" s="110">
        <f t="shared" si="3"/>
        <v>104</v>
      </c>
      <c r="D111" s="111">
        <v>0</v>
      </c>
      <c r="E111" s="111">
        <v>104</v>
      </c>
      <c r="F111" s="108"/>
    </row>
    <row r="112" spans="1:6" ht="14.25" x14ac:dyDescent="0.15">
      <c r="A112" s="204" t="s">
        <v>106</v>
      </c>
      <c r="B112" s="106" t="s">
        <v>10</v>
      </c>
      <c r="C112" s="104">
        <f t="shared" si="3"/>
        <v>4668</v>
      </c>
      <c r="D112" s="107">
        <v>3304</v>
      </c>
      <c r="E112" s="107">
        <v>1364</v>
      </c>
      <c r="F112" s="108"/>
    </row>
    <row r="113" spans="1:6" ht="14.25" x14ac:dyDescent="0.15">
      <c r="A113" s="205"/>
      <c r="B113" s="109" t="s">
        <v>107</v>
      </c>
      <c r="C113" s="110">
        <f t="shared" si="3"/>
        <v>167</v>
      </c>
      <c r="D113" s="111">
        <v>28</v>
      </c>
      <c r="E113" s="111">
        <v>139</v>
      </c>
      <c r="F113" s="108"/>
    </row>
    <row r="114" spans="1:6" ht="14.25" x14ac:dyDescent="0.15">
      <c r="A114" s="205"/>
      <c r="B114" s="109" t="s">
        <v>108</v>
      </c>
      <c r="C114" s="110">
        <f t="shared" si="3"/>
        <v>582</v>
      </c>
      <c r="D114" s="111">
        <v>216</v>
      </c>
      <c r="E114" s="111">
        <v>366</v>
      </c>
      <c r="F114" s="108"/>
    </row>
    <row r="115" spans="1:6" ht="14.25" x14ac:dyDescent="0.15">
      <c r="A115" s="205"/>
      <c r="B115" s="109" t="s">
        <v>109</v>
      </c>
      <c r="C115" s="110">
        <f t="shared" si="3"/>
        <v>1226</v>
      </c>
      <c r="D115" s="111">
        <v>1197</v>
      </c>
      <c r="E115" s="111">
        <v>29</v>
      </c>
      <c r="F115" s="108"/>
    </row>
    <row r="116" spans="1:6" ht="14.25" x14ac:dyDescent="0.15">
      <c r="A116" s="205"/>
      <c r="B116" s="109" t="s">
        <v>110</v>
      </c>
      <c r="C116" s="110">
        <f t="shared" si="3"/>
        <v>1003</v>
      </c>
      <c r="D116" s="111">
        <v>795</v>
      </c>
      <c r="E116" s="111">
        <v>208</v>
      </c>
      <c r="F116" s="108"/>
    </row>
    <row r="117" spans="1:6" ht="14.25" x14ac:dyDescent="0.15">
      <c r="A117" s="205"/>
      <c r="B117" s="109" t="s">
        <v>111</v>
      </c>
      <c r="C117" s="110">
        <f t="shared" si="3"/>
        <v>80</v>
      </c>
      <c r="D117" s="111">
        <v>15</v>
      </c>
      <c r="E117" s="111">
        <v>65</v>
      </c>
      <c r="F117" s="108"/>
    </row>
    <row r="118" spans="1:6" ht="14.25" x14ac:dyDescent="0.15">
      <c r="A118" s="205"/>
      <c r="B118" s="109" t="s">
        <v>112</v>
      </c>
      <c r="C118" s="110">
        <f t="shared" si="3"/>
        <v>881</v>
      </c>
      <c r="D118" s="111">
        <v>568</v>
      </c>
      <c r="E118" s="111">
        <v>313</v>
      </c>
      <c r="F118" s="108"/>
    </row>
    <row r="119" spans="1:6" ht="14.25" x14ac:dyDescent="0.15">
      <c r="A119" s="205"/>
      <c r="B119" s="109" t="s">
        <v>113</v>
      </c>
      <c r="C119" s="110">
        <f t="shared" si="3"/>
        <v>75</v>
      </c>
      <c r="D119" s="111">
        <v>28</v>
      </c>
      <c r="E119" s="111">
        <v>47</v>
      </c>
      <c r="F119" s="108"/>
    </row>
    <row r="120" spans="1:6" ht="14.25" x14ac:dyDescent="0.15">
      <c r="A120" s="205"/>
      <c r="B120" s="109" t="s">
        <v>114</v>
      </c>
      <c r="C120" s="110">
        <f t="shared" si="3"/>
        <v>654</v>
      </c>
      <c r="D120" s="111">
        <v>457</v>
      </c>
      <c r="E120" s="111">
        <v>197</v>
      </c>
      <c r="F120" s="108"/>
    </row>
    <row r="121" spans="1:6" ht="21.75" customHeight="1" x14ac:dyDescent="0.15">
      <c r="A121" s="207" t="s">
        <v>567</v>
      </c>
      <c r="B121" s="207"/>
      <c r="C121" s="207"/>
      <c r="D121" s="207"/>
      <c r="E121" s="207"/>
      <c r="F121" s="207"/>
    </row>
  </sheetData>
  <mergeCells count="17">
    <mergeCell ref="A51:A59"/>
    <mergeCell ref="A60:A63"/>
    <mergeCell ref="A64:A69"/>
    <mergeCell ref="A70:A80"/>
    <mergeCell ref="A23:A31"/>
    <mergeCell ref="A32:A42"/>
    <mergeCell ref="A43:A50"/>
    <mergeCell ref="A2:F2"/>
    <mergeCell ref="A5:B5"/>
    <mergeCell ref="A6:A10"/>
    <mergeCell ref="A11:A17"/>
    <mergeCell ref="A18:A22"/>
    <mergeCell ref="A112:A120"/>
    <mergeCell ref="A92:A105"/>
    <mergeCell ref="A121:F121"/>
    <mergeCell ref="A106:A111"/>
    <mergeCell ref="A81:A91"/>
  </mergeCells>
  <phoneticPr fontId="13" type="noConversion"/>
  <printOptions horizontalCentered="1"/>
  <pageMargins left="0.43307086614173229" right="0.31496062992125984" top="0.98425196850393704" bottom="0.98425196850393704" header="0.51181102362204722" footer="0.51181102362204722"/>
  <pageSetup paperSize="9" orientation="portrait" r:id="rId1"/>
  <headerFooter>
    <oddFooter>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3"/>
  <sheetViews>
    <sheetView topLeftCell="A16" workbookViewId="0">
      <selection activeCell="D6" sqref="D6:D18"/>
    </sheetView>
  </sheetViews>
  <sheetFormatPr defaultColWidth="9" defaultRowHeight="13.5" x14ac:dyDescent="0.15"/>
  <cols>
    <col min="1" max="1" width="17" style="182" customWidth="1"/>
    <col min="2" max="2" width="30.875" style="182" customWidth="1"/>
    <col min="3" max="3" width="21" style="182" customWidth="1"/>
    <col min="4" max="4" width="22.25" style="182" customWidth="1"/>
    <col min="5" max="5" width="11.5" style="150"/>
    <col min="6" max="16384" width="9" style="150"/>
  </cols>
  <sheetData>
    <row r="1" spans="1:4" ht="18" customHeight="1" x14ac:dyDescent="0.15">
      <c r="A1" s="152" t="s">
        <v>217</v>
      </c>
      <c r="B1" s="152"/>
      <c r="C1" s="148"/>
      <c r="D1" s="148"/>
    </row>
    <row r="2" spans="1:4" ht="48" customHeight="1" x14ac:dyDescent="0.15">
      <c r="A2" s="199" t="s">
        <v>115</v>
      </c>
      <c r="B2" s="199"/>
      <c r="C2" s="199"/>
      <c r="D2" s="199"/>
    </row>
    <row r="3" spans="1:4" ht="18" customHeight="1" x14ac:dyDescent="0.15">
      <c r="A3" s="179"/>
      <c r="B3" s="179"/>
      <c r="C3" s="179"/>
      <c r="D3" s="180" t="s">
        <v>1</v>
      </c>
    </row>
    <row r="4" spans="1:4" ht="26.25" customHeight="1" x14ac:dyDescent="0.15">
      <c r="A4" s="118" t="s">
        <v>116</v>
      </c>
      <c r="B4" s="118" t="s">
        <v>2</v>
      </c>
      <c r="C4" s="118" t="s">
        <v>3</v>
      </c>
      <c r="D4" s="118" t="s">
        <v>556</v>
      </c>
    </row>
    <row r="5" spans="1:4" ht="32.25" customHeight="1" x14ac:dyDescent="0.15">
      <c r="A5" s="221" t="s">
        <v>5</v>
      </c>
      <c r="B5" s="221"/>
      <c r="C5" s="118">
        <f>SUM(C7:C22)</f>
        <v>5159</v>
      </c>
      <c r="D5" s="118"/>
    </row>
    <row r="6" spans="1:4" ht="26.25" customHeight="1" x14ac:dyDescent="0.15">
      <c r="A6" s="222" t="s">
        <v>568</v>
      </c>
      <c r="B6" s="118" t="s">
        <v>166</v>
      </c>
      <c r="C6" s="118">
        <f>SUM(C7:C18)</f>
        <v>4403</v>
      </c>
      <c r="D6" s="224" t="s">
        <v>560</v>
      </c>
    </row>
    <row r="7" spans="1:4" ht="26.25" customHeight="1" x14ac:dyDescent="0.15">
      <c r="A7" s="222"/>
      <c r="B7" s="113" t="s">
        <v>206</v>
      </c>
      <c r="C7" s="114">
        <v>443</v>
      </c>
      <c r="D7" s="225"/>
    </row>
    <row r="8" spans="1:4" ht="26.25" customHeight="1" x14ac:dyDescent="0.15">
      <c r="A8" s="222"/>
      <c r="B8" s="113" t="s">
        <v>207</v>
      </c>
      <c r="C8" s="114">
        <v>100</v>
      </c>
      <c r="D8" s="225"/>
    </row>
    <row r="9" spans="1:4" ht="26.25" customHeight="1" x14ac:dyDescent="0.15">
      <c r="A9" s="222"/>
      <c r="B9" s="113" t="s">
        <v>208</v>
      </c>
      <c r="C9" s="114">
        <v>149</v>
      </c>
      <c r="D9" s="225"/>
    </row>
    <row r="10" spans="1:4" ht="41.25" customHeight="1" x14ac:dyDescent="0.15">
      <c r="A10" s="222"/>
      <c r="B10" s="113" t="s">
        <v>209</v>
      </c>
      <c r="C10" s="114">
        <v>191</v>
      </c>
      <c r="D10" s="225"/>
    </row>
    <row r="11" spans="1:4" ht="41.25" customHeight="1" x14ac:dyDescent="0.15">
      <c r="A11" s="222"/>
      <c r="B11" s="113" t="s">
        <v>210</v>
      </c>
      <c r="C11" s="114">
        <v>61</v>
      </c>
      <c r="D11" s="225"/>
    </row>
    <row r="12" spans="1:4" ht="41.25" customHeight="1" x14ac:dyDescent="0.15">
      <c r="A12" s="222"/>
      <c r="B12" s="115" t="s">
        <v>211</v>
      </c>
      <c r="C12" s="114">
        <v>7</v>
      </c>
      <c r="D12" s="225"/>
    </row>
    <row r="13" spans="1:4" ht="41.25" customHeight="1" x14ac:dyDescent="0.15">
      <c r="A13" s="222"/>
      <c r="B13" s="115" t="s">
        <v>212</v>
      </c>
      <c r="C13" s="114">
        <v>43</v>
      </c>
      <c r="D13" s="225"/>
    </row>
    <row r="14" spans="1:4" ht="41.25" customHeight="1" x14ac:dyDescent="0.15">
      <c r="A14" s="222"/>
      <c r="B14" s="113" t="s">
        <v>117</v>
      </c>
      <c r="C14" s="114">
        <v>1668</v>
      </c>
      <c r="D14" s="225"/>
    </row>
    <row r="15" spans="1:4" ht="45.75" customHeight="1" x14ac:dyDescent="0.15">
      <c r="A15" s="222"/>
      <c r="B15" s="116" t="s">
        <v>213</v>
      </c>
      <c r="C15" s="181">
        <v>200</v>
      </c>
      <c r="D15" s="225"/>
    </row>
    <row r="16" spans="1:4" ht="45.75" customHeight="1" x14ac:dyDescent="0.15">
      <c r="A16" s="222"/>
      <c r="B16" s="116" t="s">
        <v>214</v>
      </c>
      <c r="C16" s="181">
        <v>300</v>
      </c>
      <c r="D16" s="225"/>
    </row>
    <row r="17" spans="1:4" ht="41.25" customHeight="1" x14ac:dyDescent="0.15">
      <c r="A17" s="222"/>
      <c r="B17" s="116" t="s">
        <v>215</v>
      </c>
      <c r="C17" s="181">
        <v>65</v>
      </c>
      <c r="D17" s="225"/>
    </row>
    <row r="18" spans="1:4" ht="26.25" customHeight="1" x14ac:dyDescent="0.15">
      <c r="A18" s="222"/>
      <c r="B18" s="116" t="s">
        <v>118</v>
      </c>
      <c r="C18" s="181">
        <v>1176</v>
      </c>
      <c r="D18" s="226"/>
    </row>
    <row r="19" spans="1:4" ht="67.5" customHeight="1" x14ac:dyDescent="0.15">
      <c r="A19" s="147" t="s">
        <v>569</v>
      </c>
      <c r="B19" s="117" t="s">
        <v>119</v>
      </c>
      <c r="C19" s="117">
        <v>322</v>
      </c>
      <c r="D19" s="90" t="s">
        <v>560</v>
      </c>
    </row>
    <row r="20" spans="1:4" ht="57" x14ac:dyDescent="0.15">
      <c r="A20" s="147" t="s">
        <v>570</v>
      </c>
      <c r="B20" s="117" t="s">
        <v>120</v>
      </c>
      <c r="C20" s="117">
        <v>123</v>
      </c>
      <c r="D20" s="90" t="s">
        <v>559</v>
      </c>
    </row>
    <row r="21" spans="1:4" ht="45" customHeight="1" x14ac:dyDescent="0.15">
      <c r="A21" s="118" t="s">
        <v>168</v>
      </c>
      <c r="B21" s="117" t="s">
        <v>238</v>
      </c>
      <c r="C21" s="117">
        <v>100</v>
      </c>
      <c r="D21" s="183" t="s">
        <v>558</v>
      </c>
    </row>
    <row r="22" spans="1:4" ht="66" customHeight="1" x14ac:dyDescent="0.15">
      <c r="A22" s="118" t="s">
        <v>571</v>
      </c>
      <c r="B22" s="117" t="s">
        <v>121</v>
      </c>
      <c r="C22" s="117">
        <v>211</v>
      </c>
      <c r="D22" s="90" t="s">
        <v>559</v>
      </c>
    </row>
    <row r="23" spans="1:4" ht="23.25" customHeight="1" x14ac:dyDescent="0.15">
      <c r="A23" s="223"/>
      <c r="B23" s="223"/>
      <c r="C23" s="223"/>
      <c r="D23" s="223"/>
    </row>
  </sheetData>
  <mergeCells count="5">
    <mergeCell ref="A2:D2"/>
    <mergeCell ref="A5:B5"/>
    <mergeCell ref="A6:A18"/>
    <mergeCell ref="A23:D23"/>
    <mergeCell ref="D6:D18"/>
  </mergeCells>
  <phoneticPr fontId="12" type="noConversion"/>
  <printOptions horizontalCentered="1"/>
  <pageMargins left="0.62992125984251968" right="0.62992125984251968" top="0.98425196850393704" bottom="0.98425196850393704" header="0.51181102362204722" footer="0.51181102362204722"/>
  <pageSetup paperSize="9" orientation="portrait" r:id="rId1"/>
  <headerFooter>
    <oddFooter>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EW20"/>
  <sheetViews>
    <sheetView topLeftCell="A19" workbookViewId="0">
      <selection activeCell="E8" sqref="E8"/>
    </sheetView>
  </sheetViews>
  <sheetFormatPr defaultColWidth="9" defaultRowHeight="15.75" x14ac:dyDescent="0.25"/>
  <cols>
    <col min="1" max="1" width="21" style="17" customWidth="1"/>
    <col min="2" max="4" width="17.125" style="19" customWidth="1"/>
    <col min="5" max="5" width="18.625" style="20" customWidth="1"/>
    <col min="6" max="6" width="10.375" style="17" customWidth="1"/>
    <col min="7" max="16377" width="9" style="17"/>
  </cols>
  <sheetData>
    <row r="1" spans="1:5" x14ac:dyDescent="0.15">
      <c r="A1" s="119" t="s">
        <v>218</v>
      </c>
      <c r="B1" s="22"/>
      <c r="C1" s="22"/>
      <c r="D1" s="22"/>
      <c r="E1" s="23"/>
    </row>
    <row r="2" spans="1:5" ht="32.1" customHeight="1" x14ac:dyDescent="0.15">
      <c r="A2" s="227" t="s">
        <v>284</v>
      </c>
      <c r="B2" s="228"/>
      <c r="C2" s="228"/>
      <c r="D2" s="228"/>
      <c r="E2" s="229"/>
    </row>
    <row r="3" spans="1:5" ht="18.75" x14ac:dyDescent="0.15">
      <c r="A3" s="120"/>
      <c r="B3" s="121"/>
      <c r="C3" s="121"/>
      <c r="D3" s="121"/>
      <c r="E3" s="122" t="s">
        <v>1</v>
      </c>
    </row>
    <row r="4" spans="1:5" s="16" customFormat="1" ht="30.75" customHeight="1" x14ac:dyDescent="0.15">
      <c r="A4" s="123" t="s">
        <v>8</v>
      </c>
      <c r="B4" s="124" t="s">
        <v>10</v>
      </c>
      <c r="C4" s="125" t="s">
        <v>221</v>
      </c>
      <c r="D4" s="125" t="s">
        <v>220</v>
      </c>
      <c r="E4" s="126" t="s">
        <v>4</v>
      </c>
    </row>
    <row r="5" spans="1:5" s="16" customFormat="1" ht="57" customHeight="1" x14ac:dyDescent="0.15">
      <c r="A5" s="127" t="s">
        <v>5</v>
      </c>
      <c r="B5" s="128">
        <f>C5+D5</f>
        <v>16638</v>
      </c>
      <c r="C5" s="128">
        <f>SUM(C6:C19)</f>
        <v>11715</v>
      </c>
      <c r="D5" s="128">
        <f>SUM(D6:D19)</f>
        <v>4923</v>
      </c>
      <c r="E5" s="133" t="s">
        <v>222</v>
      </c>
    </row>
    <row r="6" spans="1:5" s="16" customFormat="1" ht="31.5" customHeight="1" x14ac:dyDescent="0.15">
      <c r="A6" s="134" t="s">
        <v>290</v>
      </c>
      <c r="B6" s="128">
        <f>C6+D6</f>
        <v>1088</v>
      </c>
      <c r="C6" s="130">
        <v>362</v>
      </c>
      <c r="D6" s="130">
        <v>726</v>
      </c>
      <c r="E6" s="129"/>
    </row>
    <row r="7" spans="1:5" s="16" customFormat="1" ht="31.5" customHeight="1" x14ac:dyDescent="0.15">
      <c r="A7" s="134" t="s">
        <v>291</v>
      </c>
      <c r="B7" s="128">
        <f t="shared" ref="B7:B19" si="0">C7+D7</f>
        <v>2</v>
      </c>
      <c r="C7" s="130">
        <v>2</v>
      </c>
      <c r="D7" s="130"/>
      <c r="E7" s="129"/>
    </row>
    <row r="8" spans="1:5" s="16" customFormat="1" ht="31.5" customHeight="1" x14ac:dyDescent="0.15">
      <c r="A8" s="134" t="s">
        <v>292</v>
      </c>
      <c r="B8" s="128">
        <f t="shared" si="0"/>
        <v>170</v>
      </c>
      <c r="C8" s="130">
        <v>160</v>
      </c>
      <c r="D8" s="130">
        <v>10</v>
      </c>
      <c r="E8" s="129"/>
    </row>
    <row r="9" spans="1:5" s="16" customFormat="1" ht="31.5" customHeight="1" x14ac:dyDescent="0.25">
      <c r="A9" s="35" t="s">
        <v>122</v>
      </c>
      <c r="B9" s="128">
        <f t="shared" si="0"/>
        <v>890</v>
      </c>
      <c r="C9" s="130">
        <v>866</v>
      </c>
      <c r="D9" s="130">
        <v>24</v>
      </c>
      <c r="E9" s="131"/>
    </row>
    <row r="10" spans="1:5" ht="31.5" customHeight="1" x14ac:dyDescent="0.15">
      <c r="A10" s="35" t="s">
        <v>123</v>
      </c>
      <c r="B10" s="128">
        <f t="shared" si="0"/>
        <v>3598</v>
      </c>
      <c r="C10" s="130">
        <v>2302</v>
      </c>
      <c r="D10" s="130">
        <v>1296</v>
      </c>
      <c r="E10" s="132"/>
    </row>
    <row r="11" spans="1:5" ht="31.5" customHeight="1" x14ac:dyDescent="0.15">
      <c r="A11" s="35" t="s">
        <v>124</v>
      </c>
      <c r="B11" s="128">
        <f t="shared" si="0"/>
        <v>198</v>
      </c>
      <c r="C11" s="130">
        <v>146</v>
      </c>
      <c r="D11" s="130">
        <v>52</v>
      </c>
      <c r="E11" s="132"/>
    </row>
    <row r="12" spans="1:5" ht="31.5" customHeight="1" x14ac:dyDescent="0.15">
      <c r="A12" s="35" t="s">
        <v>125</v>
      </c>
      <c r="B12" s="128">
        <f t="shared" si="0"/>
        <v>1400</v>
      </c>
      <c r="C12" s="130">
        <v>809</v>
      </c>
      <c r="D12" s="130">
        <v>591</v>
      </c>
      <c r="E12" s="132"/>
    </row>
    <row r="13" spans="1:5" ht="31.5" customHeight="1" x14ac:dyDescent="0.15">
      <c r="A13" s="35" t="s">
        <v>126</v>
      </c>
      <c r="B13" s="128">
        <f t="shared" si="0"/>
        <v>835</v>
      </c>
      <c r="C13" s="130">
        <v>703</v>
      </c>
      <c r="D13" s="130">
        <v>132</v>
      </c>
      <c r="E13" s="132"/>
    </row>
    <row r="14" spans="1:5" ht="31.5" customHeight="1" x14ac:dyDescent="0.15">
      <c r="A14" s="35" t="s">
        <v>127</v>
      </c>
      <c r="B14" s="128">
        <f t="shared" si="0"/>
        <v>743</v>
      </c>
      <c r="C14" s="130">
        <v>418</v>
      </c>
      <c r="D14" s="130">
        <v>325</v>
      </c>
      <c r="E14" s="132"/>
    </row>
    <row r="15" spans="1:5" ht="31.5" customHeight="1" x14ac:dyDescent="0.15">
      <c r="A15" s="35" t="s">
        <v>128</v>
      </c>
      <c r="B15" s="128">
        <f t="shared" si="0"/>
        <v>665</v>
      </c>
      <c r="C15" s="130">
        <v>665</v>
      </c>
      <c r="D15" s="130">
        <v>0</v>
      </c>
      <c r="E15" s="132"/>
    </row>
    <row r="16" spans="1:5" ht="31.5" customHeight="1" x14ac:dyDescent="0.25">
      <c r="A16" s="35" t="s">
        <v>129</v>
      </c>
      <c r="B16" s="128">
        <f t="shared" si="0"/>
        <v>1173</v>
      </c>
      <c r="C16" s="130">
        <v>876</v>
      </c>
      <c r="D16" s="130">
        <v>297</v>
      </c>
      <c r="E16" s="131"/>
    </row>
    <row r="17" spans="1:5" ht="31.5" customHeight="1" x14ac:dyDescent="0.25">
      <c r="A17" s="35" t="s">
        <v>130</v>
      </c>
      <c r="B17" s="128">
        <f t="shared" si="0"/>
        <v>2813</v>
      </c>
      <c r="C17" s="130">
        <v>1916</v>
      </c>
      <c r="D17" s="130">
        <v>897</v>
      </c>
      <c r="E17" s="131"/>
    </row>
    <row r="18" spans="1:5" ht="31.5" customHeight="1" x14ac:dyDescent="0.25">
      <c r="A18" s="35" t="s">
        <v>131</v>
      </c>
      <c r="B18" s="128">
        <f t="shared" si="0"/>
        <v>2411</v>
      </c>
      <c r="C18" s="130">
        <v>1838</v>
      </c>
      <c r="D18" s="130">
        <v>573</v>
      </c>
      <c r="E18" s="131"/>
    </row>
    <row r="19" spans="1:5" ht="37.5" x14ac:dyDescent="0.25">
      <c r="A19" s="36" t="s">
        <v>219</v>
      </c>
      <c r="B19" s="128">
        <f t="shared" si="0"/>
        <v>652</v>
      </c>
      <c r="C19" s="130">
        <v>652</v>
      </c>
      <c r="D19" s="130">
        <v>0</v>
      </c>
      <c r="E19" s="131"/>
    </row>
    <row r="20" spans="1:5" ht="21.75" customHeight="1" x14ac:dyDescent="0.15">
      <c r="A20" s="230" t="s">
        <v>555</v>
      </c>
      <c r="B20" s="230"/>
      <c r="C20" s="230"/>
      <c r="D20" s="230"/>
      <c r="E20" s="230"/>
    </row>
  </sheetData>
  <mergeCells count="2">
    <mergeCell ref="A2:E2"/>
    <mergeCell ref="A20:E20"/>
  </mergeCells>
  <phoneticPr fontId="13" type="noConversion"/>
  <printOptions horizontalCentered="1"/>
  <pageMargins left="0.43307086614173229" right="0.59055118110236227" top="0.78740157480314965" bottom="0.31496062992125984" header="0.51181102362204722" footer="0.39370078740157483"/>
  <pageSetup paperSize="9" orientation="portrait" r:id="rId1"/>
  <headerFooter scaleWithDoc="0"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EZ100"/>
  <sheetViews>
    <sheetView topLeftCell="A64" workbookViewId="0">
      <selection activeCell="D8" sqref="D8"/>
    </sheetView>
  </sheetViews>
  <sheetFormatPr defaultColWidth="9" defaultRowHeight="15.75" x14ac:dyDescent="0.25"/>
  <cols>
    <col min="1" max="1" width="14.125" style="17" customWidth="1"/>
    <col min="2" max="2" width="22.5" style="18" customWidth="1"/>
    <col min="3" max="3" width="23" style="19" customWidth="1"/>
    <col min="4" max="4" width="23" style="20" customWidth="1"/>
    <col min="5" max="5" width="10.375" style="17" customWidth="1"/>
    <col min="6" max="16380" width="9" style="17"/>
  </cols>
  <sheetData>
    <row r="1" spans="1:4" x14ac:dyDescent="0.15">
      <c r="A1" s="119" t="s">
        <v>156</v>
      </c>
      <c r="B1" s="21"/>
      <c r="C1" s="22"/>
      <c r="D1" s="23"/>
    </row>
    <row r="2" spans="1:4" ht="32.1" customHeight="1" x14ac:dyDescent="0.15">
      <c r="A2" s="227" t="s">
        <v>546</v>
      </c>
      <c r="B2" s="231"/>
      <c r="C2" s="228"/>
      <c r="D2" s="229"/>
    </row>
    <row r="3" spans="1:4" ht="18.75" x14ac:dyDescent="0.15">
      <c r="A3" s="120"/>
      <c r="B3" s="135"/>
      <c r="C3" s="121"/>
      <c r="D3" s="122" t="s">
        <v>1</v>
      </c>
    </row>
    <row r="4" spans="1:4" s="16" customFormat="1" ht="22.5" customHeight="1" x14ac:dyDescent="0.15">
      <c r="A4" s="136" t="s">
        <v>8</v>
      </c>
      <c r="B4" s="137" t="s">
        <v>132</v>
      </c>
      <c r="C4" s="138" t="s">
        <v>133</v>
      </c>
      <c r="D4" s="136" t="s">
        <v>4</v>
      </c>
    </row>
    <row r="5" spans="1:4" s="16" customFormat="1" ht="22.5" customHeight="1" x14ac:dyDescent="0.15">
      <c r="A5" s="232" t="s">
        <v>5</v>
      </c>
      <c r="B5" s="233"/>
      <c r="C5" s="139">
        <f>C6+C9+C14+C18++C27+C31+C37+C46+C51+C58+C63+C74</f>
        <v>4264</v>
      </c>
      <c r="D5" s="123"/>
    </row>
    <row r="6" spans="1:4" s="16" customFormat="1" ht="18" customHeight="1" x14ac:dyDescent="0.15">
      <c r="A6" s="232" t="s">
        <v>13</v>
      </c>
      <c r="B6" s="140" t="s">
        <v>134</v>
      </c>
      <c r="C6" s="139">
        <f>SUM(C7:C8)</f>
        <v>13</v>
      </c>
      <c r="D6" s="123"/>
    </row>
    <row r="7" spans="1:4" s="16" customFormat="1" ht="18" customHeight="1" x14ac:dyDescent="0.15">
      <c r="A7" s="232"/>
      <c r="B7" s="141" t="s">
        <v>223</v>
      </c>
      <c r="C7" s="142">
        <v>2</v>
      </c>
      <c r="D7" s="143"/>
    </row>
    <row r="8" spans="1:4" s="16" customFormat="1" ht="18" customHeight="1" x14ac:dyDescent="0.15">
      <c r="A8" s="232"/>
      <c r="B8" s="141" t="s">
        <v>16</v>
      </c>
      <c r="C8" s="142">
        <v>11</v>
      </c>
      <c r="D8" s="143"/>
    </row>
    <row r="9" spans="1:4" s="16" customFormat="1" ht="18" customHeight="1" x14ac:dyDescent="0.15">
      <c r="A9" s="232" t="s">
        <v>17</v>
      </c>
      <c r="B9" s="140" t="s">
        <v>135</v>
      </c>
      <c r="C9" s="139">
        <f>SUM(C10:C13)</f>
        <v>280</v>
      </c>
      <c r="D9" s="123"/>
    </row>
    <row r="10" spans="1:4" s="16" customFormat="1" ht="18" customHeight="1" x14ac:dyDescent="0.15">
      <c r="A10" s="232"/>
      <c r="B10" s="141" t="s">
        <v>224</v>
      </c>
      <c r="C10" s="142">
        <v>49</v>
      </c>
      <c r="D10" s="123"/>
    </row>
    <row r="11" spans="1:4" s="16" customFormat="1" ht="18" customHeight="1" x14ac:dyDescent="0.15">
      <c r="A11" s="232"/>
      <c r="B11" s="143" t="s">
        <v>19</v>
      </c>
      <c r="C11" s="144">
        <v>157</v>
      </c>
      <c r="D11" s="123"/>
    </row>
    <row r="12" spans="1:4" s="16" customFormat="1" ht="18" customHeight="1" x14ac:dyDescent="0.15">
      <c r="A12" s="232"/>
      <c r="B12" s="143" t="s">
        <v>21</v>
      </c>
      <c r="C12" s="144">
        <v>69</v>
      </c>
      <c r="D12" s="123"/>
    </row>
    <row r="13" spans="1:4" s="16" customFormat="1" ht="18" customHeight="1" x14ac:dyDescent="0.15">
      <c r="A13" s="232"/>
      <c r="B13" s="143" t="s">
        <v>20</v>
      </c>
      <c r="C13" s="144">
        <v>5</v>
      </c>
      <c r="D13" s="143"/>
    </row>
    <row r="14" spans="1:4" s="16" customFormat="1" ht="18" customHeight="1" x14ac:dyDescent="0.15">
      <c r="A14" s="232" t="s">
        <v>23</v>
      </c>
      <c r="B14" s="140" t="s">
        <v>225</v>
      </c>
      <c r="C14" s="139">
        <f>SUM(C15:C17)</f>
        <v>280</v>
      </c>
      <c r="D14" s="123"/>
    </row>
    <row r="15" spans="1:4" s="16" customFormat="1" ht="18" customHeight="1" x14ac:dyDescent="0.15">
      <c r="A15" s="232"/>
      <c r="B15" s="141" t="s">
        <v>250</v>
      </c>
      <c r="C15" s="142">
        <v>20</v>
      </c>
      <c r="D15" s="123"/>
    </row>
    <row r="16" spans="1:4" s="16" customFormat="1" ht="18" customHeight="1" x14ac:dyDescent="0.15">
      <c r="A16" s="232"/>
      <c r="B16" s="141" t="s">
        <v>25</v>
      </c>
      <c r="C16" s="142">
        <v>135</v>
      </c>
      <c r="D16" s="123"/>
    </row>
    <row r="17" spans="1:4" s="16" customFormat="1" ht="18" customHeight="1" x14ac:dyDescent="0.15">
      <c r="A17" s="232"/>
      <c r="B17" s="141" t="s">
        <v>26</v>
      </c>
      <c r="C17" s="142">
        <v>125</v>
      </c>
      <c r="D17" s="143"/>
    </row>
    <row r="18" spans="1:4" s="16" customFormat="1" ht="18" customHeight="1" x14ac:dyDescent="0.15">
      <c r="A18" s="232" t="s">
        <v>27</v>
      </c>
      <c r="B18" s="140" t="s">
        <v>137</v>
      </c>
      <c r="C18" s="139">
        <f>SUM(C19:C26)</f>
        <v>405</v>
      </c>
      <c r="D18" s="123"/>
    </row>
    <row r="19" spans="1:4" s="16" customFormat="1" ht="18" customHeight="1" x14ac:dyDescent="0.15">
      <c r="A19" s="232"/>
      <c r="B19" s="141" t="s">
        <v>224</v>
      </c>
      <c r="C19" s="142">
        <v>49</v>
      </c>
      <c r="D19" s="123"/>
    </row>
    <row r="20" spans="1:4" s="16" customFormat="1" ht="18" customHeight="1" x14ac:dyDescent="0.15">
      <c r="A20" s="232"/>
      <c r="B20" s="143" t="s">
        <v>32</v>
      </c>
      <c r="C20" s="144">
        <v>91</v>
      </c>
      <c r="D20" s="143"/>
    </row>
    <row r="21" spans="1:4" s="16" customFormat="1" ht="18" customHeight="1" x14ac:dyDescent="0.15">
      <c r="A21" s="232"/>
      <c r="B21" s="143" t="s">
        <v>34</v>
      </c>
      <c r="C21" s="144">
        <v>98</v>
      </c>
      <c r="D21" s="143"/>
    </row>
    <row r="22" spans="1:4" s="16" customFormat="1" ht="18" customHeight="1" x14ac:dyDescent="0.15">
      <c r="A22" s="232"/>
      <c r="B22" s="143" t="s">
        <v>28</v>
      </c>
      <c r="C22" s="144">
        <v>37</v>
      </c>
      <c r="D22" s="143"/>
    </row>
    <row r="23" spans="1:4" s="16" customFormat="1" ht="18" customHeight="1" x14ac:dyDescent="0.15">
      <c r="A23" s="232"/>
      <c r="B23" s="143" t="s">
        <v>29</v>
      </c>
      <c r="C23" s="144">
        <v>51</v>
      </c>
      <c r="D23" s="143"/>
    </row>
    <row r="24" spans="1:4" s="16" customFormat="1" ht="18" customHeight="1" x14ac:dyDescent="0.15">
      <c r="A24" s="232"/>
      <c r="B24" s="143" t="s">
        <v>31</v>
      </c>
      <c r="C24" s="144">
        <v>27</v>
      </c>
      <c r="D24" s="143"/>
    </row>
    <row r="25" spans="1:4" s="16" customFormat="1" ht="18" customHeight="1" x14ac:dyDescent="0.15">
      <c r="A25" s="232"/>
      <c r="B25" s="143" t="s">
        <v>30</v>
      </c>
      <c r="C25" s="144">
        <v>21</v>
      </c>
      <c r="D25" s="143"/>
    </row>
    <row r="26" spans="1:4" s="16" customFormat="1" ht="18" customHeight="1" x14ac:dyDescent="0.15">
      <c r="A26" s="232"/>
      <c r="B26" s="143" t="s">
        <v>33</v>
      </c>
      <c r="C26" s="144">
        <v>31</v>
      </c>
      <c r="D26" s="133"/>
    </row>
    <row r="27" spans="1:4" s="16" customFormat="1" ht="18" customHeight="1" x14ac:dyDescent="0.15">
      <c r="A27" s="232" t="s">
        <v>35</v>
      </c>
      <c r="B27" s="140" t="s">
        <v>138</v>
      </c>
      <c r="C27" s="139">
        <f>SUM(C28:C30)</f>
        <v>74</v>
      </c>
      <c r="D27" s="123"/>
    </row>
    <row r="28" spans="1:4" s="16" customFormat="1" ht="18" customHeight="1" x14ac:dyDescent="0.15">
      <c r="A28" s="232"/>
      <c r="B28" s="143" t="s">
        <v>139</v>
      </c>
      <c r="C28" s="144">
        <v>10</v>
      </c>
      <c r="D28" s="123"/>
    </row>
    <row r="29" spans="1:4" s="16" customFormat="1" ht="18" customHeight="1" x14ac:dyDescent="0.15">
      <c r="A29" s="232"/>
      <c r="B29" s="143" t="s">
        <v>37</v>
      </c>
      <c r="C29" s="144">
        <v>15</v>
      </c>
      <c r="D29" s="123"/>
    </row>
    <row r="30" spans="1:4" s="16" customFormat="1" ht="18" customHeight="1" x14ac:dyDescent="0.15">
      <c r="A30" s="232"/>
      <c r="B30" s="143" t="s">
        <v>43</v>
      </c>
      <c r="C30" s="144">
        <v>49</v>
      </c>
      <c r="D30" s="143"/>
    </row>
    <row r="31" spans="1:4" s="16" customFormat="1" ht="18" customHeight="1" x14ac:dyDescent="0.15">
      <c r="A31" s="232" t="s">
        <v>45</v>
      </c>
      <c r="B31" s="140" t="s">
        <v>140</v>
      </c>
      <c r="C31" s="139">
        <f>SUM(C32:C36)</f>
        <v>596</v>
      </c>
      <c r="D31" s="123"/>
    </row>
    <row r="32" spans="1:4" s="16" customFormat="1" ht="18" customHeight="1" x14ac:dyDescent="0.15">
      <c r="A32" s="232"/>
      <c r="B32" s="141" t="s">
        <v>226</v>
      </c>
      <c r="C32" s="142">
        <v>60</v>
      </c>
      <c r="D32" s="123"/>
    </row>
    <row r="33" spans="1:4" s="16" customFormat="1" ht="18" customHeight="1" x14ac:dyDescent="0.15">
      <c r="A33" s="232"/>
      <c r="B33" s="143" t="s">
        <v>51</v>
      </c>
      <c r="C33" s="144">
        <v>152</v>
      </c>
      <c r="D33" s="143"/>
    </row>
    <row r="34" spans="1:4" s="16" customFormat="1" ht="18" customHeight="1" x14ac:dyDescent="0.15">
      <c r="A34" s="232"/>
      <c r="B34" s="143" t="s">
        <v>48</v>
      </c>
      <c r="C34" s="144">
        <v>162</v>
      </c>
      <c r="D34" s="143"/>
    </row>
    <row r="35" spans="1:4" s="16" customFormat="1" ht="18" customHeight="1" x14ac:dyDescent="0.15">
      <c r="A35" s="232"/>
      <c r="B35" s="143" t="s">
        <v>47</v>
      </c>
      <c r="C35" s="144">
        <v>194</v>
      </c>
      <c r="D35" s="143"/>
    </row>
    <row r="36" spans="1:4" s="16" customFormat="1" ht="18" customHeight="1" x14ac:dyDescent="0.15">
      <c r="A36" s="232"/>
      <c r="B36" s="141" t="s">
        <v>50</v>
      </c>
      <c r="C36" s="142">
        <v>28</v>
      </c>
      <c r="D36" s="143"/>
    </row>
    <row r="37" spans="1:4" s="16" customFormat="1" ht="18" customHeight="1" x14ac:dyDescent="0.15">
      <c r="A37" s="232" t="s">
        <v>201</v>
      </c>
      <c r="B37" s="140" t="s">
        <v>141</v>
      </c>
      <c r="C37" s="139">
        <f>SUM(C38:C45)</f>
        <v>742</v>
      </c>
      <c r="D37" s="123"/>
    </row>
    <row r="38" spans="1:4" s="16" customFormat="1" ht="18" customHeight="1" x14ac:dyDescent="0.15">
      <c r="A38" s="232"/>
      <c r="B38" s="141" t="s">
        <v>227</v>
      </c>
      <c r="C38" s="142">
        <v>49</v>
      </c>
      <c r="D38" s="123"/>
    </row>
    <row r="39" spans="1:4" s="16" customFormat="1" ht="18" customHeight="1" x14ac:dyDescent="0.15">
      <c r="A39" s="232"/>
      <c r="B39" s="143" t="s">
        <v>55</v>
      </c>
      <c r="C39" s="142">
        <v>43</v>
      </c>
      <c r="D39" s="123"/>
    </row>
    <row r="40" spans="1:4" s="16" customFormat="1" ht="18" customHeight="1" x14ac:dyDescent="0.15">
      <c r="A40" s="232" t="s">
        <v>202</v>
      </c>
      <c r="B40" s="143" t="s">
        <v>56</v>
      </c>
      <c r="C40" s="142">
        <v>125</v>
      </c>
      <c r="D40" s="133"/>
    </row>
    <row r="41" spans="1:4" s="16" customFormat="1" ht="18" customHeight="1" x14ac:dyDescent="0.15">
      <c r="A41" s="232"/>
      <c r="B41" s="143" t="s">
        <v>53</v>
      </c>
      <c r="C41" s="142">
        <v>51</v>
      </c>
      <c r="D41" s="143"/>
    </row>
    <row r="42" spans="1:4" s="16" customFormat="1" ht="18" customHeight="1" x14ac:dyDescent="0.15">
      <c r="A42" s="232"/>
      <c r="B42" s="143" t="s">
        <v>57</v>
      </c>
      <c r="C42" s="142">
        <v>63</v>
      </c>
      <c r="D42" s="143"/>
    </row>
    <row r="43" spans="1:4" s="16" customFormat="1" ht="18" customHeight="1" x14ac:dyDescent="0.15">
      <c r="A43" s="232"/>
      <c r="B43" s="143" t="s">
        <v>54</v>
      </c>
      <c r="C43" s="142">
        <v>280</v>
      </c>
      <c r="D43" s="143"/>
    </row>
    <row r="44" spans="1:4" s="16" customFormat="1" ht="18" customHeight="1" x14ac:dyDescent="0.15">
      <c r="A44" s="232"/>
      <c r="B44" s="143" t="s">
        <v>59</v>
      </c>
      <c r="C44" s="142">
        <v>103</v>
      </c>
      <c r="D44" s="143"/>
    </row>
    <row r="45" spans="1:4" s="16" customFormat="1" ht="18" customHeight="1" x14ac:dyDescent="0.15">
      <c r="A45" s="232"/>
      <c r="B45" s="143" t="s">
        <v>58</v>
      </c>
      <c r="C45" s="142">
        <v>28</v>
      </c>
      <c r="D45" s="143"/>
    </row>
    <row r="46" spans="1:4" s="16" customFormat="1" ht="18" customHeight="1" x14ac:dyDescent="0.15">
      <c r="A46" s="232" t="s">
        <v>63</v>
      </c>
      <c r="B46" s="140" t="s">
        <v>142</v>
      </c>
      <c r="C46" s="139">
        <f>SUM(C47:C50)</f>
        <v>360</v>
      </c>
      <c r="D46" s="123"/>
    </row>
    <row r="47" spans="1:4" s="16" customFormat="1" ht="18" customHeight="1" x14ac:dyDescent="0.15">
      <c r="A47" s="232"/>
      <c r="B47" s="141" t="s">
        <v>228</v>
      </c>
      <c r="C47" s="142">
        <v>58</v>
      </c>
      <c r="D47" s="123"/>
    </row>
    <row r="48" spans="1:4" s="16" customFormat="1" ht="18" customHeight="1" x14ac:dyDescent="0.15">
      <c r="A48" s="232"/>
      <c r="B48" s="143" t="s">
        <v>64</v>
      </c>
      <c r="C48" s="142">
        <v>114</v>
      </c>
      <c r="D48" s="143"/>
    </row>
    <row r="49" spans="1:4" s="16" customFormat="1" ht="18" customHeight="1" x14ac:dyDescent="0.15">
      <c r="A49" s="232"/>
      <c r="B49" s="143" t="s">
        <v>66</v>
      </c>
      <c r="C49" s="142">
        <v>134</v>
      </c>
      <c r="D49" s="143"/>
    </row>
    <row r="50" spans="1:4" s="16" customFormat="1" ht="18" customHeight="1" x14ac:dyDescent="0.15">
      <c r="A50" s="232"/>
      <c r="B50" s="143" t="s">
        <v>67</v>
      </c>
      <c r="C50" s="142">
        <v>54</v>
      </c>
      <c r="D50" s="143"/>
    </row>
    <row r="51" spans="1:4" s="16" customFormat="1" ht="18" customHeight="1" x14ac:dyDescent="0.15">
      <c r="A51" s="232" t="s">
        <v>78</v>
      </c>
      <c r="B51" s="140" t="s">
        <v>143</v>
      </c>
      <c r="C51" s="139">
        <f>SUM(C52:C57)</f>
        <v>718</v>
      </c>
      <c r="D51" s="123"/>
    </row>
    <row r="52" spans="1:4" s="16" customFormat="1" ht="18" customHeight="1" x14ac:dyDescent="0.15">
      <c r="A52" s="232"/>
      <c r="B52" s="141" t="s">
        <v>224</v>
      </c>
      <c r="C52" s="142">
        <v>340</v>
      </c>
      <c r="D52" s="123"/>
    </row>
    <row r="53" spans="1:4" s="16" customFormat="1" ht="18" customHeight="1" x14ac:dyDescent="0.15">
      <c r="A53" s="232"/>
      <c r="B53" s="143" t="s">
        <v>82</v>
      </c>
      <c r="C53" s="144">
        <v>126</v>
      </c>
      <c r="D53" s="123"/>
    </row>
    <row r="54" spans="1:4" s="16" customFormat="1" ht="18" customHeight="1" x14ac:dyDescent="0.15">
      <c r="A54" s="232"/>
      <c r="B54" s="143" t="s">
        <v>80</v>
      </c>
      <c r="C54" s="144">
        <v>113</v>
      </c>
      <c r="D54" s="143"/>
    </row>
    <row r="55" spans="1:4" s="16" customFormat="1" ht="18" customHeight="1" x14ac:dyDescent="0.15">
      <c r="A55" s="232"/>
      <c r="B55" s="143" t="s">
        <v>79</v>
      </c>
      <c r="C55" s="144">
        <v>92</v>
      </c>
      <c r="D55" s="143"/>
    </row>
    <row r="56" spans="1:4" s="16" customFormat="1" ht="18" customHeight="1" x14ac:dyDescent="0.15">
      <c r="A56" s="232"/>
      <c r="B56" s="143" t="s">
        <v>85</v>
      </c>
      <c r="C56" s="144">
        <v>27</v>
      </c>
      <c r="D56" s="143"/>
    </row>
    <row r="57" spans="1:4" s="16" customFormat="1" ht="18" customHeight="1" x14ac:dyDescent="0.15">
      <c r="A57" s="232"/>
      <c r="B57" s="143" t="s">
        <v>87</v>
      </c>
      <c r="C57" s="144">
        <v>20</v>
      </c>
      <c r="D57" s="143"/>
    </row>
    <row r="58" spans="1:4" s="16" customFormat="1" ht="18" customHeight="1" x14ac:dyDescent="0.15">
      <c r="A58" s="232" t="s">
        <v>68</v>
      </c>
      <c r="B58" s="140" t="s">
        <v>144</v>
      </c>
      <c r="C58" s="139">
        <f>SUM(C59:C62)</f>
        <v>117</v>
      </c>
      <c r="D58" s="123"/>
    </row>
    <row r="59" spans="1:4" s="16" customFormat="1" ht="18" customHeight="1" x14ac:dyDescent="0.15">
      <c r="A59" s="232"/>
      <c r="B59" s="143" t="s">
        <v>74</v>
      </c>
      <c r="C59" s="142">
        <v>16</v>
      </c>
      <c r="D59" s="123"/>
    </row>
    <row r="60" spans="1:4" s="16" customFormat="1" ht="18" customHeight="1" x14ac:dyDescent="0.15">
      <c r="A60" s="232"/>
      <c r="B60" s="143" t="s">
        <v>72</v>
      </c>
      <c r="C60" s="142">
        <v>67</v>
      </c>
      <c r="D60" s="143"/>
    </row>
    <row r="61" spans="1:4" s="16" customFormat="1" ht="18" customHeight="1" x14ac:dyDescent="0.15">
      <c r="A61" s="232"/>
      <c r="B61" s="143" t="s">
        <v>76</v>
      </c>
      <c r="C61" s="142">
        <v>7</v>
      </c>
      <c r="D61" s="143"/>
    </row>
    <row r="62" spans="1:4" s="16" customFormat="1" ht="18" customHeight="1" x14ac:dyDescent="0.15">
      <c r="A62" s="232"/>
      <c r="B62" s="143" t="s">
        <v>71</v>
      </c>
      <c r="C62" s="142">
        <v>27</v>
      </c>
      <c r="D62" s="143"/>
    </row>
    <row r="63" spans="1:4" s="16" customFormat="1" ht="18" customHeight="1" x14ac:dyDescent="0.15">
      <c r="A63" s="232" t="s">
        <v>88</v>
      </c>
      <c r="B63" s="123" t="s">
        <v>145</v>
      </c>
      <c r="C63" s="139">
        <f>SUM(C64:C73)</f>
        <v>517</v>
      </c>
      <c r="D63" s="143"/>
    </row>
    <row r="64" spans="1:4" s="16" customFormat="1" ht="18" customHeight="1" x14ac:dyDescent="0.15">
      <c r="A64" s="232"/>
      <c r="B64" s="143" t="s">
        <v>226</v>
      </c>
      <c r="C64" s="142">
        <v>10</v>
      </c>
      <c r="D64" s="143"/>
    </row>
    <row r="65" spans="1:5" s="16" customFormat="1" ht="18" customHeight="1" x14ac:dyDescent="0.15">
      <c r="A65" s="232"/>
      <c r="B65" s="143" t="s">
        <v>92</v>
      </c>
      <c r="C65" s="144">
        <v>92</v>
      </c>
      <c r="D65" s="143"/>
    </row>
    <row r="66" spans="1:5" s="16" customFormat="1" ht="18" customHeight="1" x14ac:dyDescent="0.15">
      <c r="A66" s="232"/>
      <c r="B66" s="143" t="s">
        <v>96</v>
      </c>
      <c r="C66" s="144">
        <v>5</v>
      </c>
      <c r="D66" s="143"/>
    </row>
    <row r="67" spans="1:5" s="16" customFormat="1" ht="18" customHeight="1" x14ac:dyDescent="0.15">
      <c r="A67" s="232"/>
      <c r="B67" s="143" t="s">
        <v>94</v>
      </c>
      <c r="C67" s="144">
        <v>83</v>
      </c>
      <c r="D67" s="143"/>
    </row>
    <row r="68" spans="1:5" s="16" customFormat="1" ht="18" customHeight="1" x14ac:dyDescent="0.15">
      <c r="A68" s="232"/>
      <c r="B68" s="143" t="s">
        <v>98</v>
      </c>
      <c r="C68" s="144">
        <v>128</v>
      </c>
      <c r="D68" s="143"/>
    </row>
    <row r="69" spans="1:5" s="16" customFormat="1" ht="18" customHeight="1" x14ac:dyDescent="0.15">
      <c r="A69" s="232"/>
      <c r="B69" s="143" t="s">
        <v>95</v>
      </c>
      <c r="C69" s="144">
        <v>138</v>
      </c>
      <c r="D69" s="143"/>
    </row>
    <row r="70" spans="1:5" s="16" customFormat="1" ht="18" customHeight="1" x14ac:dyDescent="0.15">
      <c r="A70" s="232"/>
      <c r="B70" s="143" t="s">
        <v>99</v>
      </c>
      <c r="C70" s="144">
        <v>21</v>
      </c>
      <c r="D70" s="143"/>
    </row>
    <row r="71" spans="1:5" s="16" customFormat="1" ht="18" customHeight="1" x14ac:dyDescent="0.15">
      <c r="A71" s="232"/>
      <c r="B71" s="143" t="s">
        <v>100</v>
      </c>
      <c r="C71" s="144">
        <v>9</v>
      </c>
      <c r="D71" s="143"/>
    </row>
    <row r="72" spans="1:5" s="16" customFormat="1" ht="18" customHeight="1" x14ac:dyDescent="0.15">
      <c r="A72" s="232"/>
      <c r="B72" s="143" t="s">
        <v>89</v>
      </c>
      <c r="C72" s="144">
        <v>16</v>
      </c>
      <c r="D72" s="143"/>
    </row>
    <row r="73" spans="1:5" s="16" customFormat="1" ht="18" customHeight="1" x14ac:dyDescent="0.15">
      <c r="A73" s="232"/>
      <c r="B73" s="143" t="s">
        <v>93</v>
      </c>
      <c r="C73" s="144">
        <v>15</v>
      </c>
      <c r="D73" s="143"/>
    </row>
    <row r="74" spans="1:5" s="16" customFormat="1" ht="18" customHeight="1" x14ac:dyDescent="0.15">
      <c r="A74" s="129" t="s">
        <v>229</v>
      </c>
      <c r="B74" s="140" t="s">
        <v>146</v>
      </c>
      <c r="C74" s="139">
        <f>SUM(C75:C78)</f>
        <v>162</v>
      </c>
      <c r="D74" s="123"/>
    </row>
    <row r="75" spans="1:5" s="16" customFormat="1" ht="18" customHeight="1" x14ac:dyDescent="0.15">
      <c r="A75" s="232" t="s">
        <v>229</v>
      </c>
      <c r="B75" s="141" t="s">
        <v>226</v>
      </c>
      <c r="C75" s="142">
        <v>4</v>
      </c>
      <c r="D75" s="123"/>
    </row>
    <row r="76" spans="1:5" s="16" customFormat="1" ht="18" customHeight="1" x14ac:dyDescent="0.15">
      <c r="A76" s="232"/>
      <c r="B76" s="143" t="s">
        <v>105</v>
      </c>
      <c r="C76" s="144">
        <v>69</v>
      </c>
      <c r="D76" s="143"/>
    </row>
    <row r="77" spans="1:5" s="16" customFormat="1" ht="14.25" x14ac:dyDescent="0.15">
      <c r="A77" s="232"/>
      <c r="B77" s="143" t="s">
        <v>102</v>
      </c>
      <c r="C77" s="144">
        <v>87</v>
      </c>
      <c r="D77" s="145"/>
    </row>
    <row r="78" spans="1:5" s="16" customFormat="1" ht="14.25" x14ac:dyDescent="0.15">
      <c r="A78" s="232"/>
      <c r="B78" s="143" t="s">
        <v>104</v>
      </c>
      <c r="C78" s="144">
        <v>2</v>
      </c>
      <c r="D78" s="145"/>
    </row>
    <row r="79" spans="1:5" s="16" customFormat="1" ht="25.5" customHeight="1" x14ac:dyDescent="0.15">
      <c r="A79" s="234" t="s">
        <v>554</v>
      </c>
      <c r="B79" s="234"/>
      <c r="C79" s="234"/>
      <c r="D79" s="234"/>
    </row>
    <row r="80" spans="1:5" s="16" customFormat="1" ht="14.25" x14ac:dyDescent="0.15">
      <c r="A80" s="24"/>
      <c r="B80" s="25"/>
      <c r="C80" s="28"/>
      <c r="D80" s="29"/>
      <c r="E80" s="17"/>
    </row>
    <row r="81" spans="1:4" ht="14.25" x14ac:dyDescent="0.15">
      <c r="A81" s="30"/>
      <c r="B81" s="31"/>
      <c r="C81" s="28"/>
      <c r="D81" s="29"/>
    </row>
    <row r="82" spans="1:4" ht="14.25" x14ac:dyDescent="0.15">
      <c r="A82" s="30"/>
      <c r="B82" s="31"/>
      <c r="C82" s="28"/>
      <c r="D82" s="29"/>
    </row>
    <row r="83" spans="1:4" ht="14.25" x14ac:dyDescent="0.15">
      <c r="A83" s="30"/>
      <c r="B83" s="31"/>
      <c r="C83" s="28"/>
      <c r="D83" s="29"/>
    </row>
    <row r="84" spans="1:4" ht="14.25" x14ac:dyDescent="0.15">
      <c r="A84" s="30"/>
      <c r="B84" s="31"/>
      <c r="C84" s="28"/>
      <c r="D84" s="29"/>
    </row>
    <row r="85" spans="1:4" ht="14.25" x14ac:dyDescent="0.15">
      <c r="A85" s="30"/>
      <c r="B85" s="31"/>
      <c r="C85" s="28"/>
      <c r="D85" s="29"/>
    </row>
    <row r="86" spans="1:4" ht="14.25" x14ac:dyDescent="0.15">
      <c r="A86" s="30"/>
      <c r="B86" s="31"/>
      <c r="C86" s="28"/>
      <c r="D86" s="29"/>
    </row>
    <row r="87" spans="1:4" ht="14.25" x14ac:dyDescent="0.15">
      <c r="A87" s="30"/>
      <c r="B87" s="31"/>
      <c r="C87" s="28"/>
      <c r="D87" s="29"/>
    </row>
    <row r="88" spans="1:4" ht="14.25" x14ac:dyDescent="0.15">
      <c r="A88" s="30"/>
      <c r="B88" s="31"/>
      <c r="C88" s="28"/>
      <c r="D88" s="29"/>
    </row>
    <row r="89" spans="1:4" ht="14.25" x14ac:dyDescent="0.15">
      <c r="A89" s="30"/>
      <c r="B89" s="31"/>
      <c r="C89" s="28"/>
      <c r="D89" s="29"/>
    </row>
    <row r="90" spans="1:4" ht="14.25" x14ac:dyDescent="0.15">
      <c r="A90" s="30"/>
      <c r="B90" s="31"/>
      <c r="C90" s="28"/>
      <c r="D90" s="29"/>
    </row>
    <row r="91" spans="1:4" ht="14.25" x14ac:dyDescent="0.15">
      <c r="A91" s="30"/>
      <c r="B91" s="31"/>
      <c r="C91" s="28"/>
      <c r="D91" s="29"/>
    </row>
    <row r="92" spans="1:4" ht="14.25" x14ac:dyDescent="0.15">
      <c r="A92" s="30"/>
      <c r="B92" s="31"/>
      <c r="C92" s="28"/>
      <c r="D92" s="29"/>
    </row>
    <row r="93" spans="1:4" ht="14.25" x14ac:dyDescent="0.15">
      <c r="A93" s="30"/>
      <c r="B93" s="31"/>
      <c r="C93" s="28"/>
      <c r="D93" s="29"/>
    </row>
    <row r="94" spans="1:4" ht="14.25" x14ac:dyDescent="0.15">
      <c r="A94" s="30"/>
      <c r="B94" s="31"/>
      <c r="C94" s="28"/>
      <c r="D94" s="29"/>
    </row>
    <row r="95" spans="1:4" ht="14.25" x14ac:dyDescent="0.15">
      <c r="A95" s="30"/>
      <c r="B95" s="31"/>
      <c r="C95" s="28"/>
      <c r="D95" s="29"/>
    </row>
    <row r="96" spans="1:4" ht="14.25" x14ac:dyDescent="0.15">
      <c r="A96" s="30"/>
      <c r="B96" s="31"/>
      <c r="C96" s="28"/>
      <c r="D96" s="29"/>
    </row>
    <row r="97" spans="1:4" ht="14.25" x14ac:dyDescent="0.15">
      <c r="A97" s="30"/>
      <c r="B97" s="31"/>
      <c r="C97" s="28"/>
      <c r="D97" s="29"/>
    </row>
    <row r="98" spans="1:4" ht="14.25" x14ac:dyDescent="0.15">
      <c r="A98" s="30"/>
      <c r="B98" s="31"/>
      <c r="C98" s="28"/>
      <c r="D98" s="29"/>
    </row>
    <row r="99" spans="1:4" ht="14.25" x14ac:dyDescent="0.15">
      <c r="A99" s="30"/>
      <c r="B99" s="31"/>
      <c r="C99" s="28"/>
      <c r="D99" s="29"/>
    </row>
    <row r="100" spans="1:4" x14ac:dyDescent="0.25">
      <c r="A100" s="30"/>
      <c r="B100" s="31"/>
      <c r="C100" s="32"/>
    </row>
  </sheetData>
  <mergeCells count="16">
    <mergeCell ref="A79:D79"/>
    <mergeCell ref="A75:A78"/>
    <mergeCell ref="A18:A26"/>
    <mergeCell ref="A27:A30"/>
    <mergeCell ref="A31:A36"/>
    <mergeCell ref="A51:A57"/>
    <mergeCell ref="A58:A62"/>
    <mergeCell ref="A63:A73"/>
    <mergeCell ref="A46:A50"/>
    <mergeCell ref="A37:A39"/>
    <mergeCell ref="A40:A45"/>
    <mergeCell ref="A2:D2"/>
    <mergeCell ref="A5:B5"/>
    <mergeCell ref="A6:A8"/>
    <mergeCell ref="A9:A13"/>
    <mergeCell ref="A14:A17"/>
  </mergeCells>
  <phoneticPr fontId="12" type="noConversion"/>
  <printOptions horizontalCentered="1"/>
  <pageMargins left="0.70866141732283472" right="0.78740157480314965" top="0.78740157480314965" bottom="0.70866141732283472" header="0.51181102362204722" footer="0.39370078740157483"/>
  <pageSetup paperSize="9" orientation="portrait" r:id="rId1"/>
  <headerFooter scaleWithDoc="0" alignWithMargins="0">
    <oddFooter>第 &amp;P 页，共 &amp;N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1"/>
  <sheetViews>
    <sheetView topLeftCell="A37" workbookViewId="0">
      <selection activeCell="D8" sqref="D8"/>
    </sheetView>
  </sheetViews>
  <sheetFormatPr defaultColWidth="9" defaultRowHeight="15.75" x14ac:dyDescent="0.25"/>
  <cols>
    <col min="1" max="1" width="14.125" style="17" customWidth="1"/>
    <col min="2" max="2" width="22.5" style="18" customWidth="1"/>
    <col min="3" max="3" width="23" style="19" customWidth="1"/>
    <col min="4" max="4" width="23" style="20" customWidth="1"/>
    <col min="5" max="5" width="10.375" style="17" customWidth="1"/>
    <col min="6" max="16384" width="9" style="17"/>
  </cols>
  <sheetData>
    <row r="1" spans="1:4" x14ac:dyDescent="0.15">
      <c r="A1" s="119" t="s">
        <v>157</v>
      </c>
      <c r="B1" s="21"/>
      <c r="C1" s="22"/>
      <c r="D1" s="23"/>
    </row>
    <row r="2" spans="1:4" ht="32.1" customHeight="1" x14ac:dyDescent="0.15">
      <c r="A2" s="227" t="s">
        <v>147</v>
      </c>
      <c r="B2" s="231"/>
      <c r="C2" s="228"/>
      <c r="D2" s="229"/>
    </row>
    <row r="3" spans="1:4" ht="18.75" x14ac:dyDescent="0.15">
      <c r="A3" s="120"/>
      <c r="B3" s="135"/>
      <c r="C3" s="121"/>
      <c r="D3" s="122" t="s">
        <v>1</v>
      </c>
    </row>
    <row r="4" spans="1:4" s="16" customFormat="1" ht="22.5" customHeight="1" x14ac:dyDescent="0.15">
      <c r="A4" s="136" t="s">
        <v>8</v>
      </c>
      <c r="B4" s="137" t="s">
        <v>132</v>
      </c>
      <c r="C4" s="138" t="s">
        <v>531</v>
      </c>
      <c r="D4" s="136" t="s">
        <v>4</v>
      </c>
    </row>
    <row r="5" spans="1:4" s="16" customFormat="1" ht="22.5" customHeight="1" x14ac:dyDescent="0.15">
      <c r="A5" s="232" t="s">
        <v>5</v>
      </c>
      <c r="B5" s="233"/>
      <c r="C5" s="139">
        <f>C6+C9+C12+C15+C23+C26+C33+C41+C45+C50+C55</f>
        <v>8343</v>
      </c>
      <c r="D5" s="123"/>
    </row>
    <row r="6" spans="1:4" s="16" customFormat="1" ht="18" customHeight="1" x14ac:dyDescent="0.15">
      <c r="A6" s="232" t="s">
        <v>13</v>
      </c>
      <c r="B6" s="140" t="s">
        <v>134</v>
      </c>
      <c r="C6" s="139">
        <f>SUM(C7:C8)</f>
        <v>442</v>
      </c>
      <c r="D6" s="123"/>
    </row>
    <row r="7" spans="1:4" s="16" customFormat="1" ht="18" customHeight="1" x14ac:dyDescent="0.15">
      <c r="A7" s="232"/>
      <c r="B7" s="141" t="s">
        <v>15</v>
      </c>
      <c r="C7" s="142">
        <v>354</v>
      </c>
      <c r="D7" s="143"/>
    </row>
    <row r="8" spans="1:4" s="16" customFormat="1" ht="18" customHeight="1" x14ac:dyDescent="0.15">
      <c r="A8" s="232"/>
      <c r="B8" s="141" t="s">
        <v>16</v>
      </c>
      <c r="C8" s="142">
        <v>88</v>
      </c>
      <c r="D8" s="143"/>
    </row>
    <row r="9" spans="1:4" s="16" customFormat="1" ht="18" customHeight="1" x14ac:dyDescent="0.15">
      <c r="A9" s="232" t="s">
        <v>17</v>
      </c>
      <c r="B9" s="140" t="s">
        <v>135</v>
      </c>
      <c r="C9" s="139">
        <f>SUM(C10:C11)</f>
        <v>345</v>
      </c>
      <c r="D9" s="123"/>
    </row>
    <row r="10" spans="1:4" s="16" customFormat="1" ht="18" customHeight="1" x14ac:dyDescent="0.15">
      <c r="A10" s="232"/>
      <c r="B10" s="141" t="s">
        <v>532</v>
      </c>
      <c r="C10" s="142">
        <v>29</v>
      </c>
      <c r="D10" s="123"/>
    </row>
    <row r="11" spans="1:4" s="16" customFormat="1" ht="18" customHeight="1" x14ac:dyDescent="0.15">
      <c r="A11" s="232"/>
      <c r="B11" s="141" t="s">
        <v>19</v>
      </c>
      <c r="C11" s="142">
        <v>316</v>
      </c>
      <c r="D11" s="143"/>
    </row>
    <row r="12" spans="1:4" s="16" customFormat="1" ht="18" customHeight="1" x14ac:dyDescent="0.15">
      <c r="A12" s="232" t="s">
        <v>23</v>
      </c>
      <c r="B12" s="140" t="s">
        <v>136</v>
      </c>
      <c r="C12" s="139">
        <f>SUM(C13:C14)</f>
        <v>418</v>
      </c>
      <c r="D12" s="123"/>
    </row>
    <row r="13" spans="1:4" s="16" customFormat="1" ht="18" customHeight="1" x14ac:dyDescent="0.15">
      <c r="A13" s="232"/>
      <c r="B13" s="141" t="s">
        <v>532</v>
      </c>
      <c r="C13" s="142">
        <v>199</v>
      </c>
      <c r="D13" s="123"/>
    </row>
    <row r="14" spans="1:4" s="16" customFormat="1" ht="18" customHeight="1" x14ac:dyDescent="0.15">
      <c r="A14" s="232"/>
      <c r="B14" s="141" t="s">
        <v>25</v>
      </c>
      <c r="C14" s="142">
        <v>219</v>
      </c>
      <c r="D14" s="143"/>
    </row>
    <row r="15" spans="1:4" s="16" customFormat="1" ht="18" customHeight="1" x14ac:dyDescent="0.15">
      <c r="A15" s="235" t="s">
        <v>27</v>
      </c>
      <c r="B15" s="140" t="s">
        <v>137</v>
      </c>
      <c r="C15" s="139">
        <f>SUM(C16:C22)</f>
        <v>1305</v>
      </c>
      <c r="D15" s="123"/>
    </row>
    <row r="16" spans="1:4" s="16" customFormat="1" ht="18" customHeight="1" x14ac:dyDescent="0.15">
      <c r="A16" s="236"/>
      <c r="B16" s="141" t="s">
        <v>532</v>
      </c>
      <c r="C16" s="142">
        <v>33</v>
      </c>
      <c r="D16" s="123"/>
    </row>
    <row r="17" spans="1:4" s="16" customFormat="1" ht="18" customHeight="1" x14ac:dyDescent="0.15">
      <c r="A17" s="236"/>
      <c r="B17" s="141" t="s">
        <v>34</v>
      </c>
      <c r="C17" s="142">
        <v>476</v>
      </c>
      <c r="D17" s="143"/>
    </row>
    <row r="18" spans="1:4" s="16" customFormat="1" ht="18" customHeight="1" x14ac:dyDescent="0.15">
      <c r="A18" s="236"/>
      <c r="B18" s="141" t="s">
        <v>32</v>
      </c>
      <c r="C18" s="142">
        <v>172</v>
      </c>
      <c r="D18" s="143"/>
    </row>
    <row r="19" spans="1:4" s="16" customFormat="1" ht="18" customHeight="1" x14ac:dyDescent="0.15">
      <c r="A19" s="236"/>
      <c r="B19" s="141" t="s">
        <v>28</v>
      </c>
      <c r="C19" s="142">
        <v>78</v>
      </c>
      <c r="D19" s="143"/>
    </row>
    <row r="20" spans="1:4" s="16" customFormat="1" ht="18" customHeight="1" x14ac:dyDescent="0.15">
      <c r="A20" s="236"/>
      <c r="B20" s="141" t="s">
        <v>29</v>
      </c>
      <c r="C20" s="142">
        <v>103</v>
      </c>
      <c r="D20" s="143"/>
    </row>
    <row r="21" spans="1:4" s="16" customFormat="1" ht="18" customHeight="1" x14ac:dyDescent="0.15">
      <c r="A21" s="236"/>
      <c r="B21" s="141" t="s">
        <v>33</v>
      </c>
      <c r="C21" s="142">
        <v>69</v>
      </c>
      <c r="D21" s="143"/>
    </row>
    <row r="22" spans="1:4" s="16" customFormat="1" ht="18" customHeight="1" x14ac:dyDescent="0.15">
      <c r="A22" s="236"/>
      <c r="B22" s="141" t="s">
        <v>30</v>
      </c>
      <c r="C22" s="142">
        <v>374</v>
      </c>
      <c r="D22" s="133"/>
    </row>
    <row r="23" spans="1:4" s="16" customFormat="1" ht="18" customHeight="1" x14ac:dyDescent="0.15">
      <c r="A23" s="232" t="s">
        <v>35</v>
      </c>
      <c r="B23" s="140" t="s">
        <v>138</v>
      </c>
      <c r="C23" s="139">
        <f>SUM(C24:C25)</f>
        <v>164</v>
      </c>
      <c r="D23" s="123"/>
    </row>
    <row r="24" spans="1:4" s="16" customFormat="1" ht="18" customHeight="1" x14ac:dyDescent="0.15">
      <c r="A24" s="232"/>
      <c r="B24" s="141" t="s">
        <v>532</v>
      </c>
      <c r="C24" s="142">
        <v>39</v>
      </c>
      <c r="D24" s="123"/>
    </row>
    <row r="25" spans="1:4" s="16" customFormat="1" ht="18" customHeight="1" x14ac:dyDescent="0.15">
      <c r="A25" s="232"/>
      <c r="B25" s="141" t="s">
        <v>41</v>
      </c>
      <c r="C25" s="142">
        <v>125</v>
      </c>
      <c r="D25" s="143"/>
    </row>
    <row r="26" spans="1:4" s="16" customFormat="1" ht="18" customHeight="1" x14ac:dyDescent="0.15">
      <c r="A26" s="235" t="s">
        <v>45</v>
      </c>
      <c r="B26" s="140" t="s">
        <v>140</v>
      </c>
      <c r="C26" s="139">
        <f>SUM(C27:C32)</f>
        <v>1810</v>
      </c>
      <c r="D26" s="123"/>
    </row>
    <row r="27" spans="1:4" s="16" customFormat="1" ht="18" customHeight="1" x14ac:dyDescent="0.15">
      <c r="A27" s="236"/>
      <c r="B27" s="141" t="s">
        <v>532</v>
      </c>
      <c r="C27" s="142">
        <v>101</v>
      </c>
      <c r="D27" s="123"/>
    </row>
    <row r="28" spans="1:4" s="16" customFormat="1" ht="18" customHeight="1" x14ac:dyDescent="0.15">
      <c r="A28" s="236"/>
      <c r="B28" s="141" t="s">
        <v>49</v>
      </c>
      <c r="C28" s="142">
        <v>317</v>
      </c>
      <c r="D28" s="143"/>
    </row>
    <row r="29" spans="1:4" s="16" customFormat="1" ht="18" customHeight="1" x14ac:dyDescent="0.15">
      <c r="A29" s="236"/>
      <c r="B29" s="141" t="s">
        <v>48</v>
      </c>
      <c r="C29" s="142">
        <v>331</v>
      </c>
      <c r="D29" s="143"/>
    </row>
    <row r="30" spans="1:4" s="16" customFormat="1" ht="18" customHeight="1" x14ac:dyDescent="0.15">
      <c r="A30" s="236"/>
      <c r="B30" s="141" t="s">
        <v>50</v>
      </c>
      <c r="C30" s="142">
        <v>73</v>
      </c>
      <c r="D30" s="143"/>
    </row>
    <row r="31" spans="1:4" s="16" customFormat="1" ht="18" customHeight="1" x14ac:dyDescent="0.15">
      <c r="A31" s="236"/>
      <c r="B31" s="141" t="s">
        <v>46</v>
      </c>
      <c r="C31" s="142">
        <v>693</v>
      </c>
      <c r="D31" s="143"/>
    </row>
    <row r="32" spans="1:4" s="16" customFormat="1" ht="18" customHeight="1" x14ac:dyDescent="0.15">
      <c r="A32" s="237"/>
      <c r="B32" s="141" t="s">
        <v>51</v>
      </c>
      <c r="C32" s="142">
        <v>295</v>
      </c>
      <c r="D32" s="143"/>
    </row>
    <row r="33" spans="1:4" s="16" customFormat="1" ht="18" customHeight="1" x14ac:dyDescent="0.15">
      <c r="A33" s="232" t="s">
        <v>202</v>
      </c>
      <c r="B33" s="140" t="s">
        <v>141</v>
      </c>
      <c r="C33" s="139">
        <f>SUM(C34:C40)</f>
        <v>1934</v>
      </c>
      <c r="D33" s="123"/>
    </row>
    <row r="34" spans="1:4" s="16" customFormat="1" ht="18" customHeight="1" x14ac:dyDescent="0.15">
      <c r="A34" s="232"/>
      <c r="B34" s="141" t="s">
        <v>532</v>
      </c>
      <c r="C34" s="142">
        <v>86</v>
      </c>
      <c r="D34" s="123"/>
    </row>
    <row r="35" spans="1:4" s="16" customFormat="1" ht="18" customHeight="1" x14ac:dyDescent="0.15">
      <c r="A35" s="232"/>
      <c r="B35" s="146" t="s">
        <v>58</v>
      </c>
      <c r="C35" s="142">
        <v>15</v>
      </c>
      <c r="D35" s="133"/>
    </row>
    <row r="36" spans="1:4" s="16" customFormat="1" ht="18" customHeight="1" x14ac:dyDescent="0.15">
      <c r="A36" s="232"/>
      <c r="B36" s="146" t="s">
        <v>55</v>
      </c>
      <c r="C36" s="142">
        <v>478</v>
      </c>
      <c r="D36" s="143"/>
    </row>
    <row r="37" spans="1:4" s="16" customFormat="1" ht="18" customHeight="1" x14ac:dyDescent="0.15">
      <c r="A37" s="232"/>
      <c r="B37" s="146" t="s">
        <v>56</v>
      </c>
      <c r="C37" s="142">
        <v>612</v>
      </c>
      <c r="D37" s="143"/>
    </row>
    <row r="38" spans="1:4" s="16" customFormat="1" ht="18" customHeight="1" x14ac:dyDescent="0.15">
      <c r="A38" s="232"/>
      <c r="B38" s="146" t="s">
        <v>53</v>
      </c>
      <c r="C38" s="142">
        <v>25</v>
      </c>
      <c r="D38" s="143"/>
    </row>
    <row r="39" spans="1:4" s="16" customFormat="1" ht="18" customHeight="1" x14ac:dyDescent="0.15">
      <c r="A39" s="232"/>
      <c r="B39" s="146" t="s">
        <v>57</v>
      </c>
      <c r="C39" s="142">
        <v>394</v>
      </c>
      <c r="D39" s="143"/>
    </row>
    <row r="40" spans="1:4" s="16" customFormat="1" ht="18" customHeight="1" x14ac:dyDescent="0.15">
      <c r="A40" s="129" t="s">
        <v>230</v>
      </c>
      <c r="B40" s="146" t="s">
        <v>54</v>
      </c>
      <c r="C40" s="142">
        <v>324</v>
      </c>
      <c r="D40" s="143"/>
    </row>
    <row r="41" spans="1:4" s="16" customFormat="1" ht="18" customHeight="1" x14ac:dyDescent="0.15">
      <c r="A41" s="235" t="s">
        <v>63</v>
      </c>
      <c r="B41" s="140" t="s">
        <v>142</v>
      </c>
      <c r="C41" s="139">
        <f>SUM(C42:C44)</f>
        <v>866</v>
      </c>
      <c r="D41" s="123"/>
    </row>
    <row r="42" spans="1:4" s="16" customFormat="1" ht="18" customHeight="1" x14ac:dyDescent="0.15">
      <c r="A42" s="236"/>
      <c r="B42" s="141" t="s">
        <v>532</v>
      </c>
      <c r="C42" s="142">
        <v>392</v>
      </c>
      <c r="D42" s="123"/>
    </row>
    <row r="43" spans="1:4" s="16" customFormat="1" ht="18" customHeight="1" x14ac:dyDescent="0.15">
      <c r="A43" s="236"/>
      <c r="B43" s="141" t="s">
        <v>65</v>
      </c>
      <c r="C43" s="142">
        <v>130</v>
      </c>
      <c r="D43" s="143"/>
    </row>
    <row r="44" spans="1:4" s="16" customFormat="1" ht="18" customHeight="1" x14ac:dyDescent="0.15">
      <c r="A44" s="237"/>
      <c r="B44" s="141" t="s">
        <v>66</v>
      </c>
      <c r="C44" s="142">
        <v>344</v>
      </c>
      <c r="D44" s="143"/>
    </row>
    <row r="45" spans="1:4" s="16" customFormat="1" ht="18" customHeight="1" x14ac:dyDescent="0.15">
      <c r="A45" s="232" t="s">
        <v>78</v>
      </c>
      <c r="B45" s="140" t="s">
        <v>143</v>
      </c>
      <c r="C45" s="139">
        <f>SUM(C46:C49)</f>
        <v>548</v>
      </c>
      <c r="D45" s="123"/>
    </row>
    <row r="46" spans="1:4" s="16" customFormat="1" ht="18" customHeight="1" x14ac:dyDescent="0.15">
      <c r="A46" s="232"/>
      <c r="B46" s="141" t="s">
        <v>83</v>
      </c>
      <c r="C46" s="142">
        <v>164</v>
      </c>
      <c r="D46" s="143"/>
    </row>
    <row r="47" spans="1:4" s="16" customFormat="1" ht="18" customHeight="1" x14ac:dyDescent="0.15">
      <c r="A47" s="232"/>
      <c r="B47" s="141" t="s">
        <v>80</v>
      </c>
      <c r="C47" s="142">
        <v>279</v>
      </c>
      <c r="D47" s="143"/>
    </row>
    <row r="48" spans="1:4" s="16" customFormat="1" ht="18" customHeight="1" x14ac:dyDescent="0.15">
      <c r="A48" s="232"/>
      <c r="B48" s="141" t="s">
        <v>87</v>
      </c>
      <c r="C48" s="142">
        <v>37</v>
      </c>
      <c r="D48" s="143"/>
    </row>
    <row r="49" spans="1:5" s="16" customFormat="1" ht="18" customHeight="1" x14ac:dyDescent="0.15">
      <c r="A49" s="232"/>
      <c r="B49" s="141" t="s">
        <v>82</v>
      </c>
      <c r="C49" s="142">
        <v>68</v>
      </c>
      <c r="D49" s="143"/>
    </row>
    <row r="50" spans="1:5" s="16" customFormat="1" ht="18" customHeight="1" x14ac:dyDescent="0.15">
      <c r="A50" s="235" t="s">
        <v>68</v>
      </c>
      <c r="B50" s="140" t="s">
        <v>144</v>
      </c>
      <c r="C50" s="139">
        <f>SUM(C51:C54)</f>
        <v>386</v>
      </c>
      <c r="D50" s="123"/>
    </row>
    <row r="51" spans="1:5" s="16" customFormat="1" ht="18" customHeight="1" x14ac:dyDescent="0.15">
      <c r="A51" s="236"/>
      <c r="B51" s="141" t="s">
        <v>532</v>
      </c>
      <c r="C51" s="142">
        <v>42</v>
      </c>
      <c r="D51" s="123"/>
    </row>
    <row r="52" spans="1:5" s="16" customFormat="1" ht="18" customHeight="1" x14ac:dyDescent="0.15">
      <c r="A52" s="236"/>
      <c r="B52" s="141" t="s">
        <v>74</v>
      </c>
      <c r="C52" s="142">
        <v>270</v>
      </c>
      <c r="D52" s="143"/>
    </row>
    <row r="53" spans="1:5" s="16" customFormat="1" ht="18" customHeight="1" x14ac:dyDescent="0.15">
      <c r="A53" s="236"/>
      <c r="B53" s="141" t="s">
        <v>69</v>
      </c>
      <c r="C53" s="142">
        <v>19</v>
      </c>
      <c r="D53" s="143"/>
    </row>
    <row r="54" spans="1:5" s="16" customFormat="1" ht="18" customHeight="1" x14ac:dyDescent="0.15">
      <c r="A54" s="237"/>
      <c r="B54" s="141" t="s">
        <v>73</v>
      </c>
      <c r="C54" s="142">
        <v>55</v>
      </c>
      <c r="D54" s="143"/>
    </row>
    <row r="55" spans="1:5" s="16" customFormat="1" ht="18" customHeight="1" x14ac:dyDescent="0.15">
      <c r="A55" s="232" t="s">
        <v>101</v>
      </c>
      <c r="B55" s="140" t="s">
        <v>146</v>
      </c>
      <c r="C55" s="139">
        <f>SUM(C56:C57)</f>
        <v>125</v>
      </c>
      <c r="D55" s="123"/>
    </row>
    <row r="56" spans="1:5" s="16" customFormat="1" ht="18" customHeight="1" x14ac:dyDescent="0.15">
      <c r="A56" s="232"/>
      <c r="B56" s="141" t="s">
        <v>532</v>
      </c>
      <c r="C56" s="142">
        <v>1</v>
      </c>
      <c r="D56" s="123"/>
    </row>
    <row r="57" spans="1:5" s="16" customFormat="1" ht="18" customHeight="1" x14ac:dyDescent="0.15">
      <c r="A57" s="232"/>
      <c r="B57" s="141" t="s">
        <v>103</v>
      </c>
      <c r="C57" s="142">
        <v>124</v>
      </c>
      <c r="D57" s="143"/>
    </row>
    <row r="58" spans="1:5" s="16" customFormat="1" ht="21.75" customHeight="1" x14ac:dyDescent="0.15">
      <c r="A58" s="234" t="s">
        <v>566</v>
      </c>
      <c r="B58" s="234"/>
      <c r="C58" s="234"/>
      <c r="D58" s="234"/>
    </row>
    <row r="59" spans="1:5" s="16" customFormat="1" ht="14.25" x14ac:dyDescent="0.15">
      <c r="A59" s="24"/>
      <c r="B59" s="25"/>
      <c r="C59" s="26"/>
      <c r="D59" s="27"/>
    </row>
    <row r="60" spans="1:5" s="16" customFormat="1" ht="14.25" x14ac:dyDescent="0.15">
      <c r="A60" s="24"/>
      <c r="B60" s="25"/>
      <c r="C60" s="26"/>
      <c r="D60" s="27"/>
    </row>
    <row r="61" spans="1:5" s="16" customFormat="1" ht="14.25" x14ac:dyDescent="0.15">
      <c r="A61" s="24"/>
      <c r="B61" s="25"/>
      <c r="C61" s="28"/>
      <c r="D61" s="29"/>
      <c r="E61" s="17"/>
    </row>
    <row r="62" spans="1:5" ht="14.25" x14ac:dyDescent="0.15">
      <c r="A62" s="30"/>
      <c r="B62" s="31"/>
      <c r="C62" s="28"/>
      <c r="D62" s="29"/>
    </row>
    <row r="63" spans="1:5" ht="14.25" x14ac:dyDescent="0.15">
      <c r="A63" s="30"/>
      <c r="B63" s="31"/>
      <c r="C63" s="28"/>
      <c r="D63" s="29"/>
    </row>
    <row r="64" spans="1:5" ht="14.25" x14ac:dyDescent="0.15">
      <c r="A64" s="30"/>
      <c r="B64" s="31"/>
      <c r="C64" s="28"/>
      <c r="D64" s="29"/>
    </row>
    <row r="65" spans="1:4" ht="14.25" x14ac:dyDescent="0.15">
      <c r="A65" s="30"/>
      <c r="B65" s="31"/>
      <c r="C65" s="28"/>
      <c r="D65" s="29"/>
    </row>
    <row r="66" spans="1:4" ht="14.25" x14ac:dyDescent="0.15">
      <c r="A66" s="30"/>
      <c r="B66" s="31"/>
      <c r="C66" s="28"/>
      <c r="D66" s="29"/>
    </row>
    <row r="67" spans="1:4" ht="14.25" x14ac:dyDescent="0.15">
      <c r="A67" s="30"/>
      <c r="B67" s="31"/>
      <c r="C67" s="28"/>
      <c r="D67" s="29"/>
    </row>
    <row r="68" spans="1:4" ht="14.25" x14ac:dyDescent="0.15">
      <c r="A68" s="30"/>
      <c r="B68" s="31"/>
      <c r="C68" s="28"/>
      <c r="D68" s="29"/>
    </row>
    <row r="69" spans="1:4" ht="14.25" x14ac:dyDescent="0.15">
      <c r="A69" s="30"/>
      <c r="B69" s="31"/>
      <c r="C69" s="28"/>
      <c r="D69" s="29"/>
    </row>
    <row r="70" spans="1:4" ht="14.25" x14ac:dyDescent="0.15">
      <c r="A70" s="30"/>
      <c r="B70" s="31"/>
      <c r="C70" s="28"/>
      <c r="D70" s="29"/>
    </row>
    <row r="71" spans="1:4" ht="14.25" x14ac:dyDescent="0.15">
      <c r="A71" s="30"/>
      <c r="B71" s="31"/>
      <c r="C71" s="28"/>
      <c r="D71" s="29"/>
    </row>
    <row r="72" spans="1:4" ht="14.25" x14ac:dyDescent="0.15">
      <c r="A72" s="30"/>
      <c r="B72" s="31"/>
      <c r="C72" s="28"/>
      <c r="D72" s="29"/>
    </row>
    <row r="73" spans="1:4" ht="14.25" x14ac:dyDescent="0.15">
      <c r="A73" s="30"/>
      <c r="B73" s="31"/>
      <c r="C73" s="28"/>
      <c r="D73" s="29"/>
    </row>
    <row r="74" spans="1:4" ht="14.25" x14ac:dyDescent="0.15">
      <c r="A74" s="30"/>
      <c r="B74" s="31"/>
      <c r="C74" s="28"/>
      <c r="D74" s="29"/>
    </row>
    <row r="75" spans="1:4" ht="14.25" x14ac:dyDescent="0.15">
      <c r="A75" s="30"/>
      <c r="B75" s="31"/>
      <c r="C75" s="28"/>
      <c r="D75" s="29"/>
    </row>
    <row r="76" spans="1:4" ht="14.25" x14ac:dyDescent="0.15">
      <c r="A76" s="30"/>
      <c r="B76" s="31"/>
      <c r="C76" s="28"/>
      <c r="D76" s="29"/>
    </row>
    <row r="77" spans="1:4" ht="14.25" x14ac:dyDescent="0.15">
      <c r="A77" s="30"/>
      <c r="B77" s="31"/>
      <c r="C77" s="28"/>
      <c r="D77" s="29"/>
    </row>
    <row r="78" spans="1:4" ht="14.25" x14ac:dyDescent="0.15">
      <c r="A78" s="30"/>
      <c r="B78" s="31"/>
      <c r="C78" s="28"/>
      <c r="D78" s="29"/>
    </row>
    <row r="79" spans="1:4" ht="14.25" x14ac:dyDescent="0.15">
      <c r="A79" s="30"/>
      <c r="B79" s="31"/>
      <c r="C79" s="28"/>
      <c r="D79" s="29"/>
    </row>
    <row r="80" spans="1:4" ht="14.25" x14ac:dyDescent="0.15">
      <c r="A80" s="30"/>
      <c r="B80" s="31"/>
      <c r="C80" s="28"/>
      <c r="D80" s="29"/>
    </row>
    <row r="81" spans="1:3" x14ac:dyDescent="0.25">
      <c r="A81" s="30"/>
      <c r="B81" s="31"/>
      <c r="C81" s="32"/>
    </row>
  </sheetData>
  <mergeCells count="14">
    <mergeCell ref="A58:D58"/>
    <mergeCell ref="A15:A22"/>
    <mergeCell ref="A23:A25"/>
    <mergeCell ref="A26:A32"/>
    <mergeCell ref="A2:D2"/>
    <mergeCell ref="A5:B5"/>
    <mergeCell ref="A6:A8"/>
    <mergeCell ref="A9:A11"/>
    <mergeCell ref="A12:A14"/>
    <mergeCell ref="A45:A49"/>
    <mergeCell ref="A50:A54"/>
    <mergeCell ref="A55:A57"/>
    <mergeCell ref="A41:A44"/>
    <mergeCell ref="A33:A39"/>
  </mergeCells>
  <phoneticPr fontId="12" type="noConversion"/>
  <printOptions horizontalCentered="1"/>
  <pageMargins left="0.70866141732283472" right="0.78740157480314965" top="0.78740157480314965" bottom="0.70866141732283472" header="0.51181102362204722" footer="0.39370078740157483"/>
  <pageSetup paperSize="9" orientation="portrait" r:id="rId1"/>
  <headerFooter scaleWithDoc="0" alignWithMargins="0">
    <oddFooter>第 &amp;P 页，共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activeCell="D6" sqref="D6"/>
    </sheetView>
  </sheetViews>
  <sheetFormatPr defaultRowHeight="13.5" x14ac:dyDescent="0.15"/>
  <cols>
    <col min="1" max="4" width="20.5" customWidth="1"/>
  </cols>
  <sheetData>
    <row r="1" spans="1:4" ht="14.25" x14ac:dyDescent="0.15">
      <c r="A1" s="3" t="s">
        <v>158</v>
      </c>
      <c r="B1" s="4"/>
      <c r="C1" s="14"/>
      <c r="D1" s="11"/>
    </row>
    <row r="2" spans="1:4" ht="25.5" x14ac:dyDescent="0.15">
      <c r="A2" s="199" t="s">
        <v>272</v>
      </c>
      <c r="B2" s="199"/>
      <c r="C2" s="238"/>
      <c r="D2" s="214"/>
    </row>
    <row r="3" spans="1:4" ht="18.75" x14ac:dyDescent="0.15">
      <c r="A3" s="85"/>
      <c r="B3" s="85"/>
      <c r="C3" s="163"/>
      <c r="D3" s="102" t="s">
        <v>1</v>
      </c>
    </row>
    <row r="4" spans="1:4" ht="30" customHeight="1" x14ac:dyDescent="0.15">
      <c r="A4" s="87" t="s">
        <v>8</v>
      </c>
      <c r="B4" s="87" t="s">
        <v>9</v>
      </c>
      <c r="C4" s="164" t="s">
        <v>133</v>
      </c>
      <c r="D4" s="103" t="s">
        <v>4</v>
      </c>
    </row>
    <row r="5" spans="1:4" ht="30" customHeight="1" x14ac:dyDescent="0.15">
      <c r="A5" s="239" t="s">
        <v>5</v>
      </c>
      <c r="B5" s="239"/>
      <c r="C5" s="165">
        <f>C6+C8+C13+C16+C25+C31+C39+C48+C51+C57+C66+C77+C81+C89</f>
        <v>448</v>
      </c>
      <c r="D5" s="105"/>
    </row>
    <row r="6" spans="1:4" ht="30" customHeight="1" x14ac:dyDescent="0.15">
      <c r="A6" s="239" t="s">
        <v>274</v>
      </c>
      <c r="B6" s="160" t="s">
        <v>10</v>
      </c>
      <c r="C6" s="165">
        <f>SUM(C7:C7)</f>
        <v>448</v>
      </c>
      <c r="D6" s="108"/>
    </row>
    <row r="7" spans="1:4" ht="30" customHeight="1" x14ac:dyDescent="0.15">
      <c r="A7" s="239"/>
      <c r="B7" s="166" t="s">
        <v>273</v>
      </c>
      <c r="C7" s="167">
        <v>448</v>
      </c>
      <c r="D7" s="108"/>
    </row>
    <row r="8" spans="1:4" ht="21" customHeight="1" x14ac:dyDescent="0.15">
      <c r="A8" s="207" t="s">
        <v>554</v>
      </c>
      <c r="B8" s="207"/>
      <c r="C8" s="207"/>
      <c r="D8" s="207"/>
    </row>
  </sheetData>
  <mergeCells count="4">
    <mergeCell ref="A2:D2"/>
    <mergeCell ref="A5:B5"/>
    <mergeCell ref="A6:A7"/>
    <mergeCell ref="A8:D8"/>
  </mergeCells>
  <phoneticPr fontId="12" type="noConversion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4"/>
  <sheetViews>
    <sheetView topLeftCell="A67" workbookViewId="0">
      <selection activeCell="A93" sqref="A93:D93"/>
    </sheetView>
  </sheetViews>
  <sheetFormatPr defaultColWidth="9" defaultRowHeight="13.5" x14ac:dyDescent="0.15"/>
  <cols>
    <col min="1" max="1" width="15.625" customWidth="1"/>
    <col min="2" max="2" width="23" customWidth="1"/>
    <col min="3" max="3" width="24" style="12" customWidth="1"/>
    <col min="4" max="4" width="24.375" style="13" customWidth="1"/>
  </cols>
  <sheetData>
    <row r="1" spans="1:4" ht="14.25" x14ac:dyDescent="0.15">
      <c r="A1" s="3" t="s">
        <v>275</v>
      </c>
      <c r="B1" s="4"/>
      <c r="C1" s="14"/>
      <c r="D1" s="11"/>
    </row>
    <row r="2" spans="1:4" ht="35.1" customHeight="1" x14ac:dyDescent="0.15">
      <c r="A2" s="199" t="s">
        <v>148</v>
      </c>
      <c r="B2" s="199"/>
      <c r="C2" s="238"/>
      <c r="D2" s="214"/>
    </row>
    <row r="3" spans="1:4" ht="18.75" x14ac:dyDescent="0.15">
      <c r="A3" s="85"/>
      <c r="B3" s="85"/>
      <c r="C3" s="163"/>
      <c r="D3" s="102" t="s">
        <v>1</v>
      </c>
    </row>
    <row r="4" spans="1:4" ht="24.95" customHeight="1" x14ac:dyDescent="0.15">
      <c r="A4" s="87" t="s">
        <v>8</v>
      </c>
      <c r="B4" s="87" t="s">
        <v>9</v>
      </c>
      <c r="C4" s="164" t="s">
        <v>133</v>
      </c>
      <c r="D4" s="103" t="s">
        <v>4</v>
      </c>
    </row>
    <row r="5" spans="1:4" ht="18" customHeight="1" x14ac:dyDescent="0.15">
      <c r="A5" s="239" t="s">
        <v>5</v>
      </c>
      <c r="B5" s="239"/>
      <c r="C5" s="165">
        <f>C6+C10+C15+C18+C27+C33+C41+C50+C53+C59+C68+C79+C83+C91</f>
        <v>35168</v>
      </c>
      <c r="D5" s="105"/>
    </row>
    <row r="6" spans="1:4" ht="18" customHeight="1" x14ac:dyDescent="0.15">
      <c r="A6" s="239" t="s">
        <v>13</v>
      </c>
      <c r="B6" s="160" t="s">
        <v>10</v>
      </c>
      <c r="C6" s="165">
        <f>SUM(C7:C9)</f>
        <v>2210</v>
      </c>
      <c r="D6" s="108"/>
    </row>
    <row r="7" spans="1:4" ht="18" customHeight="1" x14ac:dyDescent="0.15">
      <c r="A7" s="239"/>
      <c r="B7" s="166" t="s">
        <v>236</v>
      </c>
      <c r="C7" s="167">
        <v>844</v>
      </c>
      <c r="D7" s="108"/>
    </row>
    <row r="8" spans="1:4" ht="18" customHeight="1" x14ac:dyDescent="0.15">
      <c r="A8" s="239"/>
      <c r="B8" s="166" t="s">
        <v>15</v>
      </c>
      <c r="C8" s="167">
        <v>1053</v>
      </c>
      <c r="D8" s="108"/>
    </row>
    <row r="9" spans="1:4" ht="18" customHeight="1" x14ac:dyDescent="0.15">
      <c r="A9" s="239"/>
      <c r="B9" s="166" t="s">
        <v>16</v>
      </c>
      <c r="C9" s="167">
        <v>313</v>
      </c>
      <c r="D9" s="108"/>
    </row>
    <row r="10" spans="1:4" ht="18" customHeight="1" x14ac:dyDescent="0.15">
      <c r="A10" s="239" t="s">
        <v>17</v>
      </c>
      <c r="B10" s="160" t="s">
        <v>10</v>
      </c>
      <c r="C10" s="168">
        <f>SUM(C11:C14)</f>
        <v>2319</v>
      </c>
      <c r="D10" s="108"/>
    </row>
    <row r="11" spans="1:4" ht="18" customHeight="1" x14ac:dyDescent="0.15">
      <c r="A11" s="239"/>
      <c r="B11" s="166" t="s">
        <v>236</v>
      </c>
      <c r="C11" s="167">
        <v>619</v>
      </c>
      <c r="D11" s="108"/>
    </row>
    <row r="12" spans="1:4" ht="18" customHeight="1" x14ac:dyDescent="0.15">
      <c r="A12" s="239"/>
      <c r="B12" s="166" t="s">
        <v>18</v>
      </c>
      <c r="C12" s="167">
        <v>425</v>
      </c>
      <c r="D12" s="108"/>
    </row>
    <row r="13" spans="1:4" ht="18" customHeight="1" x14ac:dyDescent="0.15">
      <c r="A13" s="239"/>
      <c r="B13" s="166" t="s">
        <v>20</v>
      </c>
      <c r="C13" s="167">
        <v>641</v>
      </c>
      <c r="D13" s="108"/>
    </row>
    <row r="14" spans="1:4" ht="18" customHeight="1" x14ac:dyDescent="0.15">
      <c r="A14" s="239"/>
      <c r="B14" s="166" t="s">
        <v>19</v>
      </c>
      <c r="C14" s="167">
        <v>634</v>
      </c>
      <c r="D14" s="108"/>
    </row>
    <row r="15" spans="1:4" ht="18" customHeight="1" x14ac:dyDescent="0.15">
      <c r="A15" s="239" t="s">
        <v>23</v>
      </c>
      <c r="B15" s="160" t="s">
        <v>10</v>
      </c>
      <c r="C15" s="168">
        <f>SUM(C16:C17)</f>
        <v>423</v>
      </c>
      <c r="D15" s="108"/>
    </row>
    <row r="16" spans="1:4" ht="18" customHeight="1" x14ac:dyDescent="0.15">
      <c r="A16" s="239"/>
      <c r="B16" s="166" t="s">
        <v>24</v>
      </c>
      <c r="C16" s="167">
        <v>201</v>
      </c>
      <c r="D16" s="108"/>
    </row>
    <row r="17" spans="1:4" ht="18" customHeight="1" x14ac:dyDescent="0.15">
      <c r="A17" s="239"/>
      <c r="B17" s="166" t="s">
        <v>25</v>
      </c>
      <c r="C17" s="167">
        <v>222</v>
      </c>
      <c r="D17" s="108"/>
    </row>
    <row r="18" spans="1:4" ht="18" customHeight="1" x14ac:dyDescent="0.15">
      <c r="A18" s="239" t="s">
        <v>27</v>
      </c>
      <c r="B18" s="160" t="s">
        <v>10</v>
      </c>
      <c r="C18" s="168">
        <f>SUM(C19:C26)</f>
        <v>2533</v>
      </c>
      <c r="D18" s="108"/>
    </row>
    <row r="19" spans="1:4" ht="18" customHeight="1" x14ac:dyDescent="0.15">
      <c r="A19" s="239"/>
      <c r="B19" s="166" t="s">
        <v>236</v>
      </c>
      <c r="C19" s="167">
        <v>175</v>
      </c>
      <c r="D19" s="108"/>
    </row>
    <row r="20" spans="1:4" ht="18" customHeight="1" x14ac:dyDescent="0.15">
      <c r="A20" s="239"/>
      <c r="B20" s="166" t="s">
        <v>34</v>
      </c>
      <c r="C20" s="167">
        <v>826</v>
      </c>
      <c r="D20" s="108"/>
    </row>
    <row r="21" spans="1:4" ht="18" customHeight="1" x14ac:dyDescent="0.15">
      <c r="A21" s="239"/>
      <c r="B21" s="166" t="s">
        <v>32</v>
      </c>
      <c r="C21" s="167">
        <v>314</v>
      </c>
      <c r="D21" s="108"/>
    </row>
    <row r="22" spans="1:4" ht="18" customHeight="1" x14ac:dyDescent="0.15">
      <c r="A22" s="239"/>
      <c r="B22" s="166" t="s">
        <v>28</v>
      </c>
      <c r="C22" s="167">
        <v>-71</v>
      </c>
      <c r="D22" s="108"/>
    </row>
    <row r="23" spans="1:4" ht="18" customHeight="1" x14ac:dyDescent="0.15">
      <c r="A23" s="239"/>
      <c r="B23" s="166" t="s">
        <v>29</v>
      </c>
      <c r="C23" s="167">
        <v>31</v>
      </c>
      <c r="D23" s="108"/>
    </row>
    <row r="24" spans="1:4" ht="18" customHeight="1" x14ac:dyDescent="0.15">
      <c r="A24" s="239"/>
      <c r="B24" s="166" t="s">
        <v>33</v>
      </c>
      <c r="C24" s="167">
        <v>909</v>
      </c>
      <c r="D24" s="108"/>
    </row>
    <row r="25" spans="1:4" ht="18" customHeight="1" x14ac:dyDescent="0.15">
      <c r="A25" s="239"/>
      <c r="B25" s="166" t="s">
        <v>31</v>
      </c>
      <c r="C25" s="167">
        <v>27</v>
      </c>
      <c r="D25" s="108"/>
    </row>
    <row r="26" spans="1:4" ht="18" customHeight="1" x14ac:dyDescent="0.15">
      <c r="A26" s="239"/>
      <c r="B26" s="166" t="s">
        <v>30</v>
      </c>
      <c r="C26" s="167">
        <v>322</v>
      </c>
      <c r="D26" s="108"/>
    </row>
    <row r="27" spans="1:4" ht="18" customHeight="1" x14ac:dyDescent="0.15">
      <c r="A27" s="239" t="s">
        <v>35</v>
      </c>
      <c r="B27" s="160" t="s">
        <v>10</v>
      </c>
      <c r="C27" s="168">
        <f>SUM(C28:C32)</f>
        <v>2089</v>
      </c>
      <c r="D27" s="108"/>
    </row>
    <row r="28" spans="1:4" ht="18" customHeight="1" x14ac:dyDescent="0.15">
      <c r="A28" s="239"/>
      <c r="B28" s="166" t="s">
        <v>236</v>
      </c>
      <c r="C28" s="167">
        <v>581</v>
      </c>
      <c r="D28" s="108"/>
    </row>
    <row r="29" spans="1:4" ht="18" customHeight="1" x14ac:dyDescent="0.15">
      <c r="A29" s="239"/>
      <c r="B29" s="166" t="s">
        <v>41</v>
      </c>
      <c r="C29" s="167">
        <v>248</v>
      </c>
      <c r="D29" s="108"/>
    </row>
    <row r="30" spans="1:4" ht="18" customHeight="1" x14ac:dyDescent="0.15">
      <c r="A30" s="239"/>
      <c r="B30" s="166" t="s">
        <v>37</v>
      </c>
      <c r="C30" s="167">
        <v>150</v>
      </c>
      <c r="D30" s="108"/>
    </row>
    <row r="31" spans="1:4" ht="18" customHeight="1" x14ac:dyDescent="0.15">
      <c r="A31" s="239"/>
      <c r="B31" s="166" t="s">
        <v>43</v>
      </c>
      <c r="C31" s="167">
        <v>494</v>
      </c>
      <c r="D31" s="108"/>
    </row>
    <row r="32" spans="1:4" ht="18" customHeight="1" x14ac:dyDescent="0.15">
      <c r="A32" s="239"/>
      <c r="B32" s="166" t="s">
        <v>40</v>
      </c>
      <c r="C32" s="167">
        <v>616</v>
      </c>
      <c r="D32" s="108"/>
    </row>
    <row r="33" spans="1:4" ht="18" customHeight="1" x14ac:dyDescent="0.15">
      <c r="A33" s="239" t="s">
        <v>231</v>
      </c>
      <c r="B33" s="160" t="s">
        <v>10</v>
      </c>
      <c r="C33" s="168">
        <f>SUM(C34:C40)</f>
        <v>4472</v>
      </c>
      <c r="D33" s="108"/>
    </row>
    <row r="34" spans="1:4" ht="18" customHeight="1" x14ac:dyDescent="0.15">
      <c r="A34" s="239"/>
      <c r="B34" s="166" t="s">
        <v>236</v>
      </c>
      <c r="C34" s="167">
        <v>1134</v>
      </c>
      <c r="D34" s="108"/>
    </row>
    <row r="35" spans="1:4" ht="18" customHeight="1" x14ac:dyDescent="0.15">
      <c r="A35" s="239"/>
      <c r="B35" s="166" t="s">
        <v>49</v>
      </c>
      <c r="C35" s="167">
        <v>309</v>
      </c>
      <c r="D35" s="108"/>
    </row>
    <row r="36" spans="1:4" ht="18" customHeight="1" x14ac:dyDescent="0.15">
      <c r="A36" s="239"/>
      <c r="B36" s="166" t="s">
        <v>47</v>
      </c>
      <c r="C36" s="167">
        <v>1026</v>
      </c>
      <c r="D36" s="108"/>
    </row>
    <row r="37" spans="1:4" ht="18" customHeight="1" x14ac:dyDescent="0.15">
      <c r="A37" s="239"/>
      <c r="B37" s="166" t="s">
        <v>48</v>
      </c>
      <c r="C37" s="167">
        <v>706</v>
      </c>
      <c r="D37" s="108"/>
    </row>
    <row r="38" spans="1:4" ht="18" customHeight="1" x14ac:dyDescent="0.15">
      <c r="A38" s="239" t="s">
        <v>231</v>
      </c>
      <c r="B38" s="166" t="s">
        <v>50</v>
      </c>
      <c r="C38" s="167">
        <v>556</v>
      </c>
      <c r="D38" s="108"/>
    </row>
    <row r="39" spans="1:4" ht="18" customHeight="1" x14ac:dyDescent="0.15">
      <c r="A39" s="239"/>
      <c r="B39" s="166" t="s">
        <v>46</v>
      </c>
      <c r="C39" s="167">
        <v>250</v>
      </c>
      <c r="D39" s="108"/>
    </row>
    <row r="40" spans="1:4" ht="18" customHeight="1" x14ac:dyDescent="0.15">
      <c r="A40" s="239"/>
      <c r="B40" s="166" t="s">
        <v>51</v>
      </c>
      <c r="C40" s="167">
        <v>491</v>
      </c>
      <c r="D40" s="108"/>
    </row>
    <row r="41" spans="1:4" ht="18" customHeight="1" x14ac:dyDescent="0.15">
      <c r="A41" s="239" t="s">
        <v>52</v>
      </c>
      <c r="B41" s="160" t="s">
        <v>10</v>
      </c>
      <c r="C41" s="168">
        <f>SUM(C42:C49)</f>
        <v>9275</v>
      </c>
      <c r="D41" s="108"/>
    </row>
    <row r="42" spans="1:4" ht="18" customHeight="1" x14ac:dyDescent="0.15">
      <c r="A42" s="239"/>
      <c r="B42" s="166" t="s">
        <v>236</v>
      </c>
      <c r="C42" s="167">
        <v>1592</v>
      </c>
      <c r="D42" s="108"/>
    </row>
    <row r="43" spans="1:4" ht="18" customHeight="1" x14ac:dyDescent="0.15">
      <c r="A43" s="239"/>
      <c r="B43" s="166" t="s">
        <v>58</v>
      </c>
      <c r="C43" s="167">
        <v>208</v>
      </c>
      <c r="D43" s="108"/>
    </row>
    <row r="44" spans="1:4" ht="18" customHeight="1" x14ac:dyDescent="0.15">
      <c r="A44" s="239"/>
      <c r="B44" s="166" t="s">
        <v>55</v>
      </c>
      <c r="C44" s="167">
        <v>1238</v>
      </c>
      <c r="D44" s="108"/>
    </row>
    <row r="45" spans="1:4" ht="18" customHeight="1" x14ac:dyDescent="0.15">
      <c r="A45" s="239"/>
      <c r="B45" s="166" t="s">
        <v>56</v>
      </c>
      <c r="C45" s="167">
        <v>1012</v>
      </c>
      <c r="D45" s="108"/>
    </row>
    <row r="46" spans="1:4" ht="18" customHeight="1" x14ac:dyDescent="0.15">
      <c r="A46" s="239"/>
      <c r="B46" s="166" t="s">
        <v>53</v>
      </c>
      <c r="C46" s="167">
        <v>1341</v>
      </c>
      <c r="D46" s="108"/>
    </row>
    <row r="47" spans="1:4" ht="18" customHeight="1" x14ac:dyDescent="0.15">
      <c r="A47" s="239"/>
      <c r="B47" s="166" t="s">
        <v>57</v>
      </c>
      <c r="C47" s="167">
        <v>940</v>
      </c>
      <c r="D47" s="108"/>
    </row>
    <row r="48" spans="1:4" ht="18" customHeight="1" x14ac:dyDescent="0.15">
      <c r="A48" s="239"/>
      <c r="B48" s="166" t="s">
        <v>54</v>
      </c>
      <c r="C48" s="167">
        <v>1921</v>
      </c>
      <c r="D48" s="108"/>
    </row>
    <row r="49" spans="1:4" ht="18" customHeight="1" x14ac:dyDescent="0.15">
      <c r="A49" s="239"/>
      <c r="B49" s="166" t="s">
        <v>59</v>
      </c>
      <c r="C49" s="167">
        <v>1023</v>
      </c>
      <c r="D49" s="108"/>
    </row>
    <row r="50" spans="1:4" ht="18" customHeight="1" x14ac:dyDescent="0.15">
      <c r="A50" s="240" t="s">
        <v>60</v>
      </c>
      <c r="B50" s="160" t="s">
        <v>10</v>
      </c>
      <c r="C50" s="168">
        <f>SUM(C51:C52)</f>
        <v>-735</v>
      </c>
      <c r="D50" s="108"/>
    </row>
    <row r="51" spans="1:4" ht="18" customHeight="1" x14ac:dyDescent="0.15">
      <c r="A51" s="240"/>
      <c r="B51" s="166" t="s">
        <v>235</v>
      </c>
      <c r="C51" s="167">
        <v>7</v>
      </c>
      <c r="D51" s="108"/>
    </row>
    <row r="52" spans="1:4" ht="18" customHeight="1" x14ac:dyDescent="0.15">
      <c r="A52" s="240"/>
      <c r="B52" s="166" t="s">
        <v>61</v>
      </c>
      <c r="C52" s="167">
        <v>-742</v>
      </c>
      <c r="D52" s="108"/>
    </row>
    <row r="53" spans="1:4" ht="18" customHeight="1" x14ac:dyDescent="0.15">
      <c r="A53" s="239" t="s">
        <v>63</v>
      </c>
      <c r="B53" s="161" t="s">
        <v>10</v>
      </c>
      <c r="C53" s="168">
        <f>SUM(C54:C58)</f>
        <v>3510</v>
      </c>
      <c r="D53" s="108"/>
    </row>
    <row r="54" spans="1:4" ht="18" customHeight="1" x14ac:dyDescent="0.15">
      <c r="A54" s="239"/>
      <c r="B54" s="166" t="s">
        <v>234</v>
      </c>
      <c r="C54" s="167">
        <v>720</v>
      </c>
      <c r="D54" s="108"/>
    </row>
    <row r="55" spans="1:4" ht="18" customHeight="1" x14ac:dyDescent="0.15">
      <c r="A55" s="239"/>
      <c r="B55" s="166" t="s">
        <v>65</v>
      </c>
      <c r="C55" s="167">
        <v>329</v>
      </c>
      <c r="D55" s="108"/>
    </row>
    <row r="56" spans="1:4" ht="18" customHeight="1" x14ac:dyDescent="0.15">
      <c r="A56" s="239"/>
      <c r="B56" s="166" t="s">
        <v>64</v>
      </c>
      <c r="C56" s="167">
        <v>693</v>
      </c>
      <c r="D56" s="108"/>
    </row>
    <row r="57" spans="1:4" ht="18" customHeight="1" x14ac:dyDescent="0.15">
      <c r="A57" s="239"/>
      <c r="B57" s="166" t="s">
        <v>66</v>
      </c>
      <c r="C57" s="167">
        <v>274</v>
      </c>
      <c r="D57" s="108"/>
    </row>
    <row r="58" spans="1:4" ht="18" customHeight="1" x14ac:dyDescent="0.15">
      <c r="A58" s="239"/>
      <c r="B58" s="166" t="s">
        <v>67</v>
      </c>
      <c r="C58" s="167">
        <v>1494</v>
      </c>
      <c r="D58" s="108"/>
    </row>
    <row r="59" spans="1:4" ht="18" customHeight="1" x14ac:dyDescent="0.15">
      <c r="A59" s="239" t="s">
        <v>78</v>
      </c>
      <c r="B59" s="160" t="s">
        <v>10</v>
      </c>
      <c r="C59" s="168">
        <f>SUM(C60:C67)</f>
        <v>1655</v>
      </c>
      <c r="D59" s="108"/>
    </row>
    <row r="60" spans="1:4" ht="18" customHeight="1" x14ac:dyDescent="0.15">
      <c r="A60" s="239"/>
      <c r="B60" s="166" t="s">
        <v>234</v>
      </c>
      <c r="C60" s="167">
        <v>352</v>
      </c>
      <c r="D60" s="108"/>
    </row>
    <row r="61" spans="1:4" ht="18" customHeight="1" x14ac:dyDescent="0.15">
      <c r="A61" s="239"/>
      <c r="B61" s="166" t="s">
        <v>83</v>
      </c>
      <c r="C61" s="167">
        <v>100</v>
      </c>
      <c r="D61" s="108"/>
    </row>
    <row r="62" spans="1:4" ht="18" customHeight="1" x14ac:dyDescent="0.15">
      <c r="A62" s="239"/>
      <c r="B62" s="166" t="s">
        <v>80</v>
      </c>
      <c r="C62" s="167">
        <v>471</v>
      </c>
      <c r="D62" s="108"/>
    </row>
    <row r="63" spans="1:4" ht="18" customHeight="1" x14ac:dyDescent="0.15">
      <c r="A63" s="239"/>
      <c r="B63" s="166" t="s">
        <v>85</v>
      </c>
      <c r="C63" s="167">
        <v>348</v>
      </c>
      <c r="D63" s="108"/>
    </row>
    <row r="64" spans="1:4" ht="18" customHeight="1" x14ac:dyDescent="0.15">
      <c r="A64" s="239"/>
      <c r="B64" s="166" t="s">
        <v>79</v>
      </c>
      <c r="C64" s="167">
        <v>16</v>
      </c>
      <c r="D64" s="108"/>
    </row>
    <row r="65" spans="1:4" ht="18" customHeight="1" x14ac:dyDescent="0.15">
      <c r="A65" s="239"/>
      <c r="B65" s="166" t="s">
        <v>81</v>
      </c>
      <c r="C65" s="167">
        <v>102</v>
      </c>
      <c r="D65" s="108"/>
    </row>
    <row r="66" spans="1:4" ht="18" customHeight="1" x14ac:dyDescent="0.15">
      <c r="A66" s="239"/>
      <c r="B66" s="166" t="s">
        <v>87</v>
      </c>
      <c r="C66" s="167">
        <v>186</v>
      </c>
      <c r="D66" s="108"/>
    </row>
    <row r="67" spans="1:4" ht="18" customHeight="1" x14ac:dyDescent="0.15">
      <c r="A67" s="239"/>
      <c r="B67" s="166" t="s">
        <v>82</v>
      </c>
      <c r="C67" s="167">
        <v>80</v>
      </c>
      <c r="D67" s="108"/>
    </row>
    <row r="68" spans="1:4" ht="18" customHeight="1" x14ac:dyDescent="0.15">
      <c r="A68" s="239" t="s">
        <v>233</v>
      </c>
      <c r="B68" s="160" t="s">
        <v>10</v>
      </c>
      <c r="C68" s="168">
        <f>SUM(C69:C78)</f>
        <v>4291</v>
      </c>
      <c r="D68" s="108"/>
    </row>
    <row r="69" spans="1:4" ht="18" customHeight="1" x14ac:dyDescent="0.15">
      <c r="A69" s="239"/>
      <c r="B69" s="166" t="s">
        <v>235</v>
      </c>
      <c r="C69" s="167">
        <v>562</v>
      </c>
      <c r="D69" s="108"/>
    </row>
    <row r="70" spans="1:4" ht="18" customHeight="1" x14ac:dyDescent="0.15">
      <c r="A70" s="239"/>
      <c r="B70" s="166" t="s">
        <v>71</v>
      </c>
      <c r="C70" s="167">
        <v>459</v>
      </c>
      <c r="D70" s="108"/>
    </row>
    <row r="71" spans="1:4" ht="18" customHeight="1" x14ac:dyDescent="0.15">
      <c r="A71" s="239" t="s">
        <v>232</v>
      </c>
      <c r="B71" s="166" t="s">
        <v>74</v>
      </c>
      <c r="C71" s="167">
        <v>416</v>
      </c>
      <c r="D71" s="108"/>
    </row>
    <row r="72" spans="1:4" ht="18" customHeight="1" x14ac:dyDescent="0.15">
      <c r="A72" s="239"/>
      <c r="B72" s="166" t="s">
        <v>72</v>
      </c>
      <c r="C72" s="167">
        <v>356</v>
      </c>
      <c r="D72" s="108"/>
    </row>
    <row r="73" spans="1:4" ht="18" customHeight="1" x14ac:dyDescent="0.15">
      <c r="A73" s="239"/>
      <c r="B73" s="166" t="s">
        <v>75</v>
      </c>
      <c r="C73" s="167">
        <v>990</v>
      </c>
      <c r="D73" s="108"/>
    </row>
    <row r="74" spans="1:4" ht="18" customHeight="1" x14ac:dyDescent="0.15">
      <c r="A74" s="239"/>
      <c r="B74" s="166" t="s">
        <v>69</v>
      </c>
      <c r="C74" s="167">
        <v>400</v>
      </c>
      <c r="D74" s="108"/>
    </row>
    <row r="75" spans="1:4" ht="18" customHeight="1" x14ac:dyDescent="0.15">
      <c r="A75" s="239"/>
      <c r="B75" s="166" t="s">
        <v>73</v>
      </c>
      <c r="C75" s="167">
        <v>241</v>
      </c>
      <c r="D75" s="108"/>
    </row>
    <row r="76" spans="1:4" ht="18" customHeight="1" x14ac:dyDescent="0.15">
      <c r="A76" s="239"/>
      <c r="B76" s="166" t="s">
        <v>70</v>
      </c>
      <c r="C76" s="167">
        <v>481</v>
      </c>
      <c r="D76" s="108"/>
    </row>
    <row r="77" spans="1:4" ht="18" customHeight="1" x14ac:dyDescent="0.15">
      <c r="A77" s="239"/>
      <c r="B77" s="166" t="s">
        <v>77</v>
      </c>
      <c r="C77" s="167">
        <v>219</v>
      </c>
      <c r="D77" s="108"/>
    </row>
    <row r="78" spans="1:4" ht="18" customHeight="1" x14ac:dyDescent="0.15">
      <c r="A78" s="239"/>
      <c r="B78" s="166" t="s">
        <v>76</v>
      </c>
      <c r="C78" s="167">
        <v>167</v>
      </c>
      <c r="D78" s="108"/>
    </row>
    <row r="79" spans="1:4" ht="18" customHeight="1" x14ac:dyDescent="0.15">
      <c r="A79" s="239" t="s">
        <v>101</v>
      </c>
      <c r="B79" s="160" t="s">
        <v>10</v>
      </c>
      <c r="C79" s="168">
        <f>SUM(C80:C82)</f>
        <v>1938</v>
      </c>
      <c r="D79" s="108"/>
    </row>
    <row r="80" spans="1:4" ht="18" customHeight="1" x14ac:dyDescent="0.15">
      <c r="A80" s="239"/>
      <c r="B80" s="166" t="s">
        <v>234</v>
      </c>
      <c r="C80" s="167">
        <v>351</v>
      </c>
      <c r="D80" s="108"/>
    </row>
    <row r="81" spans="1:4" ht="18" customHeight="1" x14ac:dyDescent="0.15">
      <c r="A81" s="239"/>
      <c r="B81" s="166" t="s">
        <v>103</v>
      </c>
      <c r="C81" s="167">
        <v>408</v>
      </c>
      <c r="D81" s="108"/>
    </row>
    <row r="82" spans="1:4" ht="18" customHeight="1" x14ac:dyDescent="0.15">
      <c r="A82" s="239"/>
      <c r="B82" s="166" t="s">
        <v>105</v>
      </c>
      <c r="C82" s="167">
        <v>1179</v>
      </c>
      <c r="D82" s="108"/>
    </row>
    <row r="83" spans="1:4" ht="18" customHeight="1" x14ac:dyDescent="0.15">
      <c r="A83" s="239" t="s">
        <v>88</v>
      </c>
      <c r="B83" s="160" t="s">
        <v>10</v>
      </c>
      <c r="C83" s="168">
        <f>SUM(C84:C90)</f>
        <v>832</v>
      </c>
      <c r="D83" s="108"/>
    </row>
    <row r="84" spans="1:4" ht="18" customHeight="1" x14ac:dyDescent="0.15">
      <c r="A84" s="239"/>
      <c r="B84" s="166" t="s">
        <v>234</v>
      </c>
      <c r="C84" s="167">
        <v>-49</v>
      </c>
      <c r="D84" s="108"/>
    </row>
    <row r="85" spans="1:4" ht="18" customHeight="1" x14ac:dyDescent="0.15">
      <c r="A85" s="239"/>
      <c r="B85" s="166" t="s">
        <v>99</v>
      </c>
      <c r="C85" s="167">
        <v>352</v>
      </c>
      <c r="D85" s="108"/>
    </row>
    <row r="86" spans="1:4" ht="18" customHeight="1" x14ac:dyDescent="0.15">
      <c r="A86" s="239"/>
      <c r="B86" s="166" t="s">
        <v>100</v>
      </c>
      <c r="C86" s="167">
        <v>-618</v>
      </c>
      <c r="D86" s="108"/>
    </row>
    <row r="87" spans="1:4" ht="18" customHeight="1" x14ac:dyDescent="0.15">
      <c r="A87" s="239"/>
      <c r="B87" s="166" t="s">
        <v>92</v>
      </c>
      <c r="C87" s="167">
        <v>144</v>
      </c>
      <c r="D87" s="108"/>
    </row>
    <row r="88" spans="1:4" ht="18" customHeight="1" x14ac:dyDescent="0.15">
      <c r="A88" s="239"/>
      <c r="B88" s="166" t="s">
        <v>90</v>
      </c>
      <c r="C88" s="167">
        <v>495</v>
      </c>
      <c r="D88" s="108"/>
    </row>
    <row r="89" spans="1:4" ht="18" customHeight="1" x14ac:dyDescent="0.15">
      <c r="A89" s="239"/>
      <c r="B89" s="166" t="s">
        <v>95</v>
      </c>
      <c r="C89" s="167">
        <v>373</v>
      </c>
      <c r="D89" s="108"/>
    </row>
    <row r="90" spans="1:4" ht="18" customHeight="1" x14ac:dyDescent="0.15">
      <c r="A90" s="239"/>
      <c r="B90" s="166" t="s">
        <v>89</v>
      </c>
      <c r="C90" s="167">
        <v>135</v>
      </c>
      <c r="D90" s="108"/>
    </row>
    <row r="91" spans="1:4" ht="18" customHeight="1" x14ac:dyDescent="0.15">
      <c r="A91" s="240" t="s">
        <v>106</v>
      </c>
      <c r="B91" s="160" t="s">
        <v>10</v>
      </c>
      <c r="C91" s="168">
        <f>SUM(C92:C92)</f>
        <v>356</v>
      </c>
      <c r="D91" s="108"/>
    </row>
    <row r="92" spans="1:4" ht="18" customHeight="1" x14ac:dyDescent="0.15">
      <c r="A92" s="240"/>
      <c r="B92" s="166" t="s">
        <v>111</v>
      </c>
      <c r="C92" s="167">
        <v>356</v>
      </c>
      <c r="D92" s="108"/>
    </row>
    <row r="93" spans="1:4" ht="24.75" customHeight="1" x14ac:dyDescent="0.15">
      <c r="A93" s="207" t="s">
        <v>554</v>
      </c>
      <c r="B93" s="207"/>
      <c r="C93" s="207"/>
      <c r="D93" s="207"/>
    </row>
    <row r="94" spans="1:4" x14ac:dyDescent="0.15">
      <c r="C94" s="15"/>
    </row>
  </sheetData>
  <mergeCells count="19">
    <mergeCell ref="A93:D93"/>
    <mergeCell ref="A18:A26"/>
    <mergeCell ref="A27:A32"/>
    <mergeCell ref="A41:A49"/>
    <mergeCell ref="A50:A52"/>
    <mergeCell ref="A83:A90"/>
    <mergeCell ref="A91:A92"/>
    <mergeCell ref="A33:A37"/>
    <mergeCell ref="A38:A40"/>
    <mergeCell ref="A68:A70"/>
    <mergeCell ref="A71:A78"/>
    <mergeCell ref="A53:A58"/>
    <mergeCell ref="A59:A67"/>
    <mergeCell ref="A79:A82"/>
    <mergeCell ref="A2:D2"/>
    <mergeCell ref="A5:B5"/>
    <mergeCell ref="A6:A9"/>
    <mergeCell ref="A10:A14"/>
    <mergeCell ref="A15:A17"/>
  </mergeCells>
  <phoneticPr fontId="12" type="noConversion"/>
  <pageMargins left="0.70866141732283472" right="0.70866141732283472" top="0.98425196850393704" bottom="0.98425196850393704" header="0.51181102362204722" footer="0.5118110236220472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18</vt:i4>
      </vt:variant>
      <vt:variant>
        <vt:lpstr>命名范围</vt:lpstr>
      </vt:variant>
      <vt:variant>
        <vt:i4>9</vt:i4>
      </vt:variant>
    </vt:vector>
  </HeadingPairs>
  <TitlesOfParts>
    <vt:vector size="27" baseType="lpstr">
      <vt:lpstr>汇总表</vt:lpstr>
      <vt:lpstr>普通国省道建设</vt:lpstr>
      <vt:lpstr>干线公路安保工程</vt:lpstr>
      <vt:lpstr>2020年交通运输信息化项目建设</vt:lpstr>
      <vt:lpstr>自然村通组路</vt:lpstr>
      <vt:lpstr>窄路加宽</vt:lpstr>
      <vt:lpstr>2020年农村安保</vt:lpstr>
      <vt:lpstr>重要县乡道</vt:lpstr>
      <vt:lpstr>边界路断头路 </vt:lpstr>
      <vt:lpstr>水运建设项目</vt:lpstr>
      <vt:lpstr>铁路专用线社会道口达标改造补助资金</vt:lpstr>
      <vt:lpstr>2020年干线公路大中修（含危隧改造）补助资金明细表</vt:lpstr>
      <vt:lpstr>区域性应急物资物资储备中心</vt:lpstr>
      <vt:lpstr>农村公路养护工程</vt:lpstr>
      <vt:lpstr>2019年度河长制奖补激励资金</vt:lpstr>
      <vt:lpstr>2019年度货运船舶防污染改造补助资金</vt:lpstr>
      <vt:lpstr>2020年省级专项</vt:lpstr>
      <vt:lpstr>2020年林路养护</vt:lpstr>
      <vt:lpstr>'2020年交通运输信息化项目建设'!Print_Titles</vt:lpstr>
      <vt:lpstr>'2020年林路养护'!Print_Titles</vt:lpstr>
      <vt:lpstr>'2020年农村安保'!Print_Titles</vt:lpstr>
      <vt:lpstr>'边界路断头路 '!Print_Titles</vt:lpstr>
      <vt:lpstr>干线公路安保工程!Print_Titles</vt:lpstr>
      <vt:lpstr>农村公路养护工程!Print_Titles</vt:lpstr>
      <vt:lpstr>普通国省道建设!Print_Titles</vt:lpstr>
      <vt:lpstr>窄路加宽!Print_Titles</vt:lpstr>
      <vt:lpstr>自然村通组路!Print_Titles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曾杰 null</cp:lastModifiedBy>
  <cp:lastPrinted>2020-04-07T01:52:00Z</cp:lastPrinted>
  <dcterms:created xsi:type="dcterms:W3CDTF">2020-02-28T08:41:00Z</dcterms:created>
  <dcterms:modified xsi:type="dcterms:W3CDTF">2020-04-10T00:05:13Z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