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附件" sheetId="6" r:id="rId1"/>
  </sheets>
  <definedNames>
    <definedName name="_xlnm.Print_Titles" localSheetId="0">附件!$4:$5</definedName>
  </definedNames>
  <calcPr calcId="145621"/>
</workbook>
</file>

<file path=xl/calcChain.xml><?xml version="1.0" encoding="utf-8"?>
<calcChain xmlns="http://schemas.openxmlformats.org/spreadsheetml/2006/main">
  <c r="C122" i="6" l="1"/>
  <c r="C121" i="6"/>
  <c r="C120" i="6"/>
  <c r="C119" i="6"/>
  <c r="C118" i="6"/>
  <c r="C117" i="6"/>
  <c r="C116" i="6"/>
  <c r="C115" i="6"/>
  <c r="C114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8" i="6"/>
  <c r="C97" i="6"/>
  <c r="C96" i="6"/>
  <c r="C95" i="6"/>
  <c r="C94" i="6"/>
  <c r="C92" i="6"/>
  <c r="C91" i="6"/>
  <c r="C90" i="6"/>
  <c r="C89" i="6"/>
  <c r="C88" i="6"/>
  <c r="C87" i="6"/>
  <c r="C86" i="6"/>
  <c r="C85" i="6"/>
  <c r="C84" i="6"/>
  <c r="C83" i="6"/>
  <c r="C81" i="6"/>
  <c r="C80" i="6"/>
  <c r="C79" i="6"/>
  <c r="C78" i="6"/>
  <c r="C77" i="6"/>
  <c r="C76" i="6"/>
  <c r="C75" i="6"/>
  <c r="C74" i="6"/>
  <c r="C73" i="6"/>
  <c r="C72" i="6"/>
  <c r="C70" i="6"/>
  <c r="C69" i="6"/>
  <c r="C68" i="6"/>
  <c r="C67" i="6"/>
  <c r="C66" i="6"/>
  <c r="C64" i="6"/>
  <c r="C63" i="6"/>
  <c r="C62" i="6"/>
  <c r="C60" i="6"/>
  <c r="C59" i="6"/>
  <c r="C58" i="6"/>
  <c r="C57" i="6"/>
  <c r="C56" i="6"/>
  <c r="C55" i="6"/>
  <c r="C54" i="6"/>
  <c r="C53" i="6"/>
  <c r="C51" i="6"/>
  <c r="C50" i="6"/>
  <c r="C49" i="6"/>
  <c r="C48" i="6"/>
  <c r="C47" i="6"/>
  <c r="C46" i="6"/>
  <c r="C45" i="6"/>
  <c r="C43" i="6"/>
  <c r="C42" i="6"/>
  <c r="C41" i="6"/>
  <c r="C40" i="6"/>
  <c r="C39" i="6"/>
  <c r="C38" i="6"/>
  <c r="C37" i="6"/>
  <c r="C36" i="6"/>
  <c r="C35" i="6"/>
  <c r="C34" i="6"/>
  <c r="C32" i="6"/>
  <c r="C31" i="6"/>
  <c r="C30" i="6"/>
  <c r="C29" i="6"/>
  <c r="C28" i="6"/>
  <c r="C27" i="6"/>
  <c r="C26" i="6"/>
  <c r="C25" i="6"/>
  <c r="C23" i="6"/>
  <c r="C22" i="6"/>
  <c r="C21" i="6"/>
  <c r="C20" i="6"/>
  <c r="C14" i="6"/>
  <c r="C15" i="6"/>
  <c r="C16" i="6"/>
  <c r="C17" i="6"/>
  <c r="C18" i="6"/>
  <c r="C13" i="6"/>
  <c r="C8" i="6"/>
  <c r="C10" i="6"/>
  <c r="C11" i="6"/>
  <c r="O7" i="6"/>
  <c r="N7" i="6"/>
  <c r="M7" i="6"/>
  <c r="L7" i="6"/>
  <c r="K7" i="6"/>
  <c r="J7" i="6"/>
  <c r="I7" i="6"/>
  <c r="H7" i="6"/>
  <c r="E7" i="6"/>
  <c r="D71" i="6"/>
  <c r="D6" i="6" s="1"/>
  <c r="C7" i="6" l="1"/>
  <c r="C113" i="6"/>
  <c r="E113" i="6"/>
  <c r="H113" i="6"/>
  <c r="I113" i="6"/>
  <c r="J113" i="6"/>
  <c r="K113" i="6"/>
  <c r="L113" i="6"/>
  <c r="M113" i="6"/>
  <c r="O113" i="6"/>
  <c r="N113" i="6"/>
  <c r="C99" i="6"/>
  <c r="E99" i="6"/>
  <c r="H99" i="6"/>
  <c r="I99" i="6"/>
  <c r="J99" i="6"/>
  <c r="K99" i="6"/>
  <c r="L99" i="6"/>
  <c r="M99" i="6"/>
  <c r="C93" i="6"/>
  <c r="E93" i="6"/>
  <c r="H93" i="6"/>
  <c r="I93" i="6"/>
  <c r="J93" i="6"/>
  <c r="K93" i="6"/>
  <c r="L93" i="6"/>
  <c r="M93" i="6"/>
  <c r="C82" i="6"/>
  <c r="E82" i="6"/>
  <c r="H82" i="6"/>
  <c r="I82" i="6"/>
  <c r="J82" i="6"/>
  <c r="K82" i="6"/>
  <c r="L82" i="6"/>
  <c r="M82" i="6"/>
  <c r="C71" i="6"/>
  <c r="E71" i="6"/>
  <c r="H71" i="6"/>
  <c r="I71" i="6"/>
  <c r="J71" i="6"/>
  <c r="K71" i="6"/>
  <c r="L71" i="6"/>
  <c r="M71" i="6"/>
  <c r="C65" i="6"/>
  <c r="E65" i="6"/>
  <c r="H65" i="6"/>
  <c r="I65" i="6"/>
  <c r="J65" i="6"/>
  <c r="K65" i="6"/>
  <c r="L65" i="6"/>
  <c r="M65" i="6"/>
  <c r="C61" i="6"/>
  <c r="E61" i="6"/>
  <c r="H61" i="6"/>
  <c r="I61" i="6"/>
  <c r="J61" i="6"/>
  <c r="K61" i="6"/>
  <c r="L61" i="6"/>
  <c r="M61" i="6"/>
  <c r="C52" i="6"/>
  <c r="E52" i="6"/>
  <c r="H52" i="6"/>
  <c r="I52" i="6"/>
  <c r="J52" i="6"/>
  <c r="K52" i="6"/>
  <c r="L52" i="6"/>
  <c r="M52" i="6"/>
  <c r="C44" i="6"/>
  <c r="E44" i="6"/>
  <c r="H44" i="6"/>
  <c r="I44" i="6"/>
  <c r="J44" i="6"/>
  <c r="K44" i="6"/>
  <c r="L44" i="6"/>
  <c r="M44" i="6"/>
  <c r="C33" i="6"/>
  <c r="E33" i="6"/>
  <c r="H33" i="6"/>
  <c r="I33" i="6"/>
  <c r="J33" i="6"/>
  <c r="K33" i="6"/>
  <c r="L33" i="6"/>
  <c r="M33" i="6"/>
  <c r="C24" i="6"/>
  <c r="E24" i="6"/>
  <c r="H24" i="6"/>
  <c r="I24" i="6"/>
  <c r="J24" i="6"/>
  <c r="K24" i="6"/>
  <c r="L24" i="6"/>
  <c r="M24" i="6"/>
  <c r="C19" i="6"/>
  <c r="E19" i="6"/>
  <c r="H19" i="6"/>
  <c r="I19" i="6"/>
  <c r="J19" i="6"/>
  <c r="K19" i="6"/>
  <c r="L19" i="6"/>
  <c r="M19" i="6"/>
  <c r="C12" i="6"/>
  <c r="E12" i="6"/>
  <c r="H12" i="6"/>
  <c r="H6" i="6" s="1"/>
  <c r="I12" i="6"/>
  <c r="J12" i="6"/>
  <c r="J6" i="6" s="1"/>
  <c r="K12" i="6"/>
  <c r="L12" i="6"/>
  <c r="L6" i="6" s="1"/>
  <c r="M12" i="6"/>
  <c r="E6" i="6"/>
  <c r="I6" i="6"/>
  <c r="K6" i="6"/>
  <c r="M6" i="6"/>
  <c r="C6" i="6" l="1"/>
  <c r="N99" i="6"/>
  <c r="N93" i="6"/>
  <c r="N82" i="6"/>
  <c r="N71" i="6"/>
  <c r="N65" i="6"/>
  <c r="N6" i="6" s="1"/>
  <c r="N61" i="6"/>
  <c r="N52" i="6"/>
  <c r="N44" i="6"/>
  <c r="N33" i="6"/>
  <c r="N24" i="6"/>
  <c r="N19" i="6"/>
  <c r="N12" i="6"/>
  <c r="O6" i="6"/>
</calcChain>
</file>

<file path=xl/sharedStrings.xml><?xml version="1.0" encoding="utf-8"?>
<sst xmlns="http://schemas.openxmlformats.org/spreadsheetml/2006/main" count="168" uniqueCount="142">
  <si>
    <t>金额</t>
    <phoneticPr fontId="1" type="noConversion"/>
  </si>
  <si>
    <t>老旧客船拆解</t>
    <phoneticPr fontId="1" type="noConversion"/>
  </si>
  <si>
    <t>新建新能源船舶</t>
    <phoneticPr fontId="1" type="noConversion"/>
  </si>
  <si>
    <t>2019年度客运公司化</t>
    <phoneticPr fontId="1" type="noConversion"/>
  </si>
  <si>
    <t>以前年度客运公司化</t>
    <phoneticPr fontId="1" type="noConversion"/>
  </si>
  <si>
    <t>渡运公司化</t>
    <phoneticPr fontId="1" type="noConversion"/>
  </si>
  <si>
    <t>预拨资金清算调整情况</t>
    <phoneticPr fontId="1" type="noConversion"/>
  </si>
  <si>
    <t>邵阳市</t>
    <phoneticPr fontId="1" type="noConversion"/>
  </si>
  <si>
    <t>单位：万元</t>
    <phoneticPr fontId="1" type="noConversion"/>
  </si>
  <si>
    <t>市州</t>
    <phoneticPr fontId="4" type="noConversion"/>
  </si>
  <si>
    <t>县市区</t>
    <phoneticPr fontId="1" type="noConversion"/>
  </si>
  <si>
    <t>年末在册营运车辆数</t>
    <phoneticPr fontId="4" type="noConversion"/>
  </si>
  <si>
    <t>合计</t>
    <phoneticPr fontId="4" type="noConversion"/>
  </si>
  <si>
    <t>长沙市</t>
    <phoneticPr fontId="4" type="noConversion"/>
  </si>
  <si>
    <t>小计</t>
    <phoneticPr fontId="4" type="noConversion"/>
  </si>
  <si>
    <t>市本级及所辖区</t>
    <phoneticPr fontId="4" type="noConversion"/>
  </si>
  <si>
    <t>浏阳市</t>
  </si>
  <si>
    <t>宁乡市</t>
    <phoneticPr fontId="4" type="noConversion"/>
  </si>
  <si>
    <t>株洲市</t>
    <phoneticPr fontId="4" type="noConversion"/>
  </si>
  <si>
    <t>市本级及所辖区</t>
  </si>
  <si>
    <t>醴陵市</t>
  </si>
  <si>
    <t>攸县</t>
  </si>
  <si>
    <t>茶陵县</t>
  </si>
  <si>
    <t>炎陵县</t>
  </si>
  <si>
    <t>湘潭市</t>
    <phoneticPr fontId="4" type="noConversion"/>
  </si>
  <si>
    <t>湘潭县</t>
  </si>
  <si>
    <t>湘乡市</t>
  </si>
  <si>
    <t>韶山市</t>
  </si>
  <si>
    <t>衡阳市</t>
    <phoneticPr fontId="4" type="noConversion"/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</si>
  <si>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</si>
  <si>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</si>
  <si>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</si>
  <si>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</si>
  <si>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</si>
  <si>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</si>
  <si>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</si>
  <si>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  <phoneticPr fontId="4" type="noConversion"/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</si>
  <si>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</si>
  <si>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</si>
  <si>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</si>
  <si>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</si>
  <si>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</si>
  <si>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</si>
  <si>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</si>
  <si>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</si>
  <si>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</si>
  <si>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  <phoneticPr fontId="4" type="noConversion"/>
  </si>
  <si>
    <t>汨罗市</t>
  </si>
  <si>
    <t>平江县</t>
  </si>
  <si>
    <t>湘阴县</t>
  </si>
  <si>
    <t>临湘市</t>
  </si>
  <si>
    <t>华容县</t>
  </si>
  <si>
    <t>岳阳县</t>
  </si>
  <si>
    <t>常德市</t>
    <phoneticPr fontId="4" type="noConversion"/>
  </si>
  <si>
    <t>小计</t>
    <phoneticPr fontId="4" type="noConversion"/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</si>
  <si>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</si>
  <si>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</si>
  <si>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</si>
  <si>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</si>
  <si>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</si>
  <si>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</si>
  <si>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</si>
  <si>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  <phoneticPr fontId="4" type="noConversion"/>
  </si>
  <si>
    <t>慈利县</t>
  </si>
  <si>
    <t>桑植县</t>
  </si>
  <si>
    <t>益阳市</t>
    <phoneticPr fontId="4" type="noConversion"/>
  </si>
  <si>
    <t>沅江市</t>
  </si>
  <si>
    <t>南县</t>
  </si>
  <si>
    <t>桃江县</t>
  </si>
  <si>
    <t>安化县</t>
  </si>
  <si>
    <t>永州市</t>
    <phoneticPr fontId="4" type="noConversion"/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</si>
  <si>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</si>
  <si>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</si>
  <si>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</si>
  <si>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</si>
  <si>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</si>
  <si>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</si>
  <si>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</si>
  <si>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</si>
  <si>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</si>
  <si>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  <phoneticPr fontId="4" type="noConversion"/>
  </si>
  <si>
    <t>资兴市</t>
  </si>
  <si>
    <t>桂阳县</t>
  </si>
  <si>
    <t>永兴县</t>
  </si>
  <si>
    <t>宜章县</t>
  </si>
  <si>
    <t>嘉禾县</t>
    <phoneticPr fontId="4" type="noConversion"/>
  </si>
  <si>
    <t>临武县</t>
  </si>
  <si>
    <t>汝城县</t>
  </si>
  <si>
    <t>桂东县</t>
  </si>
  <si>
    <t>安仁县</t>
  </si>
  <si>
    <t>娄底市</t>
    <phoneticPr fontId="4" type="noConversion"/>
  </si>
  <si>
    <t>涟源市</t>
  </si>
  <si>
    <t>冷水江市</t>
  </si>
  <si>
    <t>双峰县</t>
  </si>
  <si>
    <t>新化县</t>
  </si>
  <si>
    <t>怀化市</t>
    <phoneticPr fontId="4" type="noConversion"/>
  </si>
  <si>
    <t>沅陵县</t>
  </si>
  <si>
    <t>辰溪县</t>
  </si>
  <si>
    <t>溆浦县</t>
  </si>
  <si>
    <t>麻阳县</t>
  </si>
  <si>
    <t>新晃县</t>
  </si>
  <si>
    <t>怀化市</t>
    <phoneticPr fontId="1" type="noConversion"/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</si>
  <si>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</si>
  <si>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</si>
  <si>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</si>
  <si>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</si>
  <si>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</si>
  <si>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</si>
  <si>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</si>
  <si>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  <phoneticPr fontId="4" type="noConversion"/>
  </si>
  <si>
    <t>吉首市</t>
    <phoneticPr fontId="4" type="noConversion"/>
  </si>
  <si>
    <t>泸溪县</t>
    <phoneticPr fontId="4" type="noConversion"/>
  </si>
  <si>
    <t>凤凰县</t>
    <phoneticPr fontId="4" type="noConversion"/>
  </si>
  <si>
    <t>花垣县</t>
    <phoneticPr fontId="4" type="noConversion"/>
  </si>
  <si>
    <t>保靖县</t>
    <phoneticPr fontId="4" type="noConversion"/>
  </si>
  <si>
    <t>古丈县</t>
    <phoneticPr fontId="4" type="noConversion"/>
  </si>
  <si>
    <t>永顺县</t>
    <phoneticPr fontId="4" type="noConversion"/>
  </si>
  <si>
    <t>龙山县</t>
    <phoneticPr fontId="4" type="noConversion"/>
  </si>
  <si>
    <t>附件</t>
    <phoneticPr fontId="1" type="noConversion"/>
  </si>
  <si>
    <t>2018年度第二批油补省统筹资金明细表</t>
    <phoneticPr fontId="1" type="noConversion"/>
  </si>
  <si>
    <t>水运结构调整及清算</t>
    <phoneticPr fontId="1" type="noConversion"/>
  </si>
  <si>
    <t>合计</t>
    <phoneticPr fontId="1" type="noConversion"/>
  </si>
  <si>
    <t>州本级</t>
    <phoneticPr fontId="4" type="noConversion"/>
  </si>
  <si>
    <t>第一批公交安全防护和智能视频监控补助</t>
    <phoneticPr fontId="4" type="noConversion"/>
  </si>
  <si>
    <t>2014年12月31日前购置节能与新能源公交车运营补贴</t>
    <phoneticPr fontId="1" type="noConversion"/>
  </si>
  <si>
    <t>2019年“司机之家”奖补资金</t>
    <phoneticPr fontId="1" type="noConversion"/>
  </si>
  <si>
    <t>长沙传化公路港网物流有限公司</t>
    <phoneticPr fontId="1" type="noConversion"/>
  </si>
  <si>
    <t>金额</t>
    <phoneticPr fontId="1" type="noConversion"/>
  </si>
  <si>
    <t>项目名称</t>
    <phoneticPr fontId="1" type="noConversion"/>
  </si>
  <si>
    <t>建设单位</t>
    <phoneticPr fontId="1" type="noConversion"/>
  </si>
  <si>
    <t>长沙市实泰物流有限公司</t>
    <phoneticPr fontId="1" type="noConversion"/>
  </si>
  <si>
    <t>湖南物流总部“司机之家”</t>
    <phoneticPr fontId="1" type="noConversion"/>
  </si>
  <si>
    <t>长沙传化公路港“司机之家”</t>
    <phoneticPr fontId="1" type="noConversion"/>
  </si>
  <si>
    <t>湖南安迅物流</t>
    <phoneticPr fontId="1" type="noConversion"/>
  </si>
  <si>
    <t>湖南安迅物流运输有限公司</t>
    <phoneticPr fontId="1" type="noConversion"/>
  </si>
  <si>
    <t>岳阳市海纳物流有限公司“司机之家”</t>
    <phoneticPr fontId="1" type="noConversion"/>
  </si>
  <si>
    <t>岳阳金城建筑、岳阳瑞特智能等</t>
    <phoneticPr fontId="1" type="noConversion"/>
  </si>
  <si>
    <t>郴州惠尔物流中心“司机之家”</t>
    <phoneticPr fontId="1" type="noConversion"/>
  </si>
  <si>
    <t>湖南省惠尔物流有限公司</t>
    <phoneticPr fontId="1" type="noConversion"/>
  </si>
  <si>
    <t>娄底湘中国家物流园多式联运中心</t>
    <phoneticPr fontId="1" type="noConversion"/>
  </si>
  <si>
    <t>湖南新合作湘中物流有限公司</t>
    <phoneticPr fontId="1" type="noConversion"/>
  </si>
  <si>
    <t>渌口区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</si>
</sst>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 ;[Red]\-0.00\ "/>
  </numFmts>
  <fonts count="2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</font>
    <font>
      <sz val="12"/>
      <name val="Times New Roman"/>
      <family val="1"/>
    </font>
    <font>
      <sz val="10"/>
      <color theme="1"/>
      <name val="黑体"/>
      <family val="3"/>
      <charset val="134"/>
    </font>
    <font>
      <sz val="10"/>
      <name val="黑体"/>
      <family val="3"/>
      <charset val="134"/>
    </font>
    <font>
      <sz val="10"/>
      <color rgb="FFFF0000"/>
      <name val="黑体"/>
      <family val="3"/>
      <charset val="134"/>
    </font>
    <font>
      <sz val="11"/>
      <color theme="1"/>
      <name val="黑体"/>
      <family val="3"/>
      <charset val="134"/>
    </font>
    <font>
      <sz val="18"/>
      <name val="华文中宋"/>
      <family val="3"/>
      <charset val="134"/>
    </font>
    <font>
      <sz val="10"/>
      <color indexed="8"/>
      <name val="仿宋_GB2312"/>
      <family val="3"/>
      <charset val="134"/>
    </font>
    <font>
      <b/>
      <sz val="10"/>
      <name val="仿宋_GB2312"/>
      <family val="3"/>
      <charset val="134"/>
    </font>
    <font>
      <b/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b/>
      <sz val="9"/>
      <color theme="1"/>
      <name val="仿宋_GB2312"/>
      <family val="3"/>
      <charset val="134"/>
    </font>
    <font>
      <sz val="9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>
      <alignment vertical="center"/>
    </xf>
    <xf numFmtId="0" fontId="7" fillId="0" borderId="0"/>
    <xf numFmtId="0" fontId="7" fillId="0" borderId="0"/>
    <xf numFmtId="0" fontId="8" fillId="0" borderId="0"/>
    <xf numFmtId="0" fontId="7" fillId="0" borderId="0"/>
    <xf numFmtId="0" fontId="3" fillId="0" borderId="0">
      <alignment vertical="center"/>
    </xf>
    <xf numFmtId="0" fontId="2" fillId="0" borderId="0">
      <alignment vertical="center"/>
    </xf>
    <xf numFmtId="0" fontId="3" fillId="0" borderId="0"/>
    <xf numFmtId="0" fontId="9" fillId="0" borderId="0"/>
  </cellStyleXfs>
  <cellXfs count="55">
    <xf numFmtId="0" fontId="0" fillId="0" borderId="0" xfId="0"/>
    <xf numFmtId="0" fontId="2" fillId="0" borderId="0" xfId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left" vertical="center" wrapText="1"/>
    </xf>
    <xf numFmtId="177" fontId="11" fillId="0" borderId="0" xfId="1" applyNumberFormat="1" applyFont="1" applyFill="1" applyAlignment="1">
      <alignment horizontal="center" vertical="center" wrapText="1"/>
    </xf>
    <xf numFmtId="177" fontId="12" fillId="0" borderId="0" xfId="1" applyNumberFormat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177" fontId="16" fillId="0" borderId="1" xfId="2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177" fontId="18" fillId="0" borderId="0" xfId="1" applyNumberFormat="1" applyFont="1" applyFill="1" applyBorder="1" applyAlignment="1">
      <alignment vertical="center" wrapText="1"/>
    </xf>
    <xf numFmtId="0" fontId="19" fillId="0" borderId="0" xfId="1" applyFont="1" applyAlignment="1">
      <alignment horizontal="center" vertical="center" wrapText="1"/>
    </xf>
    <xf numFmtId="177" fontId="16" fillId="0" borderId="1" xfId="1" applyNumberFormat="1" applyFont="1" applyFill="1" applyBorder="1" applyAlignment="1">
      <alignment horizontal="center" vertical="center" wrapText="1"/>
    </xf>
    <xf numFmtId="177" fontId="18" fillId="0" borderId="1" xfId="1" applyNumberFormat="1" applyFont="1" applyFill="1" applyBorder="1" applyAlignment="1">
      <alignment horizontal="center" vertical="center" wrapText="1"/>
    </xf>
    <xf numFmtId="177" fontId="18" fillId="0" borderId="1" xfId="4" applyNumberFormat="1" applyFont="1" applyFill="1" applyBorder="1" applyAlignment="1">
      <alignment horizontal="center" vertical="center" wrapText="1"/>
    </xf>
    <xf numFmtId="177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7" fontId="16" fillId="0" borderId="2" xfId="2" applyNumberFormat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horizontal="center" vertical="center" wrapText="1"/>
    </xf>
    <xf numFmtId="0" fontId="17" fillId="0" borderId="1" xfId="1" applyNumberFormat="1" applyFont="1" applyBorder="1" applyAlignment="1">
      <alignment horizontal="center" vertical="center" wrapText="1"/>
    </xf>
    <xf numFmtId="0" fontId="18" fillId="0" borderId="1" xfId="1" applyNumberFormat="1" applyFont="1" applyFill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Border="1" applyAlignment="1">
      <alignment horizontal="center" vertical="center" wrapText="1"/>
    </xf>
    <xf numFmtId="0" fontId="19" fillId="2" borderId="1" xfId="1" applyNumberFormat="1" applyFont="1" applyFill="1" applyBorder="1" applyAlignment="1">
      <alignment horizontal="center" vertical="center" wrapText="1"/>
    </xf>
    <xf numFmtId="0" fontId="19" fillId="0" borderId="1" xfId="3" applyNumberFormat="1" applyFont="1" applyBorder="1" applyAlignment="1">
      <alignment horizontal="center" vertical="center" wrapText="1"/>
    </xf>
    <xf numFmtId="0" fontId="18" fillId="0" borderId="1" xfId="4" applyNumberFormat="1" applyFont="1" applyFill="1" applyBorder="1" applyAlignment="1">
      <alignment horizontal="center" vertical="center" wrapText="1"/>
    </xf>
    <xf numFmtId="0" fontId="19" fillId="0" borderId="1" xfId="4" applyNumberFormat="1" applyFont="1" applyFill="1" applyBorder="1" applyAlignment="1">
      <alignment horizontal="center" vertical="center" wrapText="1"/>
    </xf>
    <xf numFmtId="0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1" applyNumberFormat="1" applyFont="1" applyFill="1" applyBorder="1" applyAlignment="1">
      <alignment vertical="center" wrapText="1"/>
    </xf>
    <xf numFmtId="0" fontId="22" fillId="0" borderId="1" xfId="1" applyNumberFormat="1" applyFont="1" applyFill="1" applyBorder="1" applyAlignment="1">
      <alignment vertical="center" wrapText="1"/>
    </xf>
    <xf numFmtId="0" fontId="22" fillId="0" borderId="1" xfId="4" applyNumberFormat="1" applyFont="1" applyFill="1" applyBorder="1" applyAlignment="1">
      <alignment vertical="center" wrapText="1"/>
    </xf>
    <xf numFmtId="0" fontId="22" fillId="0" borderId="1" xfId="1" applyNumberFormat="1" applyFont="1" applyFill="1" applyBorder="1" applyAlignment="1" applyProtection="1">
      <alignment vertical="center" wrapText="1"/>
      <protection locked="0"/>
    </xf>
    <xf numFmtId="177" fontId="16" fillId="0" borderId="1" xfId="1" applyNumberFormat="1" applyFont="1" applyFill="1" applyBorder="1" applyAlignment="1">
      <alignment horizontal="center" vertical="center" wrapText="1"/>
    </xf>
    <xf numFmtId="177" fontId="16" fillId="0" borderId="1" xfId="1" applyNumberFormat="1" applyFont="1" applyFill="1" applyBorder="1" applyAlignment="1">
      <alignment horizontal="center" vertical="center" wrapText="1"/>
    </xf>
    <xf numFmtId="177" fontId="16" fillId="0" borderId="2" xfId="1" applyNumberFormat="1" applyFont="1" applyFill="1" applyBorder="1" applyAlignment="1">
      <alignment horizontal="center" vertical="center" wrapText="1"/>
    </xf>
    <xf numFmtId="177" fontId="16" fillId="0" borderId="8" xfId="1" applyNumberFormat="1" applyFont="1" applyFill="1" applyBorder="1" applyAlignment="1">
      <alignment horizontal="center" vertical="center" wrapText="1"/>
    </xf>
    <xf numFmtId="177" fontId="16" fillId="0" borderId="5" xfId="1" applyNumberFormat="1" applyFont="1" applyFill="1" applyBorder="1" applyAlignment="1">
      <alignment horizontal="center" vertical="center" wrapText="1"/>
    </xf>
    <xf numFmtId="177" fontId="14" fillId="0" borderId="0" xfId="1" applyNumberFormat="1" applyFont="1" applyFill="1" applyAlignment="1">
      <alignment horizontal="center" vertical="center" wrapText="1"/>
    </xf>
    <xf numFmtId="177" fontId="16" fillId="0" borderId="1" xfId="2" applyNumberFormat="1" applyFont="1" applyFill="1" applyBorder="1" applyAlignment="1">
      <alignment horizontal="center" vertical="center" wrapText="1"/>
    </xf>
    <xf numFmtId="177" fontId="16" fillId="0" borderId="3" xfId="2" applyNumberFormat="1" applyFont="1" applyFill="1" applyBorder="1" applyAlignment="1">
      <alignment horizontal="center" vertical="center" wrapText="1"/>
    </xf>
    <xf numFmtId="177" fontId="16" fillId="0" borderId="4" xfId="2" applyNumberFormat="1" applyFont="1" applyFill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177" fontId="16" fillId="0" borderId="2" xfId="2" applyNumberFormat="1" applyFont="1" applyFill="1" applyBorder="1" applyAlignment="1">
      <alignment horizontal="center" vertical="center" wrapText="1"/>
    </xf>
    <xf numFmtId="177" fontId="16" fillId="0" borderId="5" xfId="2" applyNumberFormat="1" applyFont="1" applyFill="1" applyBorder="1" applyAlignment="1">
      <alignment horizontal="center" vertical="center" wrapText="1"/>
    </xf>
    <xf numFmtId="0" fontId="18" fillId="0" borderId="2" xfId="1" applyNumberFormat="1" applyFont="1" applyFill="1" applyBorder="1" applyAlignment="1">
      <alignment horizontal="center" vertical="center" wrapText="1"/>
    </xf>
    <xf numFmtId="0" fontId="18" fillId="0" borderId="5" xfId="1" applyNumberFormat="1" applyFont="1" applyFill="1" applyBorder="1" applyAlignment="1">
      <alignment horizontal="center" vertical="center" wrapText="1"/>
    </xf>
    <xf numFmtId="177" fontId="18" fillId="0" borderId="2" xfId="1" applyNumberFormat="1" applyFont="1" applyFill="1" applyBorder="1" applyAlignment="1">
      <alignment horizontal="center" vertical="center" wrapText="1"/>
    </xf>
    <xf numFmtId="177" fontId="18" fillId="0" borderId="5" xfId="1" applyNumberFormat="1" applyFont="1" applyFill="1" applyBorder="1" applyAlignment="1">
      <alignment horizontal="center" vertical="center" wrapText="1"/>
    </xf>
    <xf numFmtId="177" fontId="16" fillId="0" borderId="6" xfId="2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</cellXfs>
  <cellStyles count="14">
    <cellStyle name="常规" xfId="0" builtinId="0"/>
    <cellStyle name="常规 10" xfId="5"/>
    <cellStyle name="常规 2" xfId="1"/>
    <cellStyle name="常规 2 10" xfId="6"/>
    <cellStyle name="常规 2 2" xfId="3"/>
    <cellStyle name="常规 2 4" xfId="7"/>
    <cellStyle name="常规 2 6 3" xfId="8"/>
    <cellStyle name="常规 2 9" xfId="9"/>
    <cellStyle name="常规 3" xfId="10"/>
    <cellStyle name="常规 3 2" xfId="11"/>
    <cellStyle name="常规 4" xfId="12"/>
    <cellStyle name="常规_2010年度油补测算分配方案表" xfId="2"/>
    <cellStyle name="常规_西湖区" xfId="4"/>
    <cellStyle name="普通_活用表_亿元表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tabSelected="1" zoomScale="115" zoomScaleNormal="115" workbookViewId="0">
      <selection activeCell="F14" sqref="F14"/>
    </sheetView>
  </sheetViews>
  <sheetFormatPr defaultRowHeight="20.100000000000001" customHeight="1" x14ac:dyDescent="0.15"/>
  <cols>
    <col min="1" max="1" width="10.5" style="2" customWidth="1"/>
    <col min="2" max="2" width="10.625" style="2" customWidth="1"/>
    <col min="3" max="3" width="8.625" style="2" customWidth="1"/>
    <col min="4" max="4" width="13.375" style="2" customWidth="1"/>
    <col min="5" max="5" width="6.125" style="2" customWidth="1"/>
    <col min="6" max="6" width="12.375" style="2" customWidth="1"/>
    <col min="7" max="7" width="15.25" style="2" customWidth="1"/>
    <col min="8" max="8" width="8.375" style="2" customWidth="1"/>
    <col min="9" max="9" width="8.625" style="2" customWidth="1"/>
    <col min="10" max="10" width="10.875" style="2" customWidth="1"/>
    <col min="11" max="11" width="10.125" style="2" customWidth="1"/>
    <col min="12" max="12" width="9.25" style="2" customWidth="1"/>
    <col min="13" max="13" width="11.5" style="2" customWidth="1"/>
    <col min="14" max="14" width="12.125" style="3" customWidth="1"/>
    <col min="15" max="15" width="8.375" style="1" customWidth="1"/>
    <col min="16" max="16384" width="9" style="1"/>
  </cols>
  <sheetData>
    <row r="1" spans="1:15" s="7" customFormat="1" ht="13.5" x14ac:dyDescent="0.15">
      <c r="A1" s="4" t="s">
        <v>118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pans="1:15" ht="25.5" x14ac:dyDescent="0.15">
      <c r="A2" s="40" t="s">
        <v>119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s="11" customFormat="1" ht="18.7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44" t="s">
        <v>8</v>
      </c>
      <c r="O3" s="44"/>
    </row>
    <row r="4" spans="1:15" s="9" customFormat="1" ht="26.25" customHeight="1" x14ac:dyDescent="0.15">
      <c r="A4" s="41" t="s">
        <v>9</v>
      </c>
      <c r="B4" s="41" t="s">
        <v>10</v>
      </c>
      <c r="C4" s="45" t="s">
        <v>121</v>
      </c>
      <c r="D4" s="45" t="s">
        <v>124</v>
      </c>
      <c r="E4" s="42" t="s">
        <v>125</v>
      </c>
      <c r="F4" s="51"/>
      <c r="G4" s="43"/>
      <c r="H4" s="52" t="s">
        <v>120</v>
      </c>
      <c r="I4" s="53"/>
      <c r="J4" s="53"/>
      <c r="K4" s="53"/>
      <c r="L4" s="53"/>
      <c r="M4" s="54"/>
      <c r="N4" s="42" t="s">
        <v>123</v>
      </c>
      <c r="O4" s="43"/>
    </row>
    <row r="5" spans="1:15" s="9" customFormat="1" ht="27.75" customHeight="1" x14ac:dyDescent="0.15">
      <c r="A5" s="41"/>
      <c r="B5" s="41"/>
      <c r="C5" s="46"/>
      <c r="D5" s="46"/>
      <c r="E5" s="8" t="s">
        <v>127</v>
      </c>
      <c r="F5" s="8" t="s">
        <v>129</v>
      </c>
      <c r="G5" s="8" t="s">
        <v>128</v>
      </c>
      <c r="H5" s="16" t="s">
        <v>1</v>
      </c>
      <c r="I5" s="16" t="s">
        <v>2</v>
      </c>
      <c r="J5" s="16" t="s">
        <v>3</v>
      </c>
      <c r="K5" s="16" t="s">
        <v>4</v>
      </c>
      <c r="L5" s="16" t="s">
        <v>5</v>
      </c>
      <c r="M5" s="17" t="s">
        <v>6</v>
      </c>
      <c r="N5" s="18" t="s">
        <v>11</v>
      </c>
      <c r="O5" s="19" t="s">
        <v>0</v>
      </c>
    </row>
    <row r="6" spans="1:15" s="9" customFormat="1" ht="24" customHeight="1" x14ac:dyDescent="0.15">
      <c r="A6" s="36" t="s">
        <v>12</v>
      </c>
      <c r="B6" s="36"/>
      <c r="C6" s="20">
        <f t="shared" ref="C6:M6" si="0">C7+C12+C19+C24+C33+C44+C52+C61+C65+C71+C82+C93+C99+C113</f>
        <v>8455</v>
      </c>
      <c r="D6" s="20">
        <f t="shared" si="0"/>
        <v>8</v>
      </c>
      <c r="E6" s="20">
        <f t="shared" si="0"/>
        <v>300</v>
      </c>
      <c r="F6" s="31"/>
      <c r="G6" s="31"/>
      <c r="H6" s="20">
        <f t="shared" si="0"/>
        <v>93.57</v>
      </c>
      <c r="I6" s="20">
        <f t="shared" si="0"/>
        <v>187</v>
      </c>
      <c r="J6" s="20">
        <f t="shared" si="0"/>
        <v>1383.8400000000001</v>
      </c>
      <c r="K6" s="20">
        <f t="shared" si="0"/>
        <v>2097.23</v>
      </c>
      <c r="L6" s="20">
        <f t="shared" si="0"/>
        <v>488.52</v>
      </c>
      <c r="M6" s="20">
        <f t="shared" si="0"/>
        <v>-156.16000000000003</v>
      </c>
      <c r="N6" s="20">
        <f t="shared" ref="N6" si="1">N7+N12+N19+N24+N33+N44+N52+N61+N65+N71+N82+N93+N99+N113</f>
        <v>30053</v>
      </c>
      <c r="O6" s="21">
        <f>O7+O12+O19+O24+O33+O44+O52+O61+O65+O71+O82+O93+O99+O113</f>
        <v>4053</v>
      </c>
    </row>
    <row r="7" spans="1:15" s="9" customFormat="1" ht="20.100000000000001" customHeight="1" x14ac:dyDescent="0.15">
      <c r="A7" s="36" t="s">
        <v>13</v>
      </c>
      <c r="B7" s="12" t="s">
        <v>14</v>
      </c>
      <c r="C7" s="20">
        <f>C8+C10+C11+C9</f>
        <v>1602.68</v>
      </c>
      <c r="D7" s="20"/>
      <c r="E7" s="20">
        <f>E8+E10+E11+E9</f>
        <v>100</v>
      </c>
      <c r="F7" s="31"/>
      <c r="G7" s="31"/>
      <c r="H7" s="20">
        <f>H8+H10+H11+H9</f>
        <v>0</v>
      </c>
      <c r="I7" s="20">
        <f t="shared" ref="I7:O7" si="2">I8+I10+I11+I9</f>
        <v>0</v>
      </c>
      <c r="J7" s="20">
        <f t="shared" si="2"/>
        <v>0</v>
      </c>
      <c r="K7" s="20">
        <f t="shared" si="2"/>
        <v>0</v>
      </c>
      <c r="L7" s="20">
        <f t="shared" si="2"/>
        <v>0</v>
      </c>
      <c r="M7" s="20">
        <f t="shared" si="2"/>
        <v>-0.32</v>
      </c>
      <c r="N7" s="20">
        <f t="shared" si="2"/>
        <v>11141</v>
      </c>
      <c r="O7" s="20">
        <f t="shared" si="2"/>
        <v>1503</v>
      </c>
    </row>
    <row r="8" spans="1:15" s="9" customFormat="1" ht="22.5" x14ac:dyDescent="0.15">
      <c r="A8" s="36"/>
      <c r="B8" s="49" t="s">
        <v>15</v>
      </c>
      <c r="C8" s="47">
        <f>SUM(D8+E8+H8+I8+J8+K8+L8+M8+O8+E9)</f>
        <v>1525.68</v>
      </c>
      <c r="D8" s="22"/>
      <c r="E8" s="22">
        <v>50</v>
      </c>
      <c r="F8" s="32" t="s">
        <v>130</v>
      </c>
      <c r="G8" s="32" t="s">
        <v>131</v>
      </c>
      <c r="H8" s="22"/>
      <c r="I8" s="22"/>
      <c r="J8" s="22"/>
      <c r="K8" s="22"/>
      <c r="L8" s="22"/>
      <c r="M8" s="22">
        <v>-0.32</v>
      </c>
      <c r="N8" s="23">
        <v>10573</v>
      </c>
      <c r="O8" s="24">
        <v>1426</v>
      </c>
    </row>
    <row r="9" spans="1:15" s="9" customFormat="1" ht="22.5" x14ac:dyDescent="0.15">
      <c r="A9" s="36"/>
      <c r="B9" s="50"/>
      <c r="C9" s="48"/>
      <c r="D9" s="22"/>
      <c r="E9" s="22">
        <v>50</v>
      </c>
      <c r="F9" s="32" t="s">
        <v>126</v>
      </c>
      <c r="G9" s="32" t="s">
        <v>132</v>
      </c>
      <c r="H9" s="22"/>
      <c r="I9" s="22"/>
      <c r="J9" s="22"/>
      <c r="K9" s="22"/>
      <c r="L9" s="22"/>
      <c r="M9" s="22"/>
      <c r="N9" s="23"/>
      <c r="O9" s="24"/>
    </row>
    <row r="10" spans="1:15" s="9" customFormat="1" ht="20.100000000000001" customHeight="1" x14ac:dyDescent="0.15">
      <c r="A10" s="36"/>
      <c r="B10" s="13" t="s">
        <v>16</v>
      </c>
      <c r="C10" s="22">
        <f>SUM(D10+E10+H10+I10+J10+K10+L10+M10+O10)</f>
        <v>24</v>
      </c>
      <c r="D10" s="22"/>
      <c r="E10" s="22"/>
      <c r="F10" s="32"/>
      <c r="G10" s="32"/>
      <c r="H10" s="22"/>
      <c r="I10" s="22"/>
      <c r="J10" s="22"/>
      <c r="K10" s="22"/>
      <c r="L10" s="22"/>
      <c r="M10" s="22"/>
      <c r="N10" s="23">
        <v>175</v>
      </c>
      <c r="O10" s="24">
        <v>24</v>
      </c>
    </row>
    <row r="11" spans="1:15" s="9" customFormat="1" ht="20.100000000000001" customHeight="1" x14ac:dyDescent="0.15">
      <c r="A11" s="36"/>
      <c r="B11" s="13" t="s">
        <v>17</v>
      </c>
      <c r="C11" s="22">
        <f>SUM(D11+E11+H11+I11+J11+K11+L11+M11+O11)</f>
        <v>53</v>
      </c>
      <c r="D11" s="22"/>
      <c r="E11" s="22"/>
      <c r="F11" s="32"/>
      <c r="G11" s="32"/>
      <c r="H11" s="22"/>
      <c r="I11" s="22"/>
      <c r="J11" s="22"/>
      <c r="K11" s="22"/>
      <c r="L11" s="22"/>
      <c r="M11" s="22"/>
      <c r="N11" s="23">
        <v>393</v>
      </c>
      <c r="O11" s="24">
        <v>53</v>
      </c>
    </row>
    <row r="12" spans="1:15" s="9" customFormat="1" ht="20.100000000000001" customHeight="1" x14ac:dyDescent="0.15">
      <c r="A12" s="36" t="s">
        <v>18</v>
      </c>
      <c r="B12" s="12" t="s">
        <v>14</v>
      </c>
      <c r="C12" s="20">
        <f t="shared" ref="C12:M12" si="3">C13+C14+C15+C16+C17+C18</f>
        <v>-44.700000000000045</v>
      </c>
      <c r="D12" s="20"/>
      <c r="E12" s="20">
        <f t="shared" si="3"/>
        <v>50</v>
      </c>
      <c r="F12" s="31"/>
      <c r="G12" s="31"/>
      <c r="H12" s="20">
        <f t="shared" si="3"/>
        <v>0</v>
      </c>
      <c r="I12" s="20">
        <f t="shared" si="3"/>
        <v>0</v>
      </c>
      <c r="J12" s="20">
        <f t="shared" si="3"/>
        <v>0</v>
      </c>
      <c r="K12" s="20">
        <f t="shared" si="3"/>
        <v>0</v>
      </c>
      <c r="L12" s="20">
        <f t="shared" si="3"/>
        <v>320.76</v>
      </c>
      <c r="M12" s="20">
        <f t="shared" si="3"/>
        <v>-642.46</v>
      </c>
      <c r="N12" s="20">
        <f t="shared" ref="N12" si="4">N13+N14+N15+N16+N17+N18</f>
        <v>1686</v>
      </c>
      <c r="O12" s="21">
        <v>227</v>
      </c>
    </row>
    <row r="13" spans="1:15" s="9" customFormat="1" ht="24" x14ac:dyDescent="0.15">
      <c r="A13" s="36"/>
      <c r="B13" s="13" t="s">
        <v>19</v>
      </c>
      <c r="C13" s="22">
        <f t="shared" ref="C13:C18" si="5">SUM(D13+E13+H13+I13+J13+K13+L13+M13+O13)</f>
        <v>-83.700000000000045</v>
      </c>
      <c r="D13" s="22"/>
      <c r="E13" s="22">
        <v>50</v>
      </c>
      <c r="F13" s="32" t="s">
        <v>134</v>
      </c>
      <c r="G13" s="32" t="s">
        <v>133</v>
      </c>
      <c r="H13" s="22"/>
      <c r="I13" s="22"/>
      <c r="J13" s="22"/>
      <c r="K13" s="22"/>
      <c r="L13" s="22">
        <v>320.76</v>
      </c>
      <c r="M13" s="22">
        <v>-642.46</v>
      </c>
      <c r="N13" s="23">
        <v>1397</v>
      </c>
      <c r="O13" s="24">
        <v>188</v>
      </c>
    </row>
    <row r="14" spans="1:15" s="9" customFormat="1" ht="20.100000000000001" customHeight="1" x14ac:dyDescent="0.15">
      <c r="A14" s="36"/>
      <c r="B14" s="13" t="s">
        <v>141</v>
      </c>
      <c r="C14" s="22">
        <f t="shared" si="5"/>
        <v>5</v>
      </c>
      <c r="D14" s="22"/>
      <c r="E14" s="22"/>
      <c r="F14" s="32"/>
      <c r="G14" s="32"/>
      <c r="H14" s="22"/>
      <c r="I14" s="22"/>
      <c r="J14" s="22"/>
      <c r="K14" s="22"/>
      <c r="L14" s="22"/>
      <c r="M14" s="22"/>
      <c r="N14" s="23">
        <v>38</v>
      </c>
      <c r="O14" s="24">
        <v>5</v>
      </c>
    </row>
    <row r="15" spans="1:15" s="9" customFormat="1" ht="20.100000000000001" customHeight="1" x14ac:dyDescent="0.15">
      <c r="A15" s="36"/>
      <c r="B15" s="13" t="s">
        <v>20</v>
      </c>
      <c r="C15" s="22">
        <f t="shared" si="5"/>
        <v>17</v>
      </c>
      <c r="D15" s="22"/>
      <c r="E15" s="22"/>
      <c r="F15" s="32"/>
      <c r="G15" s="32"/>
      <c r="H15" s="22"/>
      <c r="I15" s="22"/>
      <c r="J15" s="22"/>
      <c r="K15" s="22"/>
      <c r="L15" s="22"/>
      <c r="M15" s="22"/>
      <c r="N15" s="23">
        <v>128</v>
      </c>
      <c r="O15" s="24">
        <v>17</v>
      </c>
    </row>
    <row r="16" spans="1:15" s="9" customFormat="1" ht="20.100000000000001" customHeight="1" x14ac:dyDescent="0.15">
      <c r="A16" s="36"/>
      <c r="B16" s="13" t="s">
        <v>21</v>
      </c>
      <c r="C16" s="22">
        <f t="shared" si="5"/>
        <v>10</v>
      </c>
      <c r="D16" s="22"/>
      <c r="E16" s="22"/>
      <c r="F16" s="32"/>
      <c r="G16" s="32"/>
      <c r="H16" s="22"/>
      <c r="I16" s="22"/>
      <c r="J16" s="22"/>
      <c r="K16" s="22"/>
      <c r="L16" s="22"/>
      <c r="M16" s="22"/>
      <c r="N16" s="23">
        <v>74</v>
      </c>
      <c r="O16" s="24">
        <v>10</v>
      </c>
    </row>
    <row r="17" spans="1:15" s="9" customFormat="1" ht="20.100000000000001" customHeight="1" x14ac:dyDescent="0.15">
      <c r="A17" s="36"/>
      <c r="B17" s="13" t="s">
        <v>22</v>
      </c>
      <c r="C17" s="22">
        <f t="shared" si="5"/>
        <v>5</v>
      </c>
      <c r="D17" s="22"/>
      <c r="E17" s="22"/>
      <c r="F17" s="32"/>
      <c r="G17" s="32"/>
      <c r="H17" s="22"/>
      <c r="I17" s="22"/>
      <c r="J17" s="22"/>
      <c r="K17" s="22"/>
      <c r="L17" s="22"/>
      <c r="M17" s="22"/>
      <c r="N17" s="23">
        <v>35</v>
      </c>
      <c r="O17" s="24">
        <v>5</v>
      </c>
    </row>
    <row r="18" spans="1:15" s="9" customFormat="1" ht="20.100000000000001" customHeight="1" x14ac:dyDescent="0.15">
      <c r="A18" s="36"/>
      <c r="B18" s="13" t="s">
        <v>23</v>
      </c>
      <c r="C18" s="22">
        <f t="shared" si="5"/>
        <v>2</v>
      </c>
      <c r="D18" s="22"/>
      <c r="E18" s="22"/>
      <c r="F18" s="32"/>
      <c r="G18" s="32"/>
      <c r="H18" s="22"/>
      <c r="I18" s="22"/>
      <c r="J18" s="22"/>
      <c r="K18" s="22"/>
      <c r="L18" s="22"/>
      <c r="M18" s="22"/>
      <c r="N18" s="23">
        <v>14</v>
      </c>
      <c r="O18" s="24">
        <v>2</v>
      </c>
    </row>
    <row r="19" spans="1:15" s="9" customFormat="1" ht="20.100000000000001" customHeight="1" x14ac:dyDescent="0.15">
      <c r="A19" s="36" t="s">
        <v>24</v>
      </c>
      <c r="B19" s="12" t="s">
        <v>14</v>
      </c>
      <c r="C19" s="20">
        <f t="shared" ref="C19:M19" si="6">C20+C21+C22+C23</f>
        <v>150.67000000000002</v>
      </c>
      <c r="D19" s="20"/>
      <c r="E19" s="20">
        <f t="shared" si="6"/>
        <v>0</v>
      </c>
      <c r="F19" s="31"/>
      <c r="G19" s="31"/>
      <c r="H19" s="20">
        <f t="shared" si="6"/>
        <v>0</v>
      </c>
      <c r="I19" s="20">
        <f t="shared" si="6"/>
        <v>0</v>
      </c>
      <c r="J19" s="20">
        <f t="shared" si="6"/>
        <v>0</v>
      </c>
      <c r="K19" s="20">
        <f t="shared" si="6"/>
        <v>0</v>
      </c>
      <c r="L19" s="20">
        <f t="shared" si="6"/>
        <v>0</v>
      </c>
      <c r="M19" s="20">
        <f t="shared" si="6"/>
        <v>-20.329999999999998</v>
      </c>
      <c r="N19" s="20">
        <f t="shared" ref="N19" si="7">N20+N21+N22+N23</f>
        <v>1266</v>
      </c>
      <c r="O19" s="21">
        <v>171</v>
      </c>
    </row>
    <row r="20" spans="1:15" s="9" customFormat="1" ht="24" x14ac:dyDescent="0.15">
      <c r="A20" s="36"/>
      <c r="B20" s="13" t="s">
        <v>19</v>
      </c>
      <c r="C20" s="22">
        <f>SUM(D20+E20+H20+I20+J20+K20+L20+M20+O20)</f>
        <v>126.67</v>
      </c>
      <c r="D20" s="22"/>
      <c r="E20" s="22"/>
      <c r="F20" s="32"/>
      <c r="G20" s="32"/>
      <c r="H20" s="22"/>
      <c r="I20" s="22"/>
      <c r="J20" s="22"/>
      <c r="K20" s="22"/>
      <c r="L20" s="22"/>
      <c r="M20" s="22">
        <v>-20.329999999999998</v>
      </c>
      <c r="N20" s="23">
        <v>1087</v>
      </c>
      <c r="O20" s="24">
        <v>147</v>
      </c>
    </row>
    <row r="21" spans="1:15" s="9" customFormat="1" ht="20.100000000000001" customHeight="1" x14ac:dyDescent="0.15">
      <c r="A21" s="36"/>
      <c r="B21" s="13" t="s">
        <v>25</v>
      </c>
      <c r="C21" s="22">
        <f>SUM(D21+E21+H21+I21+J21+K21+L21+M21+O21)</f>
        <v>4</v>
      </c>
      <c r="D21" s="22"/>
      <c r="E21" s="22"/>
      <c r="F21" s="32"/>
      <c r="G21" s="32"/>
      <c r="H21" s="22"/>
      <c r="I21" s="22"/>
      <c r="J21" s="22"/>
      <c r="K21" s="22"/>
      <c r="L21" s="22"/>
      <c r="M21" s="22"/>
      <c r="N21" s="23">
        <v>32</v>
      </c>
      <c r="O21" s="24">
        <v>4</v>
      </c>
    </row>
    <row r="22" spans="1:15" s="9" customFormat="1" ht="20.100000000000001" customHeight="1" x14ac:dyDescent="0.15">
      <c r="A22" s="36"/>
      <c r="B22" s="13" t="s">
        <v>26</v>
      </c>
      <c r="C22" s="22">
        <f>SUM(D22+E22+H22+I22+J22+K22+L22+M22+O22)</f>
        <v>16</v>
      </c>
      <c r="D22" s="22"/>
      <c r="E22" s="22"/>
      <c r="F22" s="32"/>
      <c r="G22" s="32"/>
      <c r="H22" s="22"/>
      <c r="I22" s="22"/>
      <c r="J22" s="22"/>
      <c r="K22" s="22"/>
      <c r="L22" s="22"/>
      <c r="M22" s="22"/>
      <c r="N22" s="23">
        <v>115</v>
      </c>
      <c r="O22" s="24">
        <v>16</v>
      </c>
    </row>
    <row r="23" spans="1:15" s="9" customFormat="1" ht="20.100000000000001" customHeight="1" x14ac:dyDescent="0.15">
      <c r="A23" s="36"/>
      <c r="B23" s="13" t="s">
        <v>27</v>
      </c>
      <c r="C23" s="22">
        <f>SUM(D23+E23+H23+I23+J23+K23+L23+M23+O23)</f>
        <v>4</v>
      </c>
      <c r="D23" s="22"/>
      <c r="E23" s="22"/>
      <c r="F23" s="32"/>
      <c r="G23" s="32"/>
      <c r="H23" s="22"/>
      <c r="I23" s="22"/>
      <c r="J23" s="22"/>
      <c r="K23" s="22"/>
      <c r="L23" s="22"/>
      <c r="M23" s="22"/>
      <c r="N23" s="23">
        <v>32</v>
      </c>
      <c r="O23" s="24">
        <v>4</v>
      </c>
    </row>
    <row r="24" spans="1:15" s="9" customFormat="1" ht="20.100000000000001" customHeight="1" x14ac:dyDescent="0.15">
      <c r="A24" s="36" t="s">
        <v>28</v>
      </c>
      <c r="B24" s="12" t="s">
        <v>14</v>
      </c>
      <c r="C24" s="20">
        <f t="shared" ref="C24:M24" si="8">C25+C26+C27+C28+C29+C30+C31+C32</f>
        <v>1111.5899999999999</v>
      </c>
      <c r="D24" s="20"/>
      <c r="E24" s="20">
        <f t="shared" si="8"/>
        <v>0</v>
      </c>
      <c r="F24" s="31"/>
      <c r="G24" s="31"/>
      <c r="H24" s="20">
        <f t="shared" si="8"/>
        <v>28.17</v>
      </c>
      <c r="I24" s="20">
        <f t="shared" si="8"/>
        <v>0</v>
      </c>
      <c r="J24" s="20">
        <f t="shared" si="8"/>
        <v>18</v>
      </c>
      <c r="K24" s="20">
        <f t="shared" si="8"/>
        <v>240.98</v>
      </c>
      <c r="L24" s="20">
        <f t="shared" si="8"/>
        <v>34.799999999999997</v>
      </c>
      <c r="M24" s="20">
        <f t="shared" si="8"/>
        <v>365.64</v>
      </c>
      <c r="N24" s="20">
        <f t="shared" ref="N24" si="9">N25+N26+N27+N28+N29+N30+N31+N32</f>
        <v>3148</v>
      </c>
      <c r="O24" s="21">
        <v>424</v>
      </c>
    </row>
    <row r="25" spans="1:15" s="9" customFormat="1" ht="24" x14ac:dyDescent="0.15">
      <c r="A25" s="36"/>
      <c r="B25" s="13" t="s">
        <v>19</v>
      </c>
      <c r="C25" s="22">
        <f t="shared" ref="C25:C32" si="10">SUM(D25+E25+H25+I25+J25+K25+L25+M25+O25)</f>
        <v>960.58999999999992</v>
      </c>
      <c r="D25" s="22"/>
      <c r="E25" s="22"/>
      <c r="F25" s="32"/>
      <c r="G25" s="32"/>
      <c r="H25" s="22">
        <v>28.17</v>
      </c>
      <c r="I25" s="22"/>
      <c r="J25" s="22">
        <v>18</v>
      </c>
      <c r="K25" s="22">
        <v>240.98</v>
      </c>
      <c r="L25" s="22">
        <v>34.799999999999997</v>
      </c>
      <c r="M25" s="22">
        <v>365.64</v>
      </c>
      <c r="N25" s="23">
        <v>2026</v>
      </c>
      <c r="O25" s="24">
        <v>273</v>
      </c>
    </row>
    <row r="26" spans="1:15" s="9" customFormat="1" ht="20.100000000000001" customHeight="1" x14ac:dyDescent="0.15">
      <c r="A26" s="36"/>
      <c r="B26" s="13" t="s">
        <v>29</v>
      </c>
      <c r="C26" s="22">
        <f t="shared" si="10"/>
        <v>9</v>
      </c>
      <c r="D26" s="22"/>
      <c r="E26" s="22"/>
      <c r="F26" s="32"/>
      <c r="G26" s="32"/>
      <c r="H26" s="22"/>
      <c r="I26" s="22"/>
      <c r="J26" s="22"/>
      <c r="K26" s="22"/>
      <c r="L26" s="22"/>
      <c r="M26" s="22"/>
      <c r="N26" s="23">
        <v>68</v>
      </c>
      <c r="O26" s="24">
        <v>9</v>
      </c>
    </row>
    <row r="27" spans="1:15" s="9" customFormat="1" ht="20.100000000000001" customHeight="1" x14ac:dyDescent="0.15">
      <c r="A27" s="36"/>
      <c r="B27" s="13" t="s">
        <v>30</v>
      </c>
      <c r="C27" s="22">
        <f t="shared" si="10"/>
        <v>18</v>
      </c>
      <c r="D27" s="22"/>
      <c r="E27" s="22"/>
      <c r="F27" s="32"/>
      <c r="G27" s="32"/>
      <c r="H27" s="22"/>
      <c r="I27" s="22"/>
      <c r="J27" s="22"/>
      <c r="K27" s="22"/>
      <c r="L27" s="22"/>
      <c r="M27" s="22"/>
      <c r="N27" s="23">
        <v>136</v>
      </c>
      <c r="O27" s="24">
        <v>18</v>
      </c>
    </row>
    <row r="28" spans="1:15" s="9" customFormat="1" ht="20.100000000000001" customHeight="1" x14ac:dyDescent="0.15">
      <c r="A28" s="36" t="s">
        <v>28</v>
      </c>
      <c r="B28" s="13" t="s">
        <v>31</v>
      </c>
      <c r="C28" s="22">
        <f t="shared" si="10"/>
        <v>5</v>
      </c>
      <c r="D28" s="22"/>
      <c r="E28" s="22"/>
      <c r="F28" s="32"/>
      <c r="G28" s="32"/>
      <c r="H28" s="22"/>
      <c r="I28" s="22"/>
      <c r="J28" s="22"/>
      <c r="K28" s="22"/>
      <c r="L28" s="22"/>
      <c r="M28" s="22"/>
      <c r="N28" s="23">
        <v>40</v>
      </c>
      <c r="O28" s="24">
        <v>5</v>
      </c>
    </row>
    <row r="29" spans="1:15" s="9" customFormat="1" ht="20.100000000000001" customHeight="1" x14ac:dyDescent="0.15">
      <c r="A29" s="36"/>
      <c r="B29" s="13" t="s">
        <v>32</v>
      </c>
      <c r="C29" s="22">
        <f t="shared" si="10"/>
        <v>9</v>
      </c>
      <c r="D29" s="22"/>
      <c r="E29" s="22"/>
      <c r="F29" s="32"/>
      <c r="G29" s="32"/>
      <c r="H29" s="22"/>
      <c r="I29" s="22"/>
      <c r="J29" s="22"/>
      <c r="K29" s="22"/>
      <c r="L29" s="22"/>
      <c r="M29" s="22"/>
      <c r="N29" s="23">
        <v>68</v>
      </c>
      <c r="O29" s="24">
        <v>9</v>
      </c>
    </row>
    <row r="30" spans="1:15" s="9" customFormat="1" ht="20.100000000000001" customHeight="1" x14ac:dyDescent="0.15">
      <c r="A30" s="36"/>
      <c r="B30" s="13" t="s">
        <v>33</v>
      </c>
      <c r="C30" s="22">
        <f t="shared" si="10"/>
        <v>16</v>
      </c>
      <c r="D30" s="22"/>
      <c r="E30" s="22"/>
      <c r="F30" s="32"/>
      <c r="G30" s="32"/>
      <c r="H30" s="22"/>
      <c r="I30" s="22"/>
      <c r="J30" s="22"/>
      <c r="K30" s="22"/>
      <c r="L30" s="22"/>
      <c r="M30" s="22"/>
      <c r="N30" s="23">
        <v>117</v>
      </c>
      <c r="O30" s="24">
        <v>16</v>
      </c>
    </row>
    <row r="31" spans="1:15" s="9" customFormat="1" ht="20.100000000000001" customHeight="1" x14ac:dyDescent="0.15">
      <c r="A31" s="36"/>
      <c r="B31" s="13" t="s">
        <v>34</v>
      </c>
      <c r="C31" s="22">
        <f t="shared" si="10"/>
        <v>23</v>
      </c>
      <c r="D31" s="22"/>
      <c r="E31" s="22"/>
      <c r="F31" s="32"/>
      <c r="G31" s="32"/>
      <c r="H31" s="22"/>
      <c r="I31" s="22"/>
      <c r="J31" s="22"/>
      <c r="K31" s="22"/>
      <c r="L31" s="22"/>
      <c r="M31" s="22"/>
      <c r="N31" s="23">
        <v>168</v>
      </c>
      <c r="O31" s="24">
        <v>23</v>
      </c>
    </row>
    <row r="32" spans="1:15" s="9" customFormat="1" ht="20.100000000000001" customHeight="1" x14ac:dyDescent="0.15">
      <c r="A32" s="36"/>
      <c r="B32" s="13" t="s">
        <v>35</v>
      </c>
      <c r="C32" s="22">
        <f t="shared" si="10"/>
        <v>71</v>
      </c>
      <c r="D32" s="22"/>
      <c r="E32" s="22"/>
      <c r="F32" s="32"/>
      <c r="G32" s="32"/>
      <c r="H32" s="22"/>
      <c r="I32" s="22"/>
      <c r="J32" s="22"/>
      <c r="K32" s="22"/>
      <c r="L32" s="22"/>
      <c r="M32" s="22"/>
      <c r="N32" s="23">
        <v>525</v>
      </c>
      <c r="O32" s="24">
        <v>71</v>
      </c>
    </row>
    <row r="33" spans="1:15" s="9" customFormat="1" ht="20.100000000000001" customHeight="1" x14ac:dyDescent="0.15">
      <c r="A33" s="36" t="s">
        <v>36</v>
      </c>
      <c r="B33" s="12" t="s">
        <v>14</v>
      </c>
      <c r="C33" s="20">
        <f t="shared" ref="C33:M33" si="11">C34+C35+C36+C37+C38+C39+C40+C41+C42+C43</f>
        <v>161.02000000000001</v>
      </c>
      <c r="D33" s="20"/>
      <c r="E33" s="20">
        <f t="shared" si="11"/>
        <v>0</v>
      </c>
      <c r="F33" s="31"/>
      <c r="G33" s="31"/>
      <c r="H33" s="20">
        <f t="shared" si="11"/>
        <v>0</v>
      </c>
      <c r="I33" s="20">
        <f t="shared" si="11"/>
        <v>0</v>
      </c>
      <c r="J33" s="20">
        <f t="shared" si="11"/>
        <v>27.6</v>
      </c>
      <c r="K33" s="20">
        <f t="shared" si="11"/>
        <v>0</v>
      </c>
      <c r="L33" s="20">
        <f t="shared" si="11"/>
        <v>0</v>
      </c>
      <c r="M33" s="20">
        <f t="shared" si="11"/>
        <v>-53.58</v>
      </c>
      <c r="N33" s="20">
        <f t="shared" ref="N33" si="12">N34+N35+N36+N37+N38+N39+N40+N41+N42+N43</f>
        <v>1387</v>
      </c>
      <c r="O33" s="21">
        <v>187</v>
      </c>
    </row>
    <row r="34" spans="1:15" s="9" customFormat="1" ht="24" x14ac:dyDescent="0.15">
      <c r="A34" s="36"/>
      <c r="B34" s="13" t="s">
        <v>19</v>
      </c>
      <c r="C34" s="22">
        <f t="shared" ref="C34:C43" si="13">SUM(D34+E34+H34+I34+J34+K34+L34+M34+O34)</f>
        <v>49.02</v>
      </c>
      <c r="D34" s="22"/>
      <c r="E34" s="22"/>
      <c r="F34" s="32"/>
      <c r="G34" s="32"/>
      <c r="H34" s="22"/>
      <c r="I34" s="22"/>
      <c r="J34" s="22">
        <v>27.6</v>
      </c>
      <c r="K34" s="22"/>
      <c r="L34" s="22"/>
      <c r="M34" s="22">
        <v>-53.58</v>
      </c>
      <c r="N34" s="23">
        <v>559</v>
      </c>
      <c r="O34" s="24">
        <v>75</v>
      </c>
    </row>
    <row r="35" spans="1:15" s="9" customFormat="1" ht="20.100000000000001" customHeight="1" x14ac:dyDescent="0.15">
      <c r="A35" s="36"/>
      <c r="B35" s="13" t="s">
        <v>37</v>
      </c>
      <c r="C35" s="22">
        <f t="shared" si="13"/>
        <v>24</v>
      </c>
      <c r="D35" s="22"/>
      <c r="E35" s="22"/>
      <c r="F35" s="32"/>
      <c r="G35" s="32"/>
      <c r="H35" s="22"/>
      <c r="I35" s="22"/>
      <c r="J35" s="22"/>
      <c r="K35" s="22"/>
      <c r="L35" s="22"/>
      <c r="M35" s="22"/>
      <c r="N35" s="23">
        <v>174</v>
      </c>
      <c r="O35" s="24">
        <v>24</v>
      </c>
    </row>
    <row r="36" spans="1:15" s="9" customFormat="1" ht="20.100000000000001" customHeight="1" x14ac:dyDescent="0.15">
      <c r="A36" s="36" t="s">
        <v>7</v>
      </c>
      <c r="B36" s="13" t="s">
        <v>38</v>
      </c>
      <c r="C36" s="22">
        <f t="shared" si="13"/>
        <v>6</v>
      </c>
      <c r="D36" s="22"/>
      <c r="E36" s="22"/>
      <c r="F36" s="32"/>
      <c r="G36" s="32"/>
      <c r="H36" s="22"/>
      <c r="I36" s="22"/>
      <c r="J36" s="22"/>
      <c r="K36" s="22"/>
      <c r="L36" s="22"/>
      <c r="M36" s="22"/>
      <c r="N36" s="23">
        <v>46</v>
      </c>
      <c r="O36" s="24">
        <v>6</v>
      </c>
    </row>
    <row r="37" spans="1:15" s="9" customFormat="1" ht="20.100000000000001" customHeight="1" x14ac:dyDescent="0.15">
      <c r="A37" s="36"/>
      <c r="B37" s="13" t="s">
        <v>39</v>
      </c>
      <c r="C37" s="22">
        <f t="shared" si="13"/>
        <v>19</v>
      </c>
      <c r="D37" s="22"/>
      <c r="E37" s="22"/>
      <c r="F37" s="32"/>
      <c r="G37" s="32"/>
      <c r="H37" s="22"/>
      <c r="I37" s="22"/>
      <c r="J37" s="22"/>
      <c r="K37" s="22"/>
      <c r="L37" s="22"/>
      <c r="M37" s="22"/>
      <c r="N37" s="23">
        <v>138</v>
      </c>
      <c r="O37" s="24">
        <v>19</v>
      </c>
    </row>
    <row r="38" spans="1:15" s="9" customFormat="1" ht="20.100000000000001" customHeight="1" x14ac:dyDescent="0.15">
      <c r="A38" s="36"/>
      <c r="B38" s="13" t="s">
        <v>40</v>
      </c>
      <c r="C38" s="22">
        <f t="shared" si="13"/>
        <v>12</v>
      </c>
      <c r="D38" s="22"/>
      <c r="E38" s="22"/>
      <c r="F38" s="32"/>
      <c r="G38" s="32"/>
      <c r="H38" s="22"/>
      <c r="I38" s="22"/>
      <c r="J38" s="22"/>
      <c r="K38" s="22"/>
      <c r="L38" s="22"/>
      <c r="M38" s="22"/>
      <c r="N38" s="23">
        <v>90</v>
      </c>
      <c r="O38" s="24">
        <v>12</v>
      </c>
    </row>
    <row r="39" spans="1:15" s="9" customFormat="1" ht="20.100000000000001" customHeight="1" x14ac:dyDescent="0.15">
      <c r="A39" s="36"/>
      <c r="B39" s="13" t="s">
        <v>41</v>
      </c>
      <c r="C39" s="22">
        <f t="shared" si="13"/>
        <v>17</v>
      </c>
      <c r="D39" s="22"/>
      <c r="E39" s="22"/>
      <c r="F39" s="32"/>
      <c r="G39" s="32"/>
      <c r="H39" s="22"/>
      <c r="I39" s="22"/>
      <c r="J39" s="22"/>
      <c r="K39" s="22"/>
      <c r="L39" s="22"/>
      <c r="M39" s="22"/>
      <c r="N39" s="23">
        <v>127</v>
      </c>
      <c r="O39" s="24">
        <v>17</v>
      </c>
    </row>
    <row r="40" spans="1:15" s="9" customFormat="1" ht="20.100000000000001" customHeight="1" x14ac:dyDescent="0.15">
      <c r="A40" s="36"/>
      <c r="B40" s="13" t="s">
        <v>42</v>
      </c>
      <c r="C40" s="22">
        <f t="shared" si="13"/>
        <v>10</v>
      </c>
      <c r="D40" s="22"/>
      <c r="E40" s="22"/>
      <c r="F40" s="32"/>
      <c r="G40" s="32"/>
      <c r="H40" s="22"/>
      <c r="I40" s="22"/>
      <c r="J40" s="22"/>
      <c r="K40" s="22"/>
      <c r="L40" s="22"/>
      <c r="M40" s="22"/>
      <c r="N40" s="23">
        <v>76</v>
      </c>
      <c r="O40" s="24">
        <v>10</v>
      </c>
    </row>
    <row r="41" spans="1:15" s="9" customFormat="1" ht="20.100000000000001" customHeight="1" x14ac:dyDescent="0.15">
      <c r="A41" s="36"/>
      <c r="B41" s="13" t="s">
        <v>43</v>
      </c>
      <c r="C41" s="22">
        <f t="shared" si="13"/>
        <v>12</v>
      </c>
      <c r="D41" s="22"/>
      <c r="E41" s="22"/>
      <c r="F41" s="32"/>
      <c r="G41" s="32"/>
      <c r="H41" s="22"/>
      <c r="I41" s="22"/>
      <c r="J41" s="22"/>
      <c r="K41" s="22"/>
      <c r="L41" s="22"/>
      <c r="M41" s="22"/>
      <c r="N41" s="23">
        <v>91</v>
      </c>
      <c r="O41" s="24">
        <v>12</v>
      </c>
    </row>
    <row r="42" spans="1:15" s="9" customFormat="1" ht="20.100000000000001" customHeight="1" x14ac:dyDescent="0.15">
      <c r="A42" s="36"/>
      <c r="B42" s="13" t="s">
        <v>44</v>
      </c>
      <c r="C42" s="22">
        <f t="shared" si="13"/>
        <v>3</v>
      </c>
      <c r="D42" s="22"/>
      <c r="E42" s="22"/>
      <c r="F42" s="32"/>
      <c r="G42" s="32"/>
      <c r="H42" s="22"/>
      <c r="I42" s="22"/>
      <c r="J42" s="22"/>
      <c r="K42" s="22"/>
      <c r="L42" s="22"/>
      <c r="M42" s="22"/>
      <c r="N42" s="23">
        <v>24</v>
      </c>
      <c r="O42" s="24">
        <v>3</v>
      </c>
    </row>
    <row r="43" spans="1:15" s="9" customFormat="1" ht="20.100000000000001" customHeight="1" x14ac:dyDescent="0.15">
      <c r="A43" s="36"/>
      <c r="B43" s="13" t="s">
        <v>45</v>
      </c>
      <c r="C43" s="22">
        <f t="shared" si="13"/>
        <v>9</v>
      </c>
      <c r="D43" s="22"/>
      <c r="E43" s="22"/>
      <c r="F43" s="32"/>
      <c r="G43" s="32"/>
      <c r="H43" s="22"/>
      <c r="I43" s="22"/>
      <c r="J43" s="22"/>
      <c r="K43" s="22"/>
      <c r="L43" s="22"/>
      <c r="M43" s="22"/>
      <c r="N43" s="23">
        <v>62</v>
      </c>
      <c r="O43" s="24">
        <v>9</v>
      </c>
    </row>
    <row r="44" spans="1:15" s="9" customFormat="1" ht="20.100000000000001" customHeight="1" x14ac:dyDescent="0.15">
      <c r="A44" s="36" t="s">
        <v>46</v>
      </c>
      <c r="B44" s="12" t="s">
        <v>14</v>
      </c>
      <c r="C44" s="20">
        <f t="shared" ref="C44:M44" si="14">C45+C46+C47+C48+C49+C50+C51</f>
        <v>134</v>
      </c>
      <c r="D44" s="20"/>
      <c r="E44" s="20">
        <f t="shared" si="14"/>
        <v>50</v>
      </c>
      <c r="F44" s="31"/>
      <c r="G44" s="31"/>
      <c r="H44" s="20">
        <f t="shared" si="14"/>
        <v>0</v>
      </c>
      <c r="I44" s="20">
        <f t="shared" si="14"/>
        <v>0</v>
      </c>
      <c r="J44" s="20">
        <f t="shared" si="14"/>
        <v>0</v>
      </c>
      <c r="K44" s="20">
        <f t="shared" si="14"/>
        <v>0</v>
      </c>
      <c r="L44" s="20">
        <f t="shared" si="14"/>
        <v>0</v>
      </c>
      <c r="M44" s="20">
        <f t="shared" si="14"/>
        <v>-100</v>
      </c>
      <c r="N44" s="20">
        <f t="shared" ref="N44" si="15">N45+N46+N47+N48+N49+N50+N51</f>
        <v>1367</v>
      </c>
      <c r="O44" s="21">
        <v>184</v>
      </c>
    </row>
    <row r="45" spans="1:15" s="9" customFormat="1" ht="24" x14ac:dyDescent="0.15">
      <c r="A45" s="36"/>
      <c r="B45" s="13" t="s">
        <v>19</v>
      </c>
      <c r="C45" s="22">
        <f t="shared" ref="C45:C51" si="16">SUM(D45+E45+H45+I45+J45+K45+L45+M45+O45)</f>
        <v>60</v>
      </c>
      <c r="D45" s="22"/>
      <c r="E45" s="22">
        <v>50</v>
      </c>
      <c r="F45" s="32" t="s">
        <v>136</v>
      </c>
      <c r="G45" s="32" t="s">
        <v>135</v>
      </c>
      <c r="H45" s="22"/>
      <c r="I45" s="22"/>
      <c r="J45" s="22"/>
      <c r="K45" s="22"/>
      <c r="L45" s="22"/>
      <c r="M45" s="22">
        <v>-100</v>
      </c>
      <c r="N45" s="23">
        <v>815</v>
      </c>
      <c r="O45" s="24">
        <v>110</v>
      </c>
    </row>
    <row r="46" spans="1:15" s="9" customFormat="1" ht="20.100000000000001" customHeight="1" x14ac:dyDescent="0.15">
      <c r="A46" s="36"/>
      <c r="B46" s="13" t="s">
        <v>47</v>
      </c>
      <c r="C46" s="22">
        <f t="shared" si="16"/>
        <v>11</v>
      </c>
      <c r="D46" s="22"/>
      <c r="E46" s="22"/>
      <c r="F46" s="32"/>
      <c r="G46" s="32"/>
      <c r="H46" s="22"/>
      <c r="I46" s="22"/>
      <c r="J46" s="22"/>
      <c r="K46" s="22"/>
      <c r="L46" s="22"/>
      <c r="M46" s="22"/>
      <c r="N46" s="25">
        <v>83</v>
      </c>
      <c r="O46" s="24">
        <v>11</v>
      </c>
    </row>
    <row r="47" spans="1:15" s="9" customFormat="1" ht="20.100000000000001" customHeight="1" x14ac:dyDescent="0.15">
      <c r="A47" s="36"/>
      <c r="B47" s="13" t="s">
        <v>48</v>
      </c>
      <c r="C47" s="22">
        <f t="shared" si="16"/>
        <v>18</v>
      </c>
      <c r="D47" s="22"/>
      <c r="E47" s="22"/>
      <c r="F47" s="32"/>
      <c r="G47" s="32"/>
      <c r="H47" s="22"/>
      <c r="I47" s="22"/>
      <c r="J47" s="22"/>
      <c r="K47" s="22"/>
      <c r="L47" s="22"/>
      <c r="M47" s="22"/>
      <c r="N47" s="26">
        <v>132</v>
      </c>
      <c r="O47" s="24">
        <v>18</v>
      </c>
    </row>
    <row r="48" spans="1:15" s="9" customFormat="1" ht="20.100000000000001" customHeight="1" x14ac:dyDescent="0.15">
      <c r="A48" s="36"/>
      <c r="B48" s="13" t="s">
        <v>49</v>
      </c>
      <c r="C48" s="22">
        <f t="shared" si="16"/>
        <v>17</v>
      </c>
      <c r="D48" s="22"/>
      <c r="E48" s="22"/>
      <c r="F48" s="32"/>
      <c r="G48" s="32"/>
      <c r="H48" s="22"/>
      <c r="I48" s="22"/>
      <c r="J48" s="22"/>
      <c r="K48" s="22"/>
      <c r="L48" s="22"/>
      <c r="M48" s="22"/>
      <c r="N48" s="26">
        <v>128</v>
      </c>
      <c r="O48" s="24">
        <v>17</v>
      </c>
    </row>
    <row r="49" spans="1:15" s="9" customFormat="1" ht="20.100000000000001" customHeight="1" x14ac:dyDescent="0.15">
      <c r="A49" s="36"/>
      <c r="B49" s="13" t="s">
        <v>50</v>
      </c>
      <c r="C49" s="22">
        <f t="shared" si="16"/>
        <v>11</v>
      </c>
      <c r="D49" s="22"/>
      <c r="E49" s="22"/>
      <c r="F49" s="32"/>
      <c r="G49" s="32"/>
      <c r="H49" s="22"/>
      <c r="I49" s="22"/>
      <c r="J49" s="22"/>
      <c r="K49" s="22"/>
      <c r="L49" s="22"/>
      <c r="M49" s="22"/>
      <c r="N49" s="26">
        <v>80</v>
      </c>
      <c r="O49" s="24">
        <v>11</v>
      </c>
    </row>
    <row r="50" spans="1:15" s="9" customFormat="1" ht="20.100000000000001" customHeight="1" x14ac:dyDescent="0.15">
      <c r="A50" s="36"/>
      <c r="B50" s="13" t="s">
        <v>51</v>
      </c>
      <c r="C50" s="22">
        <f t="shared" si="16"/>
        <v>10</v>
      </c>
      <c r="D50" s="22"/>
      <c r="E50" s="22"/>
      <c r="F50" s="32"/>
      <c r="G50" s="32"/>
      <c r="H50" s="22"/>
      <c r="I50" s="22"/>
      <c r="J50" s="22"/>
      <c r="K50" s="22"/>
      <c r="L50" s="22"/>
      <c r="M50" s="22"/>
      <c r="N50" s="26">
        <v>76</v>
      </c>
      <c r="O50" s="24">
        <v>10</v>
      </c>
    </row>
    <row r="51" spans="1:15" s="9" customFormat="1" ht="20.100000000000001" customHeight="1" x14ac:dyDescent="0.15">
      <c r="A51" s="36"/>
      <c r="B51" s="13" t="s">
        <v>52</v>
      </c>
      <c r="C51" s="22">
        <f t="shared" si="16"/>
        <v>7</v>
      </c>
      <c r="D51" s="22"/>
      <c r="E51" s="22"/>
      <c r="F51" s="32"/>
      <c r="G51" s="32"/>
      <c r="H51" s="22"/>
      <c r="I51" s="22"/>
      <c r="J51" s="22"/>
      <c r="K51" s="22"/>
      <c r="L51" s="22"/>
      <c r="M51" s="22"/>
      <c r="N51" s="26">
        <v>53</v>
      </c>
      <c r="O51" s="24">
        <v>7</v>
      </c>
    </row>
    <row r="52" spans="1:15" s="9" customFormat="1" ht="20.100000000000001" customHeight="1" x14ac:dyDescent="0.15">
      <c r="A52" s="35" t="s">
        <v>53</v>
      </c>
      <c r="B52" s="12" t="s">
        <v>54</v>
      </c>
      <c r="C52" s="20">
        <f t="shared" ref="C52:M52" si="17">C53+C54+C55+C56+C57+C58+C59+C60</f>
        <v>-598.77</v>
      </c>
      <c r="D52" s="20"/>
      <c r="E52" s="20">
        <f t="shared" si="17"/>
        <v>0</v>
      </c>
      <c r="F52" s="31"/>
      <c r="G52" s="31"/>
      <c r="H52" s="20">
        <f t="shared" si="17"/>
        <v>0</v>
      </c>
      <c r="I52" s="20">
        <f t="shared" si="17"/>
        <v>0</v>
      </c>
      <c r="J52" s="20">
        <f t="shared" si="17"/>
        <v>15.6</v>
      </c>
      <c r="K52" s="20">
        <f t="shared" si="17"/>
        <v>9.07</v>
      </c>
      <c r="L52" s="20">
        <f t="shared" si="17"/>
        <v>132.96</v>
      </c>
      <c r="M52" s="20">
        <f t="shared" si="17"/>
        <v>-928.4</v>
      </c>
      <c r="N52" s="20">
        <f t="shared" ref="N52" si="18">N53+N54+N55+N56+N57+N58+N59+N60</f>
        <v>1275</v>
      </c>
      <c r="O52" s="21">
        <v>172</v>
      </c>
    </row>
    <row r="53" spans="1:15" s="9" customFormat="1" ht="24" x14ac:dyDescent="0.15">
      <c r="A53" s="36" t="s">
        <v>53</v>
      </c>
      <c r="B53" s="13" t="s">
        <v>19</v>
      </c>
      <c r="C53" s="22">
        <f t="shared" ref="C53:C60" si="19">SUM(D53+E53+H53+I53+J53+K53+L53+M53+O53)</f>
        <v>-662.77</v>
      </c>
      <c r="D53" s="22"/>
      <c r="E53" s="22"/>
      <c r="F53" s="32"/>
      <c r="G53" s="32"/>
      <c r="H53" s="22"/>
      <c r="I53" s="22"/>
      <c r="J53" s="22">
        <v>15.6</v>
      </c>
      <c r="K53" s="22">
        <v>9.07</v>
      </c>
      <c r="L53" s="22">
        <v>132.96</v>
      </c>
      <c r="M53" s="22">
        <v>-928.4</v>
      </c>
      <c r="N53" s="23">
        <v>801</v>
      </c>
      <c r="O53" s="24">
        <v>108</v>
      </c>
    </row>
    <row r="54" spans="1:15" s="9" customFormat="1" ht="20.100000000000001" customHeight="1" x14ac:dyDescent="0.15">
      <c r="A54" s="36"/>
      <c r="B54" s="14" t="s">
        <v>55</v>
      </c>
      <c r="C54" s="22">
        <f t="shared" si="19"/>
        <v>10</v>
      </c>
      <c r="D54" s="27"/>
      <c r="E54" s="27"/>
      <c r="F54" s="33"/>
      <c r="G54" s="33"/>
      <c r="H54" s="27"/>
      <c r="I54" s="27"/>
      <c r="J54" s="27"/>
      <c r="K54" s="27"/>
      <c r="L54" s="27"/>
      <c r="M54" s="27"/>
      <c r="N54" s="28">
        <v>75</v>
      </c>
      <c r="O54" s="24">
        <v>10</v>
      </c>
    </row>
    <row r="55" spans="1:15" s="9" customFormat="1" ht="20.100000000000001" customHeight="1" x14ac:dyDescent="0.15">
      <c r="A55" s="36"/>
      <c r="B55" s="14" t="s">
        <v>56</v>
      </c>
      <c r="C55" s="22">
        <f t="shared" si="19"/>
        <v>8</v>
      </c>
      <c r="D55" s="27"/>
      <c r="E55" s="27"/>
      <c r="F55" s="33"/>
      <c r="G55" s="33"/>
      <c r="H55" s="27"/>
      <c r="I55" s="27"/>
      <c r="J55" s="27"/>
      <c r="K55" s="27"/>
      <c r="L55" s="27"/>
      <c r="M55" s="27"/>
      <c r="N55" s="28">
        <v>56</v>
      </c>
      <c r="O55" s="24">
        <v>8</v>
      </c>
    </row>
    <row r="56" spans="1:15" s="9" customFormat="1" ht="20.100000000000001" customHeight="1" x14ac:dyDescent="0.15">
      <c r="A56" s="36"/>
      <c r="B56" s="14" t="s">
        <v>57</v>
      </c>
      <c r="C56" s="22">
        <f t="shared" si="19"/>
        <v>9</v>
      </c>
      <c r="D56" s="27"/>
      <c r="E56" s="27"/>
      <c r="F56" s="33"/>
      <c r="G56" s="33"/>
      <c r="H56" s="27"/>
      <c r="I56" s="27"/>
      <c r="J56" s="27"/>
      <c r="K56" s="27"/>
      <c r="L56" s="27"/>
      <c r="M56" s="27"/>
      <c r="N56" s="28">
        <v>69</v>
      </c>
      <c r="O56" s="24">
        <v>9</v>
      </c>
    </row>
    <row r="57" spans="1:15" s="9" customFormat="1" ht="20.100000000000001" customHeight="1" x14ac:dyDescent="0.15">
      <c r="A57" s="36"/>
      <c r="B57" s="14" t="s">
        <v>58</v>
      </c>
      <c r="C57" s="22">
        <f t="shared" si="19"/>
        <v>11</v>
      </c>
      <c r="D57" s="27"/>
      <c r="E57" s="27"/>
      <c r="F57" s="33"/>
      <c r="G57" s="33"/>
      <c r="H57" s="27"/>
      <c r="I57" s="27"/>
      <c r="J57" s="27"/>
      <c r="K57" s="27"/>
      <c r="L57" s="27"/>
      <c r="M57" s="27"/>
      <c r="N57" s="28">
        <v>82</v>
      </c>
      <c r="O57" s="24">
        <v>11</v>
      </c>
    </row>
    <row r="58" spans="1:15" s="9" customFormat="1" ht="20.100000000000001" customHeight="1" x14ac:dyDescent="0.15">
      <c r="A58" s="36"/>
      <c r="B58" s="14" t="s">
        <v>59</v>
      </c>
      <c r="C58" s="22">
        <f t="shared" si="19"/>
        <v>5</v>
      </c>
      <c r="D58" s="27"/>
      <c r="E58" s="27"/>
      <c r="F58" s="33"/>
      <c r="G58" s="33"/>
      <c r="H58" s="27"/>
      <c r="I58" s="27"/>
      <c r="J58" s="27"/>
      <c r="K58" s="27"/>
      <c r="L58" s="27"/>
      <c r="M58" s="27"/>
      <c r="N58" s="28">
        <v>40</v>
      </c>
      <c r="O58" s="24">
        <v>5</v>
      </c>
    </row>
    <row r="59" spans="1:15" s="9" customFormat="1" ht="20.100000000000001" customHeight="1" x14ac:dyDescent="0.15">
      <c r="A59" s="36"/>
      <c r="B59" s="14" t="s">
        <v>60</v>
      </c>
      <c r="C59" s="22">
        <f t="shared" si="19"/>
        <v>6</v>
      </c>
      <c r="D59" s="27"/>
      <c r="E59" s="27"/>
      <c r="F59" s="33"/>
      <c r="G59" s="33"/>
      <c r="H59" s="27"/>
      <c r="I59" s="27"/>
      <c r="J59" s="27"/>
      <c r="K59" s="27"/>
      <c r="L59" s="27"/>
      <c r="M59" s="27"/>
      <c r="N59" s="28">
        <v>44</v>
      </c>
      <c r="O59" s="24">
        <v>6</v>
      </c>
    </row>
    <row r="60" spans="1:15" s="9" customFormat="1" ht="20.100000000000001" customHeight="1" x14ac:dyDescent="0.15">
      <c r="A60" s="36"/>
      <c r="B60" s="14" t="s">
        <v>61</v>
      </c>
      <c r="C60" s="22">
        <f t="shared" si="19"/>
        <v>15</v>
      </c>
      <c r="D60" s="27"/>
      <c r="E60" s="27"/>
      <c r="F60" s="33"/>
      <c r="G60" s="33"/>
      <c r="H60" s="27"/>
      <c r="I60" s="27"/>
      <c r="J60" s="27"/>
      <c r="K60" s="27"/>
      <c r="L60" s="27"/>
      <c r="M60" s="27"/>
      <c r="N60" s="28">
        <v>108</v>
      </c>
      <c r="O60" s="24">
        <v>15</v>
      </c>
    </row>
    <row r="61" spans="1:15" s="9" customFormat="1" ht="20.100000000000001" customHeight="1" x14ac:dyDescent="0.15">
      <c r="A61" s="36" t="s">
        <v>62</v>
      </c>
      <c r="B61" s="12" t="s">
        <v>54</v>
      </c>
      <c r="C61" s="20">
        <f t="shared" ref="C61:M61" si="20">C62+C63+C64</f>
        <v>98.37</v>
      </c>
      <c r="D61" s="20"/>
      <c r="E61" s="20">
        <f t="shared" si="20"/>
        <v>0</v>
      </c>
      <c r="F61" s="31"/>
      <c r="G61" s="31"/>
      <c r="H61" s="20">
        <f t="shared" si="20"/>
        <v>0</v>
      </c>
      <c r="I61" s="20">
        <f t="shared" si="20"/>
        <v>0</v>
      </c>
      <c r="J61" s="20">
        <f t="shared" si="20"/>
        <v>0</v>
      </c>
      <c r="K61" s="20">
        <f t="shared" si="20"/>
        <v>26.1</v>
      </c>
      <c r="L61" s="20">
        <f t="shared" si="20"/>
        <v>0</v>
      </c>
      <c r="M61" s="20">
        <f t="shared" si="20"/>
        <v>1.27</v>
      </c>
      <c r="N61" s="20">
        <f t="shared" ref="N61" si="21">N62+N63+N64</f>
        <v>519</v>
      </c>
      <c r="O61" s="21">
        <v>71</v>
      </c>
    </row>
    <row r="62" spans="1:15" s="9" customFormat="1" ht="24" x14ac:dyDescent="0.15">
      <c r="A62" s="36"/>
      <c r="B62" s="13" t="s">
        <v>19</v>
      </c>
      <c r="C62" s="22">
        <f>SUM(D62+E62+H62+I62+J62+K62+L62+M62+O62)</f>
        <v>72.37</v>
      </c>
      <c r="D62" s="22"/>
      <c r="E62" s="22"/>
      <c r="F62" s="32"/>
      <c r="G62" s="32"/>
      <c r="H62" s="22"/>
      <c r="I62" s="22"/>
      <c r="J62" s="22"/>
      <c r="K62" s="22">
        <v>26.1</v>
      </c>
      <c r="L62" s="22"/>
      <c r="M62" s="22">
        <v>1.27</v>
      </c>
      <c r="N62" s="23">
        <v>331</v>
      </c>
      <c r="O62" s="24">
        <v>45</v>
      </c>
    </row>
    <row r="63" spans="1:15" s="9" customFormat="1" ht="20.100000000000001" customHeight="1" x14ac:dyDescent="0.15">
      <c r="A63" s="36"/>
      <c r="B63" s="13" t="s">
        <v>63</v>
      </c>
      <c r="C63" s="22">
        <f>SUM(D63+E63+H63+I63+J63+K63+L63+M63+O63)</f>
        <v>15</v>
      </c>
      <c r="D63" s="22"/>
      <c r="E63" s="22"/>
      <c r="F63" s="32"/>
      <c r="G63" s="32"/>
      <c r="H63" s="22"/>
      <c r="I63" s="22"/>
      <c r="J63" s="22"/>
      <c r="K63" s="22"/>
      <c r="L63" s="22"/>
      <c r="M63" s="22"/>
      <c r="N63" s="23">
        <v>110</v>
      </c>
      <c r="O63" s="24">
        <v>15</v>
      </c>
    </row>
    <row r="64" spans="1:15" s="9" customFormat="1" ht="20.100000000000001" customHeight="1" x14ac:dyDescent="0.15">
      <c r="A64" s="36"/>
      <c r="B64" s="13" t="s">
        <v>64</v>
      </c>
      <c r="C64" s="22">
        <f>SUM(D64+E64+H64+I64+J64+K64+L64+M64+O64)</f>
        <v>11</v>
      </c>
      <c r="D64" s="22"/>
      <c r="E64" s="22"/>
      <c r="F64" s="32"/>
      <c r="G64" s="32"/>
      <c r="H64" s="22"/>
      <c r="I64" s="22"/>
      <c r="J64" s="22"/>
      <c r="K64" s="22"/>
      <c r="L64" s="22"/>
      <c r="M64" s="22"/>
      <c r="N64" s="23">
        <v>78</v>
      </c>
      <c r="O64" s="24">
        <v>11</v>
      </c>
    </row>
    <row r="65" spans="1:15" s="9" customFormat="1" ht="20.100000000000001" customHeight="1" x14ac:dyDescent="0.15">
      <c r="A65" s="36" t="s">
        <v>65</v>
      </c>
      <c r="B65" s="12" t="s">
        <v>54</v>
      </c>
      <c r="C65" s="20">
        <f t="shared" ref="C65:M65" si="22">C66+C67+C68+C69+C70</f>
        <v>221.36999999999998</v>
      </c>
      <c r="D65" s="20"/>
      <c r="E65" s="20">
        <f t="shared" si="22"/>
        <v>0</v>
      </c>
      <c r="F65" s="31"/>
      <c r="G65" s="31"/>
      <c r="H65" s="20">
        <f t="shared" si="22"/>
        <v>0</v>
      </c>
      <c r="I65" s="20">
        <f t="shared" si="22"/>
        <v>77</v>
      </c>
      <c r="J65" s="20">
        <f t="shared" si="22"/>
        <v>0</v>
      </c>
      <c r="K65" s="20">
        <f t="shared" si="22"/>
        <v>114.09</v>
      </c>
      <c r="L65" s="20">
        <f t="shared" si="22"/>
        <v>0</v>
      </c>
      <c r="M65" s="20">
        <f t="shared" si="22"/>
        <v>-270.72000000000003</v>
      </c>
      <c r="N65" s="20">
        <f t="shared" ref="N65" si="23">N66+N67+N68+N69+N70</f>
        <v>2231</v>
      </c>
      <c r="O65" s="21">
        <v>301</v>
      </c>
    </row>
    <row r="66" spans="1:15" s="9" customFormat="1" ht="24" x14ac:dyDescent="0.15">
      <c r="A66" s="36"/>
      <c r="B66" s="13" t="s">
        <v>19</v>
      </c>
      <c r="C66" s="22">
        <f>SUM(D66+E66+H66+I66+J66+K66+L66+M66+O66)</f>
        <v>112.36999999999998</v>
      </c>
      <c r="D66" s="22"/>
      <c r="E66" s="22"/>
      <c r="F66" s="32"/>
      <c r="G66" s="32"/>
      <c r="H66" s="22"/>
      <c r="I66" s="22">
        <v>77</v>
      </c>
      <c r="J66" s="22"/>
      <c r="K66" s="22">
        <v>114.09</v>
      </c>
      <c r="L66" s="22"/>
      <c r="M66" s="22">
        <v>-270.72000000000003</v>
      </c>
      <c r="N66" s="23">
        <v>1422</v>
      </c>
      <c r="O66" s="24">
        <v>192</v>
      </c>
    </row>
    <row r="67" spans="1:15" s="9" customFormat="1" ht="20.100000000000001" customHeight="1" x14ac:dyDescent="0.15">
      <c r="A67" s="36"/>
      <c r="B67" s="13" t="s">
        <v>66</v>
      </c>
      <c r="C67" s="22">
        <f>SUM(D67+E67+H67+I67+J67+K67+L67+M67+O67)</f>
        <v>33</v>
      </c>
      <c r="D67" s="22"/>
      <c r="E67" s="22"/>
      <c r="F67" s="32"/>
      <c r="G67" s="32"/>
      <c r="H67" s="22"/>
      <c r="I67" s="22"/>
      <c r="J67" s="22"/>
      <c r="K67" s="22"/>
      <c r="L67" s="22"/>
      <c r="M67" s="22"/>
      <c r="N67" s="23">
        <v>242</v>
      </c>
      <c r="O67" s="24">
        <v>33</v>
      </c>
    </row>
    <row r="68" spans="1:15" s="9" customFormat="1" ht="20.100000000000001" customHeight="1" x14ac:dyDescent="0.15">
      <c r="A68" s="36"/>
      <c r="B68" s="13" t="s">
        <v>67</v>
      </c>
      <c r="C68" s="22">
        <f>SUM(D68+E68+H68+I68+J68+K68+L68+M68+O68)</f>
        <v>21</v>
      </c>
      <c r="D68" s="22"/>
      <c r="E68" s="22"/>
      <c r="F68" s="32"/>
      <c r="G68" s="32"/>
      <c r="H68" s="22"/>
      <c r="I68" s="22"/>
      <c r="J68" s="22"/>
      <c r="K68" s="22"/>
      <c r="L68" s="22"/>
      <c r="M68" s="22"/>
      <c r="N68" s="23">
        <v>157</v>
      </c>
      <c r="O68" s="24">
        <v>21</v>
      </c>
    </row>
    <row r="69" spans="1:15" s="9" customFormat="1" ht="20.100000000000001" customHeight="1" x14ac:dyDescent="0.15">
      <c r="A69" s="36"/>
      <c r="B69" s="13" t="s">
        <v>68</v>
      </c>
      <c r="C69" s="22">
        <f>SUM(D69+E69+H69+I69+J69+K69+L69+M69+O69)</f>
        <v>25</v>
      </c>
      <c r="D69" s="22"/>
      <c r="E69" s="22"/>
      <c r="F69" s="32"/>
      <c r="G69" s="32"/>
      <c r="H69" s="22"/>
      <c r="I69" s="22"/>
      <c r="J69" s="22"/>
      <c r="K69" s="22"/>
      <c r="L69" s="22"/>
      <c r="M69" s="22"/>
      <c r="N69" s="23">
        <v>185</v>
      </c>
      <c r="O69" s="24">
        <v>25</v>
      </c>
    </row>
    <row r="70" spans="1:15" s="9" customFormat="1" ht="20.100000000000001" customHeight="1" x14ac:dyDescent="0.15">
      <c r="A70" s="36"/>
      <c r="B70" s="13" t="s">
        <v>69</v>
      </c>
      <c r="C70" s="22">
        <f>SUM(D70+E70+H70+I70+J70+K70+L70+M70+O70)</f>
        <v>30</v>
      </c>
      <c r="D70" s="22"/>
      <c r="E70" s="22"/>
      <c r="F70" s="32"/>
      <c r="G70" s="32"/>
      <c r="H70" s="22"/>
      <c r="I70" s="22"/>
      <c r="J70" s="22"/>
      <c r="K70" s="22"/>
      <c r="L70" s="22"/>
      <c r="M70" s="22"/>
      <c r="N70" s="23">
        <v>225</v>
      </c>
      <c r="O70" s="24">
        <v>30</v>
      </c>
    </row>
    <row r="71" spans="1:15" s="9" customFormat="1" ht="20.100000000000001" customHeight="1" x14ac:dyDescent="0.15">
      <c r="A71" s="36" t="s">
        <v>70</v>
      </c>
      <c r="B71" s="12" t="s">
        <v>54</v>
      </c>
      <c r="C71" s="20">
        <f t="shared" ref="C71:M71" si="24">C72+C73+C74+C75+C76+C77+C78+C79+C80+C81</f>
        <v>1036.7199999999998</v>
      </c>
      <c r="D71" s="20">
        <f t="shared" si="24"/>
        <v>8</v>
      </c>
      <c r="E71" s="20">
        <f t="shared" si="24"/>
        <v>0</v>
      </c>
      <c r="F71" s="31"/>
      <c r="G71" s="31"/>
      <c r="H71" s="20">
        <f t="shared" si="24"/>
        <v>23.85</v>
      </c>
      <c r="I71" s="20">
        <f t="shared" si="24"/>
        <v>0</v>
      </c>
      <c r="J71" s="20">
        <f t="shared" si="24"/>
        <v>1031.76</v>
      </c>
      <c r="K71" s="20">
        <f t="shared" si="24"/>
        <v>0</v>
      </c>
      <c r="L71" s="20">
        <f t="shared" si="24"/>
        <v>0</v>
      </c>
      <c r="M71" s="20">
        <f t="shared" si="24"/>
        <v>-212.89</v>
      </c>
      <c r="N71" s="20">
        <f t="shared" ref="N71" si="25">N72+N73+N74+N75+N76+N77+N78+N79+N80+N81</f>
        <v>1380</v>
      </c>
      <c r="O71" s="21">
        <v>186</v>
      </c>
    </row>
    <row r="72" spans="1:15" s="9" customFormat="1" ht="24" x14ac:dyDescent="0.15">
      <c r="A72" s="36"/>
      <c r="B72" s="13" t="s">
        <v>19</v>
      </c>
      <c r="C72" s="22">
        <f>SUM(D72+E72+H72+I72+J72+K72+L72+M72+O72)</f>
        <v>940.71999999999991</v>
      </c>
      <c r="D72" s="22">
        <v>8</v>
      </c>
      <c r="E72" s="22"/>
      <c r="F72" s="32"/>
      <c r="G72" s="32"/>
      <c r="H72" s="22">
        <v>23.85</v>
      </c>
      <c r="I72" s="22"/>
      <c r="J72" s="22">
        <v>1031.76</v>
      </c>
      <c r="K72" s="22"/>
      <c r="L72" s="22"/>
      <c r="M72" s="22">
        <v>-212.89</v>
      </c>
      <c r="N72" s="23">
        <v>666</v>
      </c>
      <c r="O72" s="24">
        <v>90</v>
      </c>
    </row>
    <row r="73" spans="1:15" s="9" customFormat="1" ht="20.100000000000001" customHeight="1" x14ac:dyDescent="0.15">
      <c r="A73" s="36"/>
      <c r="B73" s="13" t="s">
        <v>71</v>
      </c>
      <c r="C73" s="22">
        <f t="shared" ref="C73:C81" si="26">SUM(D73+E73+H73+I73+J73+K73+L73+M73+O73)</f>
        <v>14</v>
      </c>
      <c r="D73" s="22"/>
      <c r="E73" s="22"/>
      <c r="F73" s="32"/>
      <c r="G73" s="32"/>
      <c r="H73" s="22"/>
      <c r="I73" s="22"/>
      <c r="J73" s="22"/>
      <c r="K73" s="22"/>
      <c r="L73" s="22"/>
      <c r="M73" s="22"/>
      <c r="N73" s="23">
        <v>104</v>
      </c>
      <c r="O73" s="24">
        <v>14</v>
      </c>
    </row>
    <row r="74" spans="1:15" s="9" customFormat="1" ht="20.100000000000001" customHeight="1" x14ac:dyDescent="0.15">
      <c r="A74" s="36"/>
      <c r="B74" s="13" t="s">
        <v>72</v>
      </c>
      <c r="C74" s="22">
        <f t="shared" si="26"/>
        <v>13</v>
      </c>
      <c r="D74" s="22"/>
      <c r="E74" s="22"/>
      <c r="F74" s="32"/>
      <c r="G74" s="32"/>
      <c r="H74" s="22"/>
      <c r="I74" s="22"/>
      <c r="J74" s="22"/>
      <c r="K74" s="22"/>
      <c r="L74" s="22"/>
      <c r="M74" s="22"/>
      <c r="N74" s="23">
        <v>95</v>
      </c>
      <c r="O74" s="24">
        <v>13</v>
      </c>
    </row>
    <row r="75" spans="1:15" s="9" customFormat="1" ht="20.100000000000001" customHeight="1" x14ac:dyDescent="0.15">
      <c r="A75" s="36"/>
      <c r="B75" s="13" t="s">
        <v>73</v>
      </c>
      <c r="C75" s="22">
        <f t="shared" si="26"/>
        <v>28</v>
      </c>
      <c r="D75" s="22"/>
      <c r="E75" s="22"/>
      <c r="F75" s="32"/>
      <c r="G75" s="32"/>
      <c r="H75" s="22"/>
      <c r="I75" s="22"/>
      <c r="J75" s="22"/>
      <c r="K75" s="22"/>
      <c r="L75" s="22"/>
      <c r="M75" s="22"/>
      <c r="N75" s="23">
        <v>210</v>
      </c>
      <c r="O75" s="24">
        <v>28</v>
      </c>
    </row>
    <row r="76" spans="1:15" s="9" customFormat="1" ht="20.100000000000001" customHeight="1" x14ac:dyDescent="0.15">
      <c r="A76" s="36"/>
      <c r="B76" s="13" t="s">
        <v>74</v>
      </c>
      <c r="C76" s="22">
        <f t="shared" si="26"/>
        <v>4</v>
      </c>
      <c r="D76" s="22"/>
      <c r="E76" s="22"/>
      <c r="F76" s="32"/>
      <c r="G76" s="32"/>
      <c r="H76" s="22"/>
      <c r="I76" s="22"/>
      <c r="J76" s="22"/>
      <c r="K76" s="22"/>
      <c r="L76" s="22"/>
      <c r="M76" s="22"/>
      <c r="N76" s="23">
        <v>29</v>
      </c>
      <c r="O76" s="24">
        <v>4</v>
      </c>
    </row>
    <row r="77" spans="1:15" s="9" customFormat="1" ht="20.100000000000001" customHeight="1" x14ac:dyDescent="0.15">
      <c r="A77" s="36"/>
      <c r="B77" s="13" t="s">
        <v>75</v>
      </c>
      <c r="C77" s="22">
        <f t="shared" si="26"/>
        <v>8</v>
      </c>
      <c r="D77" s="22"/>
      <c r="E77" s="22"/>
      <c r="F77" s="32"/>
      <c r="G77" s="32"/>
      <c r="H77" s="22"/>
      <c r="I77" s="22"/>
      <c r="J77" s="22"/>
      <c r="K77" s="22"/>
      <c r="L77" s="22"/>
      <c r="M77" s="22"/>
      <c r="N77" s="23">
        <v>59</v>
      </c>
      <c r="O77" s="24">
        <v>8</v>
      </c>
    </row>
    <row r="78" spans="1:15" s="9" customFormat="1" ht="20.100000000000001" customHeight="1" x14ac:dyDescent="0.15">
      <c r="A78" s="36" t="s">
        <v>70</v>
      </c>
      <c r="B78" s="13" t="s">
        <v>76</v>
      </c>
      <c r="C78" s="22">
        <f t="shared" si="26"/>
        <v>5</v>
      </c>
      <c r="D78" s="22"/>
      <c r="E78" s="22"/>
      <c r="F78" s="32"/>
      <c r="G78" s="32"/>
      <c r="H78" s="22"/>
      <c r="I78" s="22"/>
      <c r="J78" s="22"/>
      <c r="K78" s="22"/>
      <c r="L78" s="22"/>
      <c r="M78" s="22"/>
      <c r="N78" s="23">
        <v>40</v>
      </c>
      <c r="O78" s="24">
        <v>5</v>
      </c>
    </row>
    <row r="79" spans="1:15" s="9" customFormat="1" ht="20.100000000000001" customHeight="1" x14ac:dyDescent="0.15">
      <c r="A79" s="36"/>
      <c r="B79" s="13" t="s">
        <v>77</v>
      </c>
      <c r="C79" s="22">
        <f t="shared" si="26"/>
        <v>8</v>
      </c>
      <c r="D79" s="22"/>
      <c r="E79" s="22"/>
      <c r="F79" s="32"/>
      <c r="G79" s="32"/>
      <c r="H79" s="22"/>
      <c r="I79" s="22"/>
      <c r="J79" s="22"/>
      <c r="K79" s="22"/>
      <c r="L79" s="22"/>
      <c r="M79" s="22"/>
      <c r="N79" s="23">
        <v>58</v>
      </c>
      <c r="O79" s="24">
        <v>8</v>
      </c>
    </row>
    <row r="80" spans="1:15" s="9" customFormat="1" ht="20.100000000000001" customHeight="1" x14ac:dyDescent="0.15">
      <c r="A80" s="36"/>
      <c r="B80" s="13" t="s">
        <v>78</v>
      </c>
      <c r="C80" s="22">
        <f t="shared" si="26"/>
        <v>4</v>
      </c>
      <c r="D80" s="22"/>
      <c r="E80" s="22"/>
      <c r="F80" s="32"/>
      <c r="G80" s="32"/>
      <c r="H80" s="22"/>
      <c r="I80" s="22"/>
      <c r="J80" s="22"/>
      <c r="K80" s="22"/>
      <c r="L80" s="22"/>
      <c r="M80" s="22"/>
      <c r="N80" s="23">
        <v>28</v>
      </c>
      <c r="O80" s="24">
        <v>4</v>
      </c>
    </row>
    <row r="81" spans="1:15" s="9" customFormat="1" ht="20.100000000000001" customHeight="1" x14ac:dyDescent="0.15">
      <c r="A81" s="36"/>
      <c r="B81" s="13" t="s">
        <v>79</v>
      </c>
      <c r="C81" s="22">
        <f t="shared" si="26"/>
        <v>12</v>
      </c>
      <c r="D81" s="22"/>
      <c r="E81" s="22"/>
      <c r="F81" s="32"/>
      <c r="G81" s="32"/>
      <c r="H81" s="22"/>
      <c r="I81" s="22"/>
      <c r="J81" s="22"/>
      <c r="K81" s="22"/>
      <c r="L81" s="22"/>
      <c r="M81" s="22"/>
      <c r="N81" s="23">
        <v>91</v>
      </c>
      <c r="O81" s="24">
        <v>12</v>
      </c>
    </row>
    <row r="82" spans="1:15" s="9" customFormat="1" ht="20.100000000000001" customHeight="1" x14ac:dyDescent="0.15">
      <c r="A82" s="36" t="s">
        <v>80</v>
      </c>
      <c r="B82" s="12" t="s">
        <v>54</v>
      </c>
      <c r="C82" s="20">
        <f t="shared" ref="C82:M82" si="27">C83+C84+C85+C86+C87+C88+C89+C90+C91+C92</f>
        <v>539.04</v>
      </c>
      <c r="D82" s="20"/>
      <c r="E82" s="20">
        <f t="shared" si="27"/>
        <v>50</v>
      </c>
      <c r="F82" s="31"/>
      <c r="G82" s="31"/>
      <c r="H82" s="20">
        <f t="shared" si="27"/>
        <v>0</v>
      </c>
      <c r="I82" s="20">
        <f t="shared" si="27"/>
        <v>95</v>
      </c>
      <c r="J82" s="20">
        <f t="shared" si="27"/>
        <v>0</v>
      </c>
      <c r="K82" s="20">
        <f t="shared" si="27"/>
        <v>318.88</v>
      </c>
      <c r="L82" s="20">
        <f t="shared" si="27"/>
        <v>0</v>
      </c>
      <c r="M82" s="20">
        <f t="shared" si="27"/>
        <v>-266.83999999999997</v>
      </c>
      <c r="N82" s="20">
        <f t="shared" ref="N82" si="28">N83+N84+N85+N86+N87+N88+N89+N90+N91+N92</f>
        <v>2540</v>
      </c>
      <c r="O82" s="21">
        <v>342</v>
      </c>
    </row>
    <row r="83" spans="1:15" s="9" customFormat="1" ht="24" x14ac:dyDescent="0.15">
      <c r="A83" s="36"/>
      <c r="B83" s="13" t="s">
        <v>19</v>
      </c>
      <c r="C83" s="22">
        <f t="shared" ref="C83:C92" si="29">SUM(D83+E83+H83+I83+J83+K83+L83+M83+O83)</f>
        <v>399.04</v>
      </c>
      <c r="D83" s="22"/>
      <c r="E83" s="22">
        <v>50</v>
      </c>
      <c r="F83" s="32" t="s">
        <v>138</v>
      </c>
      <c r="G83" s="32" t="s">
        <v>137</v>
      </c>
      <c r="H83" s="22"/>
      <c r="I83" s="22">
        <v>95</v>
      </c>
      <c r="J83" s="22"/>
      <c r="K83" s="22">
        <v>318.88</v>
      </c>
      <c r="L83" s="22"/>
      <c r="M83" s="22">
        <v>-266.83999999999997</v>
      </c>
      <c r="N83" s="23">
        <v>1498</v>
      </c>
      <c r="O83" s="24">
        <v>202</v>
      </c>
    </row>
    <row r="84" spans="1:15" s="9" customFormat="1" ht="20.100000000000001" customHeight="1" x14ac:dyDescent="0.15">
      <c r="A84" s="36"/>
      <c r="B84" s="13" t="s">
        <v>81</v>
      </c>
      <c r="C84" s="22">
        <f t="shared" si="29"/>
        <v>11</v>
      </c>
      <c r="D84" s="22"/>
      <c r="E84" s="22"/>
      <c r="F84" s="32"/>
      <c r="G84" s="32"/>
      <c r="H84" s="22"/>
      <c r="I84" s="22"/>
      <c r="J84" s="22"/>
      <c r="K84" s="22"/>
      <c r="L84" s="22"/>
      <c r="M84" s="22"/>
      <c r="N84" s="23">
        <v>80</v>
      </c>
      <c r="O84" s="24">
        <v>11</v>
      </c>
    </row>
    <row r="85" spans="1:15" s="9" customFormat="1" ht="20.100000000000001" customHeight="1" x14ac:dyDescent="0.15">
      <c r="A85" s="36"/>
      <c r="B85" s="13" t="s">
        <v>82</v>
      </c>
      <c r="C85" s="22">
        <f t="shared" si="29"/>
        <v>21</v>
      </c>
      <c r="D85" s="22"/>
      <c r="E85" s="22"/>
      <c r="F85" s="32"/>
      <c r="G85" s="32"/>
      <c r="H85" s="22"/>
      <c r="I85" s="22"/>
      <c r="J85" s="22"/>
      <c r="K85" s="22"/>
      <c r="L85" s="22"/>
      <c r="M85" s="22"/>
      <c r="N85" s="23">
        <v>159</v>
      </c>
      <c r="O85" s="24">
        <v>21</v>
      </c>
    </row>
    <row r="86" spans="1:15" s="9" customFormat="1" ht="20.100000000000001" customHeight="1" x14ac:dyDescent="0.15">
      <c r="A86" s="36"/>
      <c r="B86" s="13" t="s">
        <v>83</v>
      </c>
      <c r="C86" s="22">
        <f t="shared" si="29"/>
        <v>25</v>
      </c>
      <c r="D86" s="22"/>
      <c r="E86" s="22"/>
      <c r="F86" s="32"/>
      <c r="G86" s="32"/>
      <c r="H86" s="22"/>
      <c r="I86" s="22"/>
      <c r="J86" s="22"/>
      <c r="K86" s="22"/>
      <c r="L86" s="22"/>
      <c r="M86" s="22"/>
      <c r="N86" s="23">
        <v>188</v>
      </c>
      <c r="O86" s="24">
        <v>25</v>
      </c>
    </row>
    <row r="87" spans="1:15" s="9" customFormat="1" ht="20.100000000000001" customHeight="1" x14ac:dyDescent="0.15">
      <c r="A87" s="36"/>
      <c r="B87" s="13" t="s">
        <v>84</v>
      </c>
      <c r="C87" s="22">
        <f t="shared" si="29"/>
        <v>6</v>
      </c>
      <c r="D87" s="22"/>
      <c r="E87" s="22"/>
      <c r="F87" s="32"/>
      <c r="G87" s="32"/>
      <c r="H87" s="22"/>
      <c r="I87" s="22"/>
      <c r="J87" s="22"/>
      <c r="K87" s="22"/>
      <c r="L87" s="22"/>
      <c r="M87" s="22"/>
      <c r="N87" s="23">
        <v>47</v>
      </c>
      <c r="O87" s="24">
        <v>6</v>
      </c>
    </row>
    <row r="88" spans="1:15" s="9" customFormat="1" ht="20.100000000000001" customHeight="1" x14ac:dyDescent="0.15">
      <c r="A88" s="36"/>
      <c r="B88" s="13" t="s">
        <v>85</v>
      </c>
      <c r="C88" s="22">
        <f t="shared" si="29"/>
        <v>10</v>
      </c>
      <c r="D88" s="22"/>
      <c r="E88" s="22"/>
      <c r="F88" s="32"/>
      <c r="G88" s="32"/>
      <c r="H88" s="22"/>
      <c r="I88" s="22"/>
      <c r="J88" s="22"/>
      <c r="K88" s="22"/>
      <c r="L88" s="22"/>
      <c r="M88" s="22"/>
      <c r="N88" s="23">
        <v>77</v>
      </c>
      <c r="O88" s="24">
        <v>10</v>
      </c>
    </row>
    <row r="89" spans="1:15" s="9" customFormat="1" ht="20.100000000000001" customHeight="1" x14ac:dyDescent="0.15">
      <c r="A89" s="36"/>
      <c r="B89" s="13" t="s">
        <v>86</v>
      </c>
      <c r="C89" s="22">
        <f t="shared" si="29"/>
        <v>15</v>
      </c>
      <c r="D89" s="22"/>
      <c r="E89" s="22"/>
      <c r="F89" s="32"/>
      <c r="G89" s="32"/>
      <c r="H89" s="22"/>
      <c r="I89" s="22"/>
      <c r="J89" s="22"/>
      <c r="K89" s="22"/>
      <c r="L89" s="22"/>
      <c r="M89" s="22"/>
      <c r="N89" s="23">
        <v>110</v>
      </c>
      <c r="O89" s="24">
        <v>15</v>
      </c>
    </row>
    <row r="90" spans="1:15" s="9" customFormat="1" ht="20.100000000000001" customHeight="1" x14ac:dyDescent="0.15">
      <c r="A90" s="36"/>
      <c r="B90" s="13" t="s">
        <v>87</v>
      </c>
      <c r="C90" s="22">
        <f t="shared" si="29"/>
        <v>34</v>
      </c>
      <c r="D90" s="22"/>
      <c r="E90" s="22"/>
      <c r="F90" s="32"/>
      <c r="G90" s="32"/>
      <c r="H90" s="22"/>
      <c r="I90" s="22"/>
      <c r="J90" s="22"/>
      <c r="K90" s="22"/>
      <c r="L90" s="22"/>
      <c r="M90" s="22"/>
      <c r="N90" s="23">
        <v>251</v>
      </c>
      <c r="O90" s="24">
        <v>34</v>
      </c>
    </row>
    <row r="91" spans="1:15" s="9" customFormat="1" ht="20.100000000000001" customHeight="1" x14ac:dyDescent="0.15">
      <c r="A91" s="36"/>
      <c r="B91" s="13" t="s">
        <v>88</v>
      </c>
      <c r="C91" s="22">
        <f t="shared" si="29"/>
        <v>6</v>
      </c>
      <c r="D91" s="22"/>
      <c r="E91" s="22"/>
      <c r="F91" s="32"/>
      <c r="G91" s="32"/>
      <c r="H91" s="22"/>
      <c r="I91" s="22"/>
      <c r="J91" s="22"/>
      <c r="K91" s="22"/>
      <c r="L91" s="22"/>
      <c r="M91" s="22"/>
      <c r="N91" s="23">
        <v>42</v>
      </c>
      <c r="O91" s="24">
        <v>6</v>
      </c>
    </row>
    <row r="92" spans="1:15" s="9" customFormat="1" ht="20.100000000000001" customHeight="1" x14ac:dyDescent="0.15">
      <c r="A92" s="36"/>
      <c r="B92" s="13" t="s">
        <v>89</v>
      </c>
      <c r="C92" s="22">
        <f t="shared" si="29"/>
        <v>12</v>
      </c>
      <c r="D92" s="22"/>
      <c r="E92" s="22"/>
      <c r="F92" s="32"/>
      <c r="G92" s="32"/>
      <c r="H92" s="22"/>
      <c r="I92" s="22"/>
      <c r="J92" s="22"/>
      <c r="K92" s="22"/>
      <c r="L92" s="22"/>
      <c r="M92" s="22"/>
      <c r="N92" s="23">
        <v>88</v>
      </c>
      <c r="O92" s="24">
        <v>12</v>
      </c>
    </row>
    <row r="93" spans="1:15" s="9" customFormat="1" ht="20.100000000000001" customHeight="1" x14ac:dyDescent="0.15">
      <c r="A93" s="37" t="s">
        <v>90</v>
      </c>
      <c r="B93" s="12" t="s">
        <v>54</v>
      </c>
      <c r="C93" s="20">
        <f t="shared" ref="C93:M93" si="30">C94+C95+C96+C97+C98</f>
        <v>450.49</v>
      </c>
      <c r="D93" s="20"/>
      <c r="E93" s="20">
        <f t="shared" si="30"/>
        <v>50</v>
      </c>
      <c r="F93" s="31"/>
      <c r="G93" s="31"/>
      <c r="H93" s="20">
        <f t="shared" si="30"/>
        <v>0</v>
      </c>
      <c r="I93" s="20">
        <f t="shared" si="30"/>
        <v>15</v>
      </c>
      <c r="J93" s="20">
        <f t="shared" si="30"/>
        <v>0</v>
      </c>
      <c r="K93" s="20">
        <f t="shared" si="30"/>
        <v>73.319999999999993</v>
      </c>
      <c r="L93" s="20">
        <f t="shared" si="30"/>
        <v>0</v>
      </c>
      <c r="M93" s="20">
        <f t="shared" si="30"/>
        <v>239.17</v>
      </c>
      <c r="N93" s="20">
        <f t="shared" ref="N93" si="31">N94+N95+N96+N97+N98</f>
        <v>539</v>
      </c>
      <c r="O93" s="21">
        <v>73</v>
      </c>
    </row>
    <row r="94" spans="1:15" s="9" customFormat="1" ht="24" x14ac:dyDescent="0.15">
      <c r="A94" s="38"/>
      <c r="B94" s="13" t="s">
        <v>19</v>
      </c>
      <c r="C94" s="22">
        <f t="shared" ref="C94:C98" si="32">SUM(D94+E94+H94+I94+J94+K94+L94+M94+O94)</f>
        <v>414.49</v>
      </c>
      <c r="D94" s="22"/>
      <c r="E94" s="22">
        <v>50</v>
      </c>
      <c r="F94" s="32" t="s">
        <v>140</v>
      </c>
      <c r="G94" s="32" t="s">
        <v>139</v>
      </c>
      <c r="H94" s="22"/>
      <c r="I94" s="22">
        <v>15</v>
      </c>
      <c r="J94" s="22"/>
      <c r="K94" s="22">
        <v>73.319999999999993</v>
      </c>
      <c r="L94" s="22"/>
      <c r="M94" s="22">
        <v>239.17</v>
      </c>
      <c r="N94" s="23">
        <v>273</v>
      </c>
      <c r="O94" s="24">
        <v>37</v>
      </c>
    </row>
    <row r="95" spans="1:15" s="9" customFormat="1" ht="20.100000000000001" customHeight="1" x14ac:dyDescent="0.15">
      <c r="A95" s="38"/>
      <c r="B95" s="13" t="s">
        <v>91</v>
      </c>
      <c r="C95" s="22">
        <f t="shared" si="32"/>
        <v>10</v>
      </c>
      <c r="D95" s="22"/>
      <c r="E95" s="22"/>
      <c r="F95" s="32"/>
      <c r="G95" s="32"/>
      <c r="H95" s="22"/>
      <c r="I95" s="22"/>
      <c r="J95" s="22"/>
      <c r="K95" s="22"/>
      <c r="L95" s="22"/>
      <c r="M95" s="22"/>
      <c r="N95" s="23">
        <v>71</v>
      </c>
      <c r="O95" s="24">
        <v>10</v>
      </c>
    </row>
    <row r="96" spans="1:15" s="9" customFormat="1" ht="20.100000000000001" customHeight="1" x14ac:dyDescent="0.15">
      <c r="A96" s="38"/>
      <c r="B96" s="13" t="s">
        <v>92</v>
      </c>
      <c r="C96" s="22">
        <f t="shared" si="32"/>
        <v>11</v>
      </c>
      <c r="D96" s="22"/>
      <c r="E96" s="22"/>
      <c r="F96" s="32"/>
      <c r="G96" s="32"/>
      <c r="H96" s="22"/>
      <c r="I96" s="22"/>
      <c r="J96" s="22"/>
      <c r="K96" s="22"/>
      <c r="L96" s="22"/>
      <c r="M96" s="22"/>
      <c r="N96" s="23">
        <v>78</v>
      </c>
      <c r="O96" s="24">
        <v>11</v>
      </c>
    </row>
    <row r="97" spans="1:15" s="9" customFormat="1" ht="20.100000000000001" customHeight="1" x14ac:dyDescent="0.15">
      <c r="A97" s="38"/>
      <c r="B97" s="13" t="s">
        <v>93</v>
      </c>
      <c r="C97" s="22">
        <f t="shared" si="32"/>
        <v>4</v>
      </c>
      <c r="D97" s="22"/>
      <c r="E97" s="22"/>
      <c r="F97" s="32"/>
      <c r="G97" s="32"/>
      <c r="H97" s="22"/>
      <c r="I97" s="22"/>
      <c r="J97" s="22"/>
      <c r="K97" s="22"/>
      <c r="L97" s="22"/>
      <c r="M97" s="22"/>
      <c r="N97" s="23">
        <v>32</v>
      </c>
      <c r="O97" s="24">
        <v>4</v>
      </c>
    </row>
    <row r="98" spans="1:15" s="9" customFormat="1" ht="20.100000000000001" customHeight="1" x14ac:dyDescent="0.15">
      <c r="A98" s="39"/>
      <c r="B98" s="13" t="s">
        <v>94</v>
      </c>
      <c r="C98" s="22">
        <f t="shared" si="32"/>
        <v>11</v>
      </c>
      <c r="D98" s="22"/>
      <c r="E98" s="22"/>
      <c r="F98" s="32"/>
      <c r="G98" s="32"/>
      <c r="H98" s="22"/>
      <c r="I98" s="22"/>
      <c r="J98" s="22"/>
      <c r="K98" s="22"/>
      <c r="L98" s="22"/>
      <c r="M98" s="22"/>
      <c r="N98" s="23">
        <v>85</v>
      </c>
      <c r="O98" s="24">
        <v>11</v>
      </c>
    </row>
    <row r="99" spans="1:15" s="9" customFormat="1" ht="20.100000000000001" customHeight="1" x14ac:dyDescent="0.15">
      <c r="A99" s="36" t="s">
        <v>95</v>
      </c>
      <c r="B99" s="12" t="s">
        <v>54</v>
      </c>
      <c r="C99" s="20">
        <f t="shared" ref="C99:M99" si="33">C100+C101+C102+C103+C104+C105+C106+C107+C108+C109+C110+C111+C112</f>
        <v>3163.27</v>
      </c>
      <c r="D99" s="20"/>
      <c r="E99" s="20">
        <f t="shared" si="33"/>
        <v>0</v>
      </c>
      <c r="F99" s="31"/>
      <c r="G99" s="31"/>
      <c r="H99" s="20">
        <f t="shared" si="33"/>
        <v>41.55</v>
      </c>
      <c r="I99" s="20">
        <f t="shared" si="33"/>
        <v>0</v>
      </c>
      <c r="J99" s="20">
        <f t="shared" si="33"/>
        <v>0</v>
      </c>
      <c r="K99" s="20">
        <f t="shared" si="33"/>
        <v>1154.74</v>
      </c>
      <c r="L99" s="20">
        <f t="shared" si="33"/>
        <v>0</v>
      </c>
      <c r="M99" s="20">
        <f t="shared" si="33"/>
        <v>1815.98</v>
      </c>
      <c r="N99" s="20">
        <f t="shared" ref="N99" si="34">N100+N101+N102+N103+N104+N105+N106+N107+N108+N109+N110+N111+N112</f>
        <v>1125</v>
      </c>
      <c r="O99" s="21">
        <v>151</v>
      </c>
    </row>
    <row r="100" spans="1:15" s="9" customFormat="1" ht="24" x14ac:dyDescent="0.15">
      <c r="A100" s="36"/>
      <c r="B100" s="13" t="s">
        <v>19</v>
      </c>
      <c r="C100" s="22">
        <f t="shared" ref="C100:C112" si="35">SUM(D100+E100+H100+I100+J100+K100+L100+M100+O100)</f>
        <v>3053.27</v>
      </c>
      <c r="D100" s="22"/>
      <c r="E100" s="22"/>
      <c r="F100" s="32"/>
      <c r="G100" s="32"/>
      <c r="H100" s="22">
        <v>41.55</v>
      </c>
      <c r="I100" s="22"/>
      <c r="J100" s="22"/>
      <c r="K100" s="22">
        <v>1154.74</v>
      </c>
      <c r="L100" s="22"/>
      <c r="M100" s="22">
        <v>1815.98</v>
      </c>
      <c r="N100" s="23">
        <v>305</v>
      </c>
      <c r="O100" s="24">
        <v>41</v>
      </c>
    </row>
    <row r="101" spans="1:15" s="9" customFormat="1" ht="20.100000000000001" customHeight="1" x14ac:dyDescent="0.15">
      <c r="A101" s="36"/>
      <c r="B101" s="15" t="s">
        <v>96</v>
      </c>
      <c r="C101" s="22">
        <f t="shared" si="35"/>
        <v>17</v>
      </c>
      <c r="D101" s="29"/>
      <c r="E101" s="29"/>
      <c r="F101" s="34"/>
      <c r="G101" s="34"/>
      <c r="H101" s="29"/>
      <c r="I101" s="29"/>
      <c r="J101" s="29"/>
      <c r="K101" s="29"/>
      <c r="L101" s="29"/>
      <c r="M101" s="29"/>
      <c r="N101" s="30">
        <v>129</v>
      </c>
      <c r="O101" s="24">
        <v>17</v>
      </c>
    </row>
    <row r="102" spans="1:15" s="9" customFormat="1" ht="20.100000000000001" customHeight="1" x14ac:dyDescent="0.15">
      <c r="A102" s="36"/>
      <c r="B102" s="15" t="s">
        <v>97</v>
      </c>
      <c r="C102" s="22">
        <f t="shared" si="35"/>
        <v>14</v>
      </c>
      <c r="D102" s="29"/>
      <c r="E102" s="29"/>
      <c r="F102" s="34"/>
      <c r="G102" s="34"/>
      <c r="H102" s="29"/>
      <c r="I102" s="29"/>
      <c r="J102" s="29"/>
      <c r="K102" s="29"/>
      <c r="L102" s="29"/>
      <c r="M102" s="29"/>
      <c r="N102" s="30">
        <v>103</v>
      </c>
      <c r="O102" s="24">
        <v>14</v>
      </c>
    </row>
    <row r="103" spans="1:15" s="9" customFormat="1" ht="20.100000000000001" customHeight="1" x14ac:dyDescent="0.15">
      <c r="A103" s="36" t="s">
        <v>101</v>
      </c>
      <c r="B103" s="15" t="s">
        <v>98</v>
      </c>
      <c r="C103" s="22">
        <f t="shared" si="35"/>
        <v>17</v>
      </c>
      <c r="D103" s="29"/>
      <c r="E103" s="29"/>
      <c r="F103" s="34"/>
      <c r="G103" s="34"/>
      <c r="H103" s="29"/>
      <c r="I103" s="29"/>
      <c r="J103" s="29"/>
      <c r="K103" s="29"/>
      <c r="L103" s="29"/>
      <c r="M103" s="29"/>
      <c r="N103" s="30">
        <v>128</v>
      </c>
      <c r="O103" s="24">
        <v>17</v>
      </c>
    </row>
    <row r="104" spans="1:15" s="9" customFormat="1" ht="20.100000000000001" customHeight="1" x14ac:dyDescent="0.15">
      <c r="A104" s="36"/>
      <c r="B104" s="15" t="s">
        <v>99</v>
      </c>
      <c r="C104" s="22">
        <f t="shared" si="35"/>
        <v>6</v>
      </c>
      <c r="D104" s="29"/>
      <c r="E104" s="29"/>
      <c r="F104" s="34"/>
      <c r="G104" s="34"/>
      <c r="H104" s="29"/>
      <c r="I104" s="29"/>
      <c r="J104" s="29"/>
      <c r="K104" s="29"/>
      <c r="L104" s="29"/>
      <c r="M104" s="29"/>
      <c r="N104" s="30">
        <v>43</v>
      </c>
      <c r="O104" s="24">
        <v>6</v>
      </c>
    </row>
    <row r="105" spans="1:15" s="9" customFormat="1" ht="20.100000000000001" customHeight="1" x14ac:dyDescent="0.15">
      <c r="A105" s="36"/>
      <c r="B105" s="15" t="s">
        <v>100</v>
      </c>
      <c r="C105" s="22">
        <f t="shared" si="35"/>
        <v>5</v>
      </c>
      <c r="D105" s="29"/>
      <c r="E105" s="29"/>
      <c r="F105" s="34"/>
      <c r="G105" s="34"/>
      <c r="H105" s="29"/>
      <c r="I105" s="29"/>
      <c r="J105" s="29"/>
      <c r="K105" s="29"/>
      <c r="L105" s="29"/>
      <c r="M105" s="29"/>
      <c r="N105" s="30">
        <v>35</v>
      </c>
      <c r="O105" s="24">
        <v>5</v>
      </c>
    </row>
    <row r="106" spans="1:15" s="9" customFormat="1" ht="20.100000000000001" customHeight="1" x14ac:dyDescent="0.15">
      <c r="A106" s="36"/>
      <c r="B106" s="15" t="s">
        <v>102</v>
      </c>
      <c r="C106" s="22">
        <f t="shared" si="35"/>
        <v>3</v>
      </c>
      <c r="D106" s="29"/>
      <c r="E106" s="29"/>
      <c r="F106" s="34"/>
      <c r="G106" s="34"/>
      <c r="H106" s="29"/>
      <c r="I106" s="29"/>
      <c r="J106" s="29"/>
      <c r="K106" s="29"/>
      <c r="L106" s="29"/>
      <c r="M106" s="29"/>
      <c r="N106" s="30">
        <v>22</v>
      </c>
      <c r="O106" s="24">
        <v>3</v>
      </c>
    </row>
    <row r="107" spans="1:15" s="9" customFormat="1" ht="20.100000000000001" customHeight="1" x14ac:dyDescent="0.15">
      <c r="A107" s="36"/>
      <c r="B107" s="15" t="s">
        <v>103</v>
      </c>
      <c r="C107" s="22">
        <f t="shared" si="35"/>
        <v>13</v>
      </c>
      <c r="D107" s="29"/>
      <c r="E107" s="29"/>
      <c r="F107" s="34"/>
      <c r="G107" s="34"/>
      <c r="H107" s="29"/>
      <c r="I107" s="29"/>
      <c r="J107" s="29"/>
      <c r="K107" s="29"/>
      <c r="L107" s="29"/>
      <c r="M107" s="29"/>
      <c r="N107" s="30">
        <v>100</v>
      </c>
      <c r="O107" s="24">
        <v>13</v>
      </c>
    </row>
    <row r="108" spans="1:15" s="9" customFormat="1" ht="20.100000000000001" customHeight="1" x14ac:dyDescent="0.15">
      <c r="A108" s="36"/>
      <c r="B108" s="15" t="s">
        <v>104</v>
      </c>
      <c r="C108" s="22">
        <f t="shared" si="35"/>
        <v>10</v>
      </c>
      <c r="D108" s="29"/>
      <c r="E108" s="29"/>
      <c r="F108" s="34"/>
      <c r="G108" s="34"/>
      <c r="H108" s="29"/>
      <c r="I108" s="29"/>
      <c r="J108" s="29"/>
      <c r="K108" s="29"/>
      <c r="L108" s="29"/>
      <c r="M108" s="29"/>
      <c r="N108" s="30">
        <v>71</v>
      </c>
      <c r="O108" s="24">
        <v>10</v>
      </c>
    </row>
    <row r="109" spans="1:15" s="9" customFormat="1" ht="20.100000000000001" customHeight="1" x14ac:dyDescent="0.15">
      <c r="A109" s="36"/>
      <c r="B109" s="15" t="s">
        <v>105</v>
      </c>
      <c r="C109" s="22">
        <f t="shared" si="35"/>
        <v>7</v>
      </c>
      <c r="D109" s="29"/>
      <c r="E109" s="29"/>
      <c r="F109" s="34"/>
      <c r="G109" s="34"/>
      <c r="H109" s="29"/>
      <c r="I109" s="29"/>
      <c r="J109" s="29"/>
      <c r="K109" s="29"/>
      <c r="L109" s="29"/>
      <c r="M109" s="29"/>
      <c r="N109" s="30">
        <v>50</v>
      </c>
      <c r="O109" s="24">
        <v>7</v>
      </c>
    </row>
    <row r="110" spans="1:15" s="9" customFormat="1" ht="20.100000000000001" customHeight="1" x14ac:dyDescent="0.15">
      <c r="A110" s="36"/>
      <c r="B110" s="15" t="s">
        <v>106</v>
      </c>
      <c r="C110" s="22">
        <f t="shared" si="35"/>
        <v>8</v>
      </c>
      <c r="D110" s="29"/>
      <c r="E110" s="29"/>
      <c r="F110" s="34"/>
      <c r="G110" s="34"/>
      <c r="H110" s="29"/>
      <c r="I110" s="29"/>
      <c r="J110" s="29"/>
      <c r="K110" s="29"/>
      <c r="L110" s="29"/>
      <c r="M110" s="29"/>
      <c r="N110" s="30">
        <v>61</v>
      </c>
      <c r="O110" s="24">
        <v>8</v>
      </c>
    </row>
    <row r="111" spans="1:15" s="9" customFormat="1" ht="20.100000000000001" customHeight="1" x14ac:dyDescent="0.15">
      <c r="A111" s="36"/>
      <c r="B111" s="15" t="s">
        <v>107</v>
      </c>
      <c r="C111" s="22">
        <f t="shared" si="35"/>
        <v>4</v>
      </c>
      <c r="D111" s="29"/>
      <c r="E111" s="29"/>
      <c r="F111" s="34"/>
      <c r="G111" s="34"/>
      <c r="H111" s="29"/>
      <c r="I111" s="29"/>
      <c r="J111" s="29"/>
      <c r="K111" s="29"/>
      <c r="L111" s="29"/>
      <c r="M111" s="29"/>
      <c r="N111" s="30">
        <v>33</v>
      </c>
      <c r="O111" s="24">
        <v>4</v>
      </c>
    </row>
    <row r="112" spans="1:15" s="9" customFormat="1" ht="20.100000000000001" customHeight="1" x14ac:dyDescent="0.15">
      <c r="A112" s="36"/>
      <c r="B112" s="15" t="s">
        <v>108</v>
      </c>
      <c r="C112" s="22">
        <f t="shared" si="35"/>
        <v>6</v>
      </c>
      <c r="D112" s="29"/>
      <c r="E112" s="29"/>
      <c r="F112" s="34"/>
      <c r="G112" s="34"/>
      <c r="H112" s="29"/>
      <c r="I112" s="29"/>
      <c r="J112" s="29"/>
      <c r="K112" s="29"/>
      <c r="L112" s="29"/>
      <c r="M112" s="29"/>
      <c r="N112" s="30">
        <v>45</v>
      </c>
      <c r="O112" s="24">
        <v>6</v>
      </c>
    </row>
    <row r="113" spans="1:15" s="9" customFormat="1" ht="20.100000000000001" customHeight="1" x14ac:dyDescent="0.15">
      <c r="A113" s="36" t="s">
        <v>109</v>
      </c>
      <c r="B113" s="12" t="s">
        <v>54</v>
      </c>
      <c r="C113" s="20">
        <f t="shared" ref="C113:M113" si="36">C115+C116+C117+C118+C119+C120+C121+C122+C114</f>
        <v>429.25</v>
      </c>
      <c r="D113" s="20"/>
      <c r="E113" s="20">
        <f t="shared" si="36"/>
        <v>0</v>
      </c>
      <c r="F113" s="31"/>
      <c r="G113" s="31"/>
      <c r="H113" s="20">
        <f t="shared" si="36"/>
        <v>0</v>
      </c>
      <c r="I113" s="20">
        <f t="shared" si="36"/>
        <v>0</v>
      </c>
      <c r="J113" s="20">
        <f t="shared" si="36"/>
        <v>290.88</v>
      </c>
      <c r="K113" s="20">
        <f t="shared" si="36"/>
        <v>160.05000000000001</v>
      </c>
      <c r="L113" s="20">
        <f t="shared" si="36"/>
        <v>0</v>
      </c>
      <c r="M113" s="20">
        <f t="shared" si="36"/>
        <v>-82.68</v>
      </c>
      <c r="N113" s="20">
        <f>N115+N116+N117+N118+N119+N120+N121+N122+N114</f>
        <v>449</v>
      </c>
      <c r="O113" s="20">
        <f>O115+O116+O117+O118+O119+O120+O121+O122+O114</f>
        <v>61</v>
      </c>
    </row>
    <row r="114" spans="1:15" s="9" customFormat="1" ht="20.100000000000001" customHeight="1" x14ac:dyDescent="0.15">
      <c r="A114" s="36"/>
      <c r="B114" s="13" t="s">
        <v>122</v>
      </c>
      <c r="C114" s="22">
        <f t="shared" ref="C114:C122" si="37">SUM(D114+E114+H114+I114+J114+K114+L114+M114+O114)</f>
        <v>368.25</v>
      </c>
      <c r="D114" s="22"/>
      <c r="E114" s="22"/>
      <c r="F114" s="32"/>
      <c r="G114" s="32"/>
      <c r="H114" s="22"/>
      <c r="I114" s="22"/>
      <c r="J114" s="22">
        <v>290.88</v>
      </c>
      <c r="K114" s="22">
        <v>160.05000000000001</v>
      </c>
      <c r="L114" s="22"/>
      <c r="M114" s="22">
        <v>-82.68</v>
      </c>
      <c r="N114" s="23"/>
      <c r="O114" s="24"/>
    </row>
    <row r="115" spans="1:15" s="9" customFormat="1" ht="20.100000000000001" customHeight="1" x14ac:dyDescent="0.15">
      <c r="A115" s="36"/>
      <c r="B115" s="13" t="s">
        <v>110</v>
      </c>
      <c r="C115" s="22">
        <f t="shared" si="37"/>
        <v>28</v>
      </c>
      <c r="D115" s="22"/>
      <c r="E115" s="22"/>
      <c r="F115" s="32"/>
      <c r="G115" s="32"/>
      <c r="H115" s="22"/>
      <c r="I115" s="22"/>
      <c r="J115" s="22"/>
      <c r="K115" s="22"/>
      <c r="L115" s="22"/>
      <c r="M115" s="22"/>
      <c r="N115" s="23">
        <v>210</v>
      </c>
      <c r="O115" s="24">
        <v>28</v>
      </c>
    </row>
    <row r="116" spans="1:15" s="9" customFormat="1" ht="20.100000000000001" customHeight="1" x14ac:dyDescent="0.15">
      <c r="A116" s="36"/>
      <c r="B116" s="13" t="s">
        <v>111</v>
      </c>
      <c r="C116" s="22">
        <f t="shared" si="37"/>
        <v>5</v>
      </c>
      <c r="D116" s="22"/>
      <c r="E116" s="22"/>
      <c r="F116" s="32"/>
      <c r="G116" s="32"/>
      <c r="H116" s="22"/>
      <c r="I116" s="22"/>
      <c r="J116" s="22"/>
      <c r="K116" s="22"/>
      <c r="L116" s="22"/>
      <c r="M116" s="22"/>
      <c r="N116" s="23">
        <v>37</v>
      </c>
      <c r="O116" s="24">
        <v>5</v>
      </c>
    </row>
    <row r="117" spans="1:15" s="9" customFormat="1" ht="20.100000000000001" customHeight="1" x14ac:dyDescent="0.15">
      <c r="A117" s="36"/>
      <c r="B117" s="13" t="s">
        <v>112</v>
      </c>
      <c r="C117" s="22">
        <f t="shared" si="37"/>
        <v>8</v>
      </c>
      <c r="D117" s="22"/>
      <c r="E117" s="22"/>
      <c r="F117" s="32"/>
      <c r="G117" s="32"/>
      <c r="H117" s="22"/>
      <c r="I117" s="22"/>
      <c r="J117" s="22"/>
      <c r="K117" s="22"/>
      <c r="L117" s="22"/>
      <c r="M117" s="22"/>
      <c r="N117" s="23">
        <v>60</v>
      </c>
      <c r="O117" s="24">
        <v>8</v>
      </c>
    </row>
    <row r="118" spans="1:15" s="9" customFormat="1" ht="20.100000000000001" customHeight="1" x14ac:dyDescent="0.15">
      <c r="A118" s="36"/>
      <c r="B118" s="13" t="s">
        <v>113</v>
      </c>
      <c r="C118" s="22">
        <f t="shared" si="37"/>
        <v>4</v>
      </c>
      <c r="D118" s="22"/>
      <c r="E118" s="22"/>
      <c r="F118" s="32"/>
      <c r="G118" s="32"/>
      <c r="H118" s="22"/>
      <c r="I118" s="22"/>
      <c r="J118" s="22"/>
      <c r="K118" s="22"/>
      <c r="L118" s="22"/>
      <c r="M118" s="22"/>
      <c r="N118" s="23">
        <v>28</v>
      </c>
      <c r="O118" s="24">
        <v>4</v>
      </c>
    </row>
    <row r="119" spans="1:15" s="9" customFormat="1" ht="20.100000000000001" customHeight="1" x14ac:dyDescent="0.15">
      <c r="A119" s="36"/>
      <c r="B119" s="13" t="s">
        <v>114</v>
      </c>
      <c r="C119" s="22">
        <f t="shared" si="37"/>
        <v>3</v>
      </c>
      <c r="D119" s="22"/>
      <c r="E119" s="22"/>
      <c r="F119" s="32"/>
      <c r="G119" s="32"/>
      <c r="H119" s="22"/>
      <c r="I119" s="22"/>
      <c r="J119" s="22"/>
      <c r="K119" s="22"/>
      <c r="L119" s="22"/>
      <c r="M119" s="22"/>
      <c r="N119" s="23">
        <v>20</v>
      </c>
      <c r="O119" s="24">
        <v>3</v>
      </c>
    </row>
    <row r="120" spans="1:15" s="9" customFormat="1" ht="20.100000000000001" customHeight="1" x14ac:dyDescent="0.15">
      <c r="A120" s="36"/>
      <c r="B120" s="13" t="s">
        <v>115</v>
      </c>
      <c r="C120" s="22">
        <f t="shared" si="37"/>
        <v>3</v>
      </c>
      <c r="D120" s="22"/>
      <c r="E120" s="22"/>
      <c r="F120" s="32"/>
      <c r="G120" s="32"/>
      <c r="H120" s="22"/>
      <c r="I120" s="22"/>
      <c r="J120" s="22"/>
      <c r="K120" s="22"/>
      <c r="L120" s="22"/>
      <c r="M120" s="22"/>
      <c r="N120" s="23">
        <v>21</v>
      </c>
      <c r="O120" s="24">
        <v>3</v>
      </c>
    </row>
    <row r="121" spans="1:15" s="9" customFormat="1" ht="20.100000000000001" customHeight="1" x14ac:dyDescent="0.15">
      <c r="A121" s="36"/>
      <c r="B121" s="13" t="s">
        <v>116</v>
      </c>
      <c r="C121" s="22">
        <f t="shared" si="37"/>
        <v>4</v>
      </c>
      <c r="D121" s="22"/>
      <c r="E121" s="22"/>
      <c r="F121" s="32"/>
      <c r="G121" s="32"/>
      <c r="H121" s="22"/>
      <c r="I121" s="22"/>
      <c r="J121" s="22"/>
      <c r="K121" s="22"/>
      <c r="L121" s="22"/>
      <c r="M121" s="22"/>
      <c r="N121" s="23">
        <v>31</v>
      </c>
      <c r="O121" s="24">
        <v>4</v>
      </c>
    </row>
    <row r="122" spans="1:15" s="9" customFormat="1" ht="20.100000000000001" customHeight="1" x14ac:dyDescent="0.15">
      <c r="A122" s="36"/>
      <c r="B122" s="13" t="s">
        <v>117</v>
      </c>
      <c r="C122" s="22">
        <f t="shared" si="37"/>
        <v>6</v>
      </c>
      <c r="D122" s="22"/>
      <c r="E122" s="22"/>
      <c r="F122" s="32"/>
      <c r="G122" s="32"/>
      <c r="H122" s="22"/>
      <c r="I122" s="22"/>
      <c r="J122" s="22"/>
      <c r="K122" s="22"/>
      <c r="L122" s="22"/>
      <c r="M122" s="22"/>
      <c r="N122" s="23">
        <v>42</v>
      </c>
      <c r="O122" s="24">
        <v>6</v>
      </c>
    </row>
  </sheetData>
  <mergeCells count="30">
    <mergeCell ref="A36:A43"/>
    <mergeCell ref="A12:A18"/>
    <mergeCell ref="A19:A23"/>
    <mergeCell ref="A33:A35"/>
    <mergeCell ref="A24:A27"/>
    <mergeCell ref="A28:A32"/>
    <mergeCell ref="A2:O2"/>
    <mergeCell ref="A4:A5"/>
    <mergeCell ref="B4:B5"/>
    <mergeCell ref="A6:B6"/>
    <mergeCell ref="A7:A11"/>
    <mergeCell ref="N4:O4"/>
    <mergeCell ref="N3:O3"/>
    <mergeCell ref="C4:C5"/>
    <mergeCell ref="D4:D5"/>
    <mergeCell ref="C8:C9"/>
    <mergeCell ref="B8:B9"/>
    <mergeCell ref="E4:G4"/>
    <mergeCell ref="H4:M4"/>
    <mergeCell ref="A113:A122"/>
    <mergeCell ref="A44:A51"/>
    <mergeCell ref="A61:A64"/>
    <mergeCell ref="A65:A70"/>
    <mergeCell ref="A53:A60"/>
    <mergeCell ref="A71:A77"/>
    <mergeCell ref="A78:A81"/>
    <mergeCell ref="A93:A98"/>
    <mergeCell ref="A99:A102"/>
    <mergeCell ref="A103:A112"/>
    <mergeCell ref="A82:A92"/>
  </mergeCells>
  <phoneticPr fontId="1" type="noConversion"/>
  <printOptions horizontalCentered="1"/>
  <pageMargins left="0.9055118110236221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2019-07-30T07:25:00Z</dcterms:modified>
</cp:coreProperties>
</file>