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75" windowWidth="12000" windowHeight="9600" tabRatio="496" firstSheet="4" activeTab="6"/>
  </bookViews>
  <sheets>
    <sheet name="附件3高中免学费" sheetId="5" state="hidden" r:id="rId1"/>
    <sheet name="高中免费教科书" sheetId="44" state="hidden" r:id="rId2"/>
    <sheet name="1合并" sheetId="61" r:id="rId3"/>
    <sheet name="2-1奖助学金（教育）" sheetId="48" r:id="rId4"/>
    <sheet name="2-2奖助学金（人社）" sheetId="62" r:id="rId5"/>
    <sheet name="3-1免学费（教育）" sheetId="46" r:id="rId6"/>
    <sheet name="3-2免学费（人社）" sheetId="57" r:id="rId7"/>
  </sheets>
  <definedNames>
    <definedName name="_xlnm._FilterDatabase" localSheetId="2" hidden="1">'1合并'!$A$6:$O$158</definedName>
    <definedName name="_xlnm._FilterDatabase" localSheetId="3" hidden="1">'2-1奖助学金（教育）'!$A$7:$T$159</definedName>
    <definedName name="_xlnm._FilterDatabase" localSheetId="4" hidden="1">'2-2奖助学金（人社）'!$A$6:$AZ$60</definedName>
    <definedName name="_xlnm._FilterDatabase" localSheetId="5" hidden="1">'3-1免学费（教育）'!$A$6:$I$156</definedName>
    <definedName name="_xlnm._FilterDatabase" localSheetId="6" hidden="1">'3-2免学费（人社）'!$A$6:$AW$60</definedName>
    <definedName name="_xlnm._FilterDatabase" localSheetId="0" hidden="1">附件3高中免学费!$A$9:$AL$171</definedName>
    <definedName name="_xlnm._FilterDatabase" localSheetId="1" hidden="1">高中免费教科书!$A$5:$E$167</definedName>
    <definedName name="_xlnm.Print_Area" localSheetId="2">'1合并'!$A$1:$O$158</definedName>
    <definedName name="_xlnm.Print_Area" localSheetId="3">'2-1奖助学金（教育）'!$A$1:$H$159</definedName>
    <definedName name="_xlnm.Print_Area" localSheetId="4">'2-2奖助学金（人社）'!$A$1:$H$60</definedName>
    <definedName name="_xlnm.Print_Area" localSheetId="5">'3-1免学费（教育）'!$A$1:$G$156</definedName>
    <definedName name="_xlnm.Print_Area" localSheetId="6">'3-2免学费（人社）'!$A$1:$G$60</definedName>
    <definedName name="_xlnm.Print_Area" localSheetId="0">附件3高中免学费!$A$2:$AL$171</definedName>
    <definedName name="_xlnm.Print_Titles" localSheetId="2">'1合并'!$4:$5</definedName>
    <definedName name="_xlnm.Print_Titles" localSheetId="3">'2-1奖助学金（教育）'!$4:$6</definedName>
    <definedName name="_xlnm.Print_Titles" localSheetId="4">'2-2奖助学金（人社）'!$4:$5</definedName>
    <definedName name="_xlnm.Print_Titles" localSheetId="5">'3-1免学费（教育）'!$4:$5</definedName>
    <definedName name="_xlnm.Print_Titles" localSheetId="6">'3-2免学费（人社）'!$4:$5</definedName>
    <definedName name="_xlnm.Print_Titles" localSheetId="0">附件3高中免学费!$4:$6</definedName>
    <definedName name="_xlnm.Print_Titles" localSheetId="1">高中免费教科书!$4:$4</definedName>
  </definedNames>
  <calcPr calcId="145621"/>
</workbook>
</file>

<file path=xl/calcChain.xml><?xml version="1.0" encoding="utf-8"?>
<calcChain xmlns="http://schemas.openxmlformats.org/spreadsheetml/2006/main">
  <c r="E166" i="44" l="1"/>
  <c r="C166" i="44"/>
  <c r="B164" i="44"/>
  <c r="C164" i="44" s="1"/>
  <c r="E164" i="44" s="1"/>
  <c r="E163" i="44"/>
  <c r="D158" i="44"/>
  <c r="C156" i="44"/>
  <c r="E156" i="44" s="1"/>
  <c r="B156" i="44"/>
  <c r="C153" i="44"/>
  <c r="E153" i="44" s="1"/>
  <c r="B151" i="44"/>
  <c r="C151" i="44" s="1"/>
  <c r="E151" i="44" s="1"/>
  <c r="E150" i="44"/>
  <c r="B148" i="44"/>
  <c r="C148" i="44" s="1"/>
  <c r="E148" i="44" s="1"/>
  <c r="D143" i="44"/>
  <c r="D142" i="44"/>
  <c r="C139" i="44"/>
  <c r="E139" i="44" s="1"/>
  <c r="B137" i="44"/>
  <c r="C137" i="44" s="1"/>
  <c r="E137" i="44" s="1"/>
  <c r="D134" i="44"/>
  <c r="D133" i="44"/>
  <c r="B132" i="44"/>
  <c r="C132" i="44" s="1"/>
  <c r="E132" i="44" s="1"/>
  <c r="E129" i="44"/>
  <c r="C121" i="44"/>
  <c r="D120" i="44"/>
  <c r="D119" i="44"/>
  <c r="E116" i="44"/>
  <c r="C114" i="44"/>
  <c r="E114" i="44" s="1"/>
  <c r="B114" i="44"/>
  <c r="C111" i="44"/>
  <c r="E111" i="44" s="1"/>
  <c r="D106" i="44"/>
  <c r="D105" i="44"/>
  <c r="E101" i="44"/>
  <c r="D96" i="44"/>
  <c r="D95" i="44"/>
  <c r="D89" i="44"/>
  <c r="D88" i="44"/>
  <c r="C80" i="44"/>
  <c r="E80" i="44" s="1"/>
  <c r="D75" i="44"/>
  <c r="D74" i="44"/>
  <c r="B74" i="44"/>
  <c r="E68" i="44"/>
  <c r="B65" i="44"/>
  <c r="C65" i="44" s="1"/>
  <c r="E65" i="44" s="1"/>
  <c r="D63" i="44"/>
  <c r="D62" i="44"/>
  <c r="B62" i="44"/>
  <c r="E52" i="44"/>
  <c r="D50" i="44"/>
  <c r="D49" i="44"/>
  <c r="E47" i="44"/>
  <c r="B42" i="44"/>
  <c r="C42" i="44" s="1"/>
  <c r="E42" i="44" s="1"/>
  <c r="D39" i="44"/>
  <c r="D38" i="44"/>
  <c r="C37" i="44"/>
  <c r="E37" i="44" s="1"/>
  <c r="D33" i="44"/>
  <c r="D32" i="44"/>
  <c r="B31" i="44"/>
  <c r="C31" i="44" s="1"/>
  <c r="E31" i="44" s="1"/>
  <c r="B26" i="44"/>
  <c r="D25" i="44"/>
  <c r="D24" i="44"/>
  <c r="C22" i="44"/>
  <c r="E22" i="44" s="1"/>
  <c r="B17" i="44"/>
  <c r="C17" i="44" s="1"/>
  <c r="E17" i="44" s="1"/>
  <c r="D13" i="44"/>
  <c r="D12" i="44"/>
  <c r="D11" i="44" s="1"/>
  <c r="D5" i="44" s="1"/>
  <c r="B10" i="44"/>
  <c r="C10" i="44" s="1"/>
  <c r="E10" i="44" s="1"/>
  <c r="D7" i="44"/>
  <c r="D6" i="44" s="1"/>
  <c r="AB171" i="5"/>
  <c r="Z171" i="5" s="1"/>
  <c r="V171" i="5"/>
  <c r="K171" i="5"/>
  <c r="Q171" i="5" s="1"/>
  <c r="I171" i="5"/>
  <c r="H171" i="5"/>
  <c r="U171" i="5" s="1"/>
  <c r="G171" i="5"/>
  <c r="B167" i="44" s="1"/>
  <c r="C167" i="44" s="1"/>
  <c r="E167" i="44" s="1"/>
  <c r="AB170" i="5"/>
  <c r="Z170" i="5"/>
  <c r="Y170" i="5"/>
  <c r="V170" i="5"/>
  <c r="R170" i="5"/>
  <c r="Q170" i="5"/>
  <c r="AJ170" i="5" s="1"/>
  <c r="K170" i="5"/>
  <c r="I170" i="5"/>
  <c r="U170" i="5" s="1"/>
  <c r="H170" i="5"/>
  <c r="P170" i="5" s="1"/>
  <c r="G170" i="5"/>
  <c r="B166" i="44" s="1"/>
  <c r="AB169" i="5"/>
  <c r="Z169" i="5" s="1"/>
  <c r="V169" i="5"/>
  <c r="K169" i="5"/>
  <c r="R169" i="5" s="1"/>
  <c r="I169" i="5"/>
  <c r="H169" i="5"/>
  <c r="S169" i="5" s="1"/>
  <c r="T169" i="5" s="1"/>
  <c r="G169" i="5"/>
  <c r="B165" i="44" s="1"/>
  <c r="C165" i="44" s="1"/>
  <c r="E165" i="44" s="1"/>
  <c r="AB168" i="5"/>
  <c r="Z168" i="5"/>
  <c r="Y168" i="5"/>
  <c r="V168" i="5"/>
  <c r="R168" i="5"/>
  <c r="T168" i="5" s="1"/>
  <c r="Q168" i="5"/>
  <c r="AJ168" i="5" s="1"/>
  <c r="K168" i="5"/>
  <c r="S168" i="5" s="1"/>
  <c r="I168" i="5"/>
  <c r="U168" i="5" s="1"/>
  <c r="H168" i="5"/>
  <c r="P168" i="5" s="1"/>
  <c r="G168" i="5"/>
  <c r="AB167" i="5"/>
  <c r="Z167" i="5" s="1"/>
  <c r="V167" i="5"/>
  <c r="T167" i="5"/>
  <c r="S167" i="5"/>
  <c r="K167" i="5"/>
  <c r="R167" i="5" s="1"/>
  <c r="I167" i="5"/>
  <c r="H167" i="5"/>
  <c r="G167" i="5"/>
  <c r="B163" i="44" s="1"/>
  <c r="C163" i="44" s="1"/>
  <c r="AB166" i="5"/>
  <c r="Z166" i="5"/>
  <c r="Z162" i="5" s="1"/>
  <c r="V166" i="5"/>
  <c r="R166" i="5"/>
  <c r="T166" i="5" s="1"/>
  <c r="Q166" i="5"/>
  <c r="AJ166" i="5" s="1"/>
  <c r="K166" i="5"/>
  <c r="S166" i="5" s="1"/>
  <c r="I166" i="5"/>
  <c r="U166" i="5" s="1"/>
  <c r="H166" i="5"/>
  <c r="P166" i="5" s="1"/>
  <c r="G166" i="5"/>
  <c r="B162" i="44" s="1"/>
  <c r="C162" i="44" s="1"/>
  <c r="E162" i="44" s="1"/>
  <c r="AB165" i="5"/>
  <c r="Z165" i="5" s="1"/>
  <c r="V165" i="5"/>
  <c r="T165" i="5"/>
  <c r="S165" i="5"/>
  <c r="K165" i="5"/>
  <c r="R165" i="5" s="1"/>
  <c r="I165" i="5"/>
  <c r="H165" i="5"/>
  <c r="G165" i="5"/>
  <c r="B161" i="44" s="1"/>
  <c r="C161" i="44" s="1"/>
  <c r="E161" i="44" s="1"/>
  <c r="AJ164" i="5"/>
  <c r="AB164" i="5"/>
  <c r="Z164" i="5"/>
  <c r="Y164" i="5"/>
  <c r="V164" i="5"/>
  <c r="R164" i="5"/>
  <c r="T164" i="5" s="1"/>
  <c r="Q164" i="5"/>
  <c r="K164" i="5"/>
  <c r="S164" i="5" s="1"/>
  <c r="I164" i="5"/>
  <c r="U164" i="5" s="1"/>
  <c r="H164" i="5"/>
  <c r="P164" i="5" s="1"/>
  <c r="G164" i="5"/>
  <c r="B160" i="44" s="1"/>
  <c r="C160" i="44" s="1"/>
  <c r="E160" i="44" s="1"/>
  <c r="AB163" i="5"/>
  <c r="Z163" i="5"/>
  <c r="V163" i="5"/>
  <c r="K163" i="5"/>
  <c r="I163" i="5"/>
  <c r="I162" i="5" s="1"/>
  <c r="H163" i="5"/>
  <c r="G163" i="5"/>
  <c r="B159" i="44" s="1"/>
  <c r="AK162" i="5"/>
  <c r="AG162" i="5"/>
  <c r="AF162" i="5"/>
  <c r="AE162" i="5"/>
  <c r="AD162" i="5"/>
  <c r="AC162" i="5"/>
  <c r="AA162" i="5"/>
  <c r="V162" i="5"/>
  <c r="G162" i="5"/>
  <c r="AB161" i="5"/>
  <c r="Z161" i="5"/>
  <c r="V161" i="5"/>
  <c r="R161" i="5"/>
  <c r="O161" i="5"/>
  <c r="K161" i="5"/>
  <c r="Q161" i="5" s="1"/>
  <c r="Y161" i="5" s="1"/>
  <c r="I161" i="5"/>
  <c r="H161" i="5"/>
  <c r="P161" i="5" s="1"/>
  <c r="G161" i="5"/>
  <c r="B157" i="44" s="1"/>
  <c r="C157" i="44" s="1"/>
  <c r="E157" i="44" s="1"/>
  <c r="AB160" i="5"/>
  <c r="Z160" i="5"/>
  <c r="X160" i="5"/>
  <c r="V160" i="5"/>
  <c r="P160" i="5"/>
  <c r="K160" i="5"/>
  <c r="I160" i="5"/>
  <c r="H160" i="5"/>
  <c r="U160" i="5" s="1"/>
  <c r="G160" i="5"/>
  <c r="AB159" i="5"/>
  <c r="Z159" i="5"/>
  <c r="V159" i="5"/>
  <c r="S159" i="5"/>
  <c r="R159" i="5"/>
  <c r="T159" i="5" s="1"/>
  <c r="K159" i="5"/>
  <c r="Q159" i="5" s="1"/>
  <c r="Y159" i="5" s="1"/>
  <c r="I159" i="5"/>
  <c r="H159" i="5"/>
  <c r="P159" i="5" s="1"/>
  <c r="G159" i="5"/>
  <c r="B155" i="44" s="1"/>
  <c r="C155" i="44" s="1"/>
  <c r="E155" i="44" s="1"/>
  <c r="AB158" i="5"/>
  <c r="Z158" i="5"/>
  <c r="V158" i="5"/>
  <c r="Q158" i="5"/>
  <c r="AJ158" i="5" s="1"/>
  <c r="K158" i="5"/>
  <c r="I158" i="5"/>
  <c r="H158" i="5"/>
  <c r="G158" i="5"/>
  <c r="B154" i="44" s="1"/>
  <c r="C154" i="44" s="1"/>
  <c r="E154" i="44" s="1"/>
  <c r="AB157" i="5"/>
  <c r="Z157" i="5" s="1"/>
  <c r="V157" i="5"/>
  <c r="S157" i="5"/>
  <c r="K157" i="5"/>
  <c r="I157" i="5"/>
  <c r="U157" i="5" s="1"/>
  <c r="H157" i="5"/>
  <c r="P157" i="5" s="1"/>
  <c r="G157" i="5"/>
  <c r="B153" i="44" s="1"/>
  <c r="AB156" i="5"/>
  <c r="Z156" i="5" s="1"/>
  <c r="V156" i="5"/>
  <c r="Q156" i="5"/>
  <c r="AJ156" i="5" s="1"/>
  <c r="K156" i="5"/>
  <c r="I156" i="5"/>
  <c r="H156" i="5"/>
  <c r="G156" i="5"/>
  <c r="B152" i="44" s="1"/>
  <c r="C152" i="44" s="1"/>
  <c r="E152" i="44" s="1"/>
  <c r="AB155" i="5"/>
  <c r="Z155" i="5" s="1"/>
  <c r="V155" i="5"/>
  <c r="S155" i="5"/>
  <c r="K155" i="5"/>
  <c r="I155" i="5"/>
  <c r="U155" i="5" s="1"/>
  <c r="H155" i="5"/>
  <c r="P155" i="5" s="1"/>
  <c r="G155" i="5"/>
  <c r="AB154" i="5"/>
  <c r="Z154" i="5" s="1"/>
  <c r="V154" i="5"/>
  <c r="Q154" i="5"/>
  <c r="AJ154" i="5" s="1"/>
  <c r="K154" i="5"/>
  <c r="I154" i="5"/>
  <c r="H154" i="5"/>
  <c r="G154" i="5"/>
  <c r="B150" i="44" s="1"/>
  <c r="C150" i="44" s="1"/>
  <c r="AB153" i="5"/>
  <c r="Z153" i="5" s="1"/>
  <c r="V153" i="5"/>
  <c r="S153" i="5"/>
  <c r="K153" i="5"/>
  <c r="I153" i="5"/>
  <c r="U153" i="5" s="1"/>
  <c r="H153" i="5"/>
  <c r="P153" i="5" s="1"/>
  <c r="G153" i="5"/>
  <c r="B149" i="44" s="1"/>
  <c r="C149" i="44" s="1"/>
  <c r="E149" i="44" s="1"/>
  <c r="AB152" i="5"/>
  <c r="Z152" i="5" s="1"/>
  <c r="V152" i="5"/>
  <c r="Q152" i="5"/>
  <c r="AJ152" i="5" s="1"/>
  <c r="K152" i="5"/>
  <c r="I152" i="5"/>
  <c r="H152" i="5"/>
  <c r="G152" i="5"/>
  <c r="AB151" i="5"/>
  <c r="Z151" i="5" s="1"/>
  <c r="V151" i="5"/>
  <c r="S151" i="5"/>
  <c r="K151" i="5"/>
  <c r="I151" i="5"/>
  <c r="U151" i="5" s="1"/>
  <c r="H151" i="5"/>
  <c r="P151" i="5" s="1"/>
  <c r="G151" i="5"/>
  <c r="B147" i="44" s="1"/>
  <c r="C147" i="44" s="1"/>
  <c r="E147" i="44" s="1"/>
  <c r="AB150" i="5"/>
  <c r="Z150" i="5" s="1"/>
  <c r="V150" i="5"/>
  <c r="Q150" i="5"/>
  <c r="AJ150" i="5" s="1"/>
  <c r="K150" i="5"/>
  <c r="I150" i="5"/>
  <c r="H150" i="5"/>
  <c r="G150" i="5"/>
  <c r="B146" i="44" s="1"/>
  <c r="C146" i="44" s="1"/>
  <c r="E146" i="44" s="1"/>
  <c r="AB149" i="5"/>
  <c r="V149" i="5"/>
  <c r="S149" i="5"/>
  <c r="O149" i="5"/>
  <c r="K149" i="5"/>
  <c r="I149" i="5"/>
  <c r="U149" i="5" s="1"/>
  <c r="H149" i="5"/>
  <c r="P149" i="5" s="1"/>
  <c r="G149" i="5"/>
  <c r="B145" i="44" s="1"/>
  <c r="C145" i="44" s="1"/>
  <c r="E145" i="44" s="1"/>
  <c r="AJ148" i="5"/>
  <c r="AB148" i="5"/>
  <c r="Z148" i="5"/>
  <c r="Y148" i="5"/>
  <c r="V148" i="5"/>
  <c r="R148" i="5"/>
  <c r="Q148" i="5"/>
  <c r="K148" i="5"/>
  <c r="I148" i="5"/>
  <c r="U148" i="5" s="1"/>
  <c r="H148" i="5"/>
  <c r="P148" i="5" s="1"/>
  <c r="G148" i="5"/>
  <c r="B144" i="44" s="1"/>
  <c r="AK147" i="5"/>
  <c r="AG147" i="5"/>
  <c r="AF147" i="5"/>
  <c r="AE147" i="5"/>
  <c r="AD147" i="5"/>
  <c r="AC147" i="5"/>
  <c r="AA147" i="5"/>
  <c r="V147" i="5"/>
  <c r="I147" i="5"/>
  <c r="H147" i="5"/>
  <c r="G147" i="5"/>
  <c r="AK146" i="5"/>
  <c r="AG146" i="5"/>
  <c r="AF146" i="5"/>
  <c r="AE146" i="5"/>
  <c r="AD146" i="5"/>
  <c r="AC146" i="5"/>
  <c r="AA146" i="5"/>
  <c r="V146" i="5"/>
  <c r="R146" i="5"/>
  <c r="I146" i="5"/>
  <c r="H146" i="5"/>
  <c r="G146" i="5"/>
  <c r="AB145" i="5"/>
  <c r="Z145" i="5" s="1"/>
  <c r="V145" i="5"/>
  <c r="K145" i="5"/>
  <c r="Q145" i="5" s="1"/>
  <c r="I145" i="5"/>
  <c r="H145" i="5"/>
  <c r="U145" i="5" s="1"/>
  <c r="G145" i="5"/>
  <c r="B141" i="44" s="1"/>
  <c r="C141" i="44" s="1"/>
  <c r="E141" i="44" s="1"/>
  <c r="AB144" i="5"/>
  <c r="Z144" i="5"/>
  <c r="Y144" i="5"/>
  <c r="V144" i="5"/>
  <c r="R144" i="5"/>
  <c r="Q144" i="5"/>
  <c r="AJ144" i="5" s="1"/>
  <c r="K144" i="5"/>
  <c r="I144" i="5"/>
  <c r="U144" i="5" s="1"/>
  <c r="H144" i="5"/>
  <c r="P144" i="5" s="1"/>
  <c r="G144" i="5"/>
  <c r="B140" i="44" s="1"/>
  <c r="C140" i="44" s="1"/>
  <c r="E140" i="44" s="1"/>
  <c r="AB143" i="5"/>
  <c r="Z143" i="5" s="1"/>
  <c r="V143" i="5"/>
  <c r="K143" i="5"/>
  <c r="I143" i="5"/>
  <c r="H143" i="5"/>
  <c r="G143" i="5"/>
  <c r="B139" i="44" s="1"/>
  <c r="AB142" i="5"/>
  <c r="Z142" i="5"/>
  <c r="V142" i="5"/>
  <c r="U142" i="5"/>
  <c r="Q142" i="5"/>
  <c r="O142" i="5"/>
  <c r="K142" i="5"/>
  <c r="S142" i="5" s="1"/>
  <c r="I142" i="5"/>
  <c r="R142" i="5" s="1"/>
  <c r="H142" i="5"/>
  <c r="P142" i="5" s="1"/>
  <c r="G142" i="5"/>
  <c r="B138" i="44" s="1"/>
  <c r="C138" i="44" s="1"/>
  <c r="E138" i="44" s="1"/>
  <c r="AB141" i="5"/>
  <c r="Z141" i="5"/>
  <c r="V141" i="5"/>
  <c r="U141" i="5"/>
  <c r="P141" i="5"/>
  <c r="K141" i="5"/>
  <c r="I141" i="5"/>
  <c r="H141" i="5"/>
  <c r="G141" i="5"/>
  <c r="AB140" i="5"/>
  <c r="Z140" i="5" s="1"/>
  <c r="V140" i="5"/>
  <c r="P140" i="5"/>
  <c r="K140" i="5"/>
  <c r="I140" i="5"/>
  <c r="H140" i="5"/>
  <c r="U140" i="5" s="1"/>
  <c r="G140" i="5"/>
  <c r="B136" i="44" s="1"/>
  <c r="C136" i="44" s="1"/>
  <c r="E136" i="44" s="1"/>
  <c r="AB139" i="5"/>
  <c r="Z139" i="5"/>
  <c r="V139" i="5"/>
  <c r="V137" i="5" s="1"/>
  <c r="U139" i="5"/>
  <c r="S139" i="5"/>
  <c r="S138" i="5" s="1"/>
  <c r="O139" i="5"/>
  <c r="K139" i="5"/>
  <c r="I139" i="5"/>
  <c r="H139" i="5"/>
  <c r="P139" i="5" s="1"/>
  <c r="X139" i="5" s="1"/>
  <c r="G139" i="5"/>
  <c r="AK138" i="5"/>
  <c r="AG138" i="5"/>
  <c r="AF138" i="5"/>
  <c r="AE138" i="5"/>
  <c r="AD138" i="5"/>
  <c r="AC138" i="5"/>
  <c r="AA138" i="5"/>
  <c r="X138" i="5"/>
  <c r="V138" i="5"/>
  <c r="P138" i="5"/>
  <c r="I138" i="5"/>
  <c r="H138" i="5"/>
  <c r="G138" i="5"/>
  <c r="AK137" i="5"/>
  <c r="AG137" i="5"/>
  <c r="AF137" i="5"/>
  <c r="AE137" i="5"/>
  <c r="AD137" i="5"/>
  <c r="AC137" i="5"/>
  <c r="AB137" i="5"/>
  <c r="AA137" i="5"/>
  <c r="X137" i="5"/>
  <c r="S137" i="5"/>
  <c r="I137" i="5"/>
  <c r="H137" i="5"/>
  <c r="AB136" i="5"/>
  <c r="Z136" i="5" s="1"/>
  <c r="V136" i="5"/>
  <c r="K136" i="5"/>
  <c r="I136" i="5"/>
  <c r="H136" i="5"/>
  <c r="P136" i="5" s="1"/>
  <c r="G136" i="5"/>
  <c r="AB135" i="5"/>
  <c r="Z135" i="5" s="1"/>
  <c r="V135" i="5"/>
  <c r="Q135" i="5"/>
  <c r="K135" i="5"/>
  <c r="S135" i="5" s="1"/>
  <c r="I135" i="5"/>
  <c r="U135" i="5" s="1"/>
  <c r="H135" i="5"/>
  <c r="G135" i="5"/>
  <c r="B131" i="44" s="1"/>
  <c r="C131" i="44" s="1"/>
  <c r="E131" i="44" s="1"/>
  <c r="AB134" i="5"/>
  <c r="Z134" i="5" s="1"/>
  <c r="V134" i="5"/>
  <c r="K134" i="5"/>
  <c r="I134" i="5"/>
  <c r="H134" i="5"/>
  <c r="G134" i="5"/>
  <c r="B130" i="44" s="1"/>
  <c r="C130" i="44" s="1"/>
  <c r="E130" i="44" s="1"/>
  <c r="AB133" i="5"/>
  <c r="Z133" i="5" s="1"/>
  <c r="V133" i="5"/>
  <c r="Q133" i="5"/>
  <c r="K133" i="5"/>
  <c r="S133" i="5" s="1"/>
  <c r="I133" i="5"/>
  <c r="U133" i="5" s="1"/>
  <c r="H133" i="5"/>
  <c r="G133" i="5"/>
  <c r="B129" i="44" s="1"/>
  <c r="C129" i="44" s="1"/>
  <c r="AB132" i="5"/>
  <c r="Z132" i="5" s="1"/>
  <c r="V132" i="5"/>
  <c r="K132" i="5"/>
  <c r="I132" i="5"/>
  <c r="H132" i="5"/>
  <c r="G132" i="5"/>
  <c r="B128" i="44" s="1"/>
  <c r="C128" i="44" s="1"/>
  <c r="E128" i="44" s="1"/>
  <c r="AB131" i="5"/>
  <c r="Z131" i="5" s="1"/>
  <c r="V131" i="5"/>
  <c r="Q131" i="5"/>
  <c r="K131" i="5"/>
  <c r="S131" i="5" s="1"/>
  <c r="I131" i="5"/>
  <c r="U131" i="5" s="1"/>
  <c r="H131" i="5"/>
  <c r="G131" i="5"/>
  <c r="B127" i="44" s="1"/>
  <c r="C127" i="44" s="1"/>
  <c r="E127" i="44" s="1"/>
  <c r="AB130" i="5"/>
  <c r="Z130" i="5" s="1"/>
  <c r="V130" i="5"/>
  <c r="K130" i="5"/>
  <c r="I130" i="5"/>
  <c r="H130" i="5"/>
  <c r="G130" i="5"/>
  <c r="B126" i="44" s="1"/>
  <c r="C126" i="44" s="1"/>
  <c r="E126" i="44" s="1"/>
  <c r="AB129" i="5"/>
  <c r="Z129" i="5" s="1"/>
  <c r="V129" i="5"/>
  <c r="Q129" i="5"/>
  <c r="K129" i="5"/>
  <c r="S129" i="5" s="1"/>
  <c r="I129" i="5"/>
  <c r="U129" i="5" s="1"/>
  <c r="H129" i="5"/>
  <c r="G129" i="5"/>
  <c r="B125" i="44" s="1"/>
  <c r="C125" i="44" s="1"/>
  <c r="E125" i="44" s="1"/>
  <c r="AB128" i="5"/>
  <c r="Z128" i="5" s="1"/>
  <c r="V128" i="5"/>
  <c r="K128" i="5"/>
  <c r="I128" i="5"/>
  <c r="H128" i="5"/>
  <c r="G128" i="5"/>
  <c r="B124" i="44" s="1"/>
  <c r="C124" i="44" s="1"/>
  <c r="E124" i="44" s="1"/>
  <c r="AB127" i="5"/>
  <c r="Z127" i="5" s="1"/>
  <c r="V127" i="5"/>
  <c r="Q127" i="5"/>
  <c r="K127" i="5"/>
  <c r="S127" i="5" s="1"/>
  <c r="I127" i="5"/>
  <c r="U127" i="5" s="1"/>
  <c r="H127" i="5"/>
  <c r="G127" i="5"/>
  <c r="B123" i="44" s="1"/>
  <c r="C123" i="44" s="1"/>
  <c r="E123" i="44" s="1"/>
  <c r="AB126" i="5"/>
  <c r="Z126" i="5" s="1"/>
  <c r="V126" i="5"/>
  <c r="K126" i="5"/>
  <c r="I126" i="5"/>
  <c r="H126" i="5"/>
  <c r="G126" i="5"/>
  <c r="B122" i="44" s="1"/>
  <c r="C122" i="44" s="1"/>
  <c r="E122" i="44" s="1"/>
  <c r="AB125" i="5"/>
  <c r="Z125" i="5" s="1"/>
  <c r="V125" i="5"/>
  <c r="S125" i="5"/>
  <c r="S123" i="5" s="1"/>
  <c r="R125" i="5"/>
  <c r="K125" i="5"/>
  <c r="Q125" i="5" s="1"/>
  <c r="Y125" i="5" s="1"/>
  <c r="I125" i="5"/>
  <c r="H125" i="5"/>
  <c r="U125" i="5" s="1"/>
  <c r="G125" i="5"/>
  <c r="B121" i="44" s="1"/>
  <c r="AK124" i="5"/>
  <c r="AG124" i="5"/>
  <c r="AF124" i="5"/>
  <c r="AE124" i="5"/>
  <c r="AD124" i="5"/>
  <c r="AC124" i="5"/>
  <c r="AA124" i="5"/>
  <c r="U124" i="5"/>
  <c r="Q124" i="5"/>
  <c r="I124" i="5"/>
  <c r="H124" i="5"/>
  <c r="G124" i="5"/>
  <c r="AK123" i="5"/>
  <c r="AG123" i="5"/>
  <c r="AF123" i="5"/>
  <c r="AE123" i="5"/>
  <c r="AD123" i="5"/>
  <c r="AC123" i="5"/>
  <c r="AA123" i="5"/>
  <c r="U123" i="5"/>
  <c r="Q123" i="5"/>
  <c r="I123" i="5"/>
  <c r="H123" i="5"/>
  <c r="G123" i="5"/>
  <c r="AB122" i="5"/>
  <c r="Z122" i="5"/>
  <c r="V122" i="5"/>
  <c r="K122" i="5"/>
  <c r="I122" i="5"/>
  <c r="H122" i="5"/>
  <c r="G122" i="5"/>
  <c r="B118" i="44" s="1"/>
  <c r="C118" i="44" s="1"/>
  <c r="E118" i="44" s="1"/>
  <c r="AB121" i="5"/>
  <c r="Z121" i="5"/>
  <c r="V121" i="5"/>
  <c r="K121" i="5"/>
  <c r="I121" i="5"/>
  <c r="H121" i="5"/>
  <c r="U121" i="5" s="1"/>
  <c r="G121" i="5"/>
  <c r="B117" i="44" s="1"/>
  <c r="C117" i="44" s="1"/>
  <c r="E117" i="44" s="1"/>
  <c r="AB120" i="5"/>
  <c r="Z120" i="5"/>
  <c r="V120" i="5"/>
  <c r="R120" i="5"/>
  <c r="K120" i="5"/>
  <c r="I120" i="5"/>
  <c r="H120" i="5"/>
  <c r="U120" i="5" s="1"/>
  <c r="G120" i="5"/>
  <c r="B116" i="44" s="1"/>
  <c r="C116" i="44" s="1"/>
  <c r="AB119" i="5"/>
  <c r="Z119" i="5"/>
  <c r="V119" i="5"/>
  <c r="K119" i="5"/>
  <c r="I119" i="5"/>
  <c r="H119" i="5"/>
  <c r="U119" i="5" s="1"/>
  <c r="G119" i="5"/>
  <c r="B115" i="44" s="1"/>
  <c r="C115" i="44" s="1"/>
  <c r="E115" i="44" s="1"/>
  <c r="AB118" i="5"/>
  <c r="Z118" i="5"/>
  <c r="V118" i="5"/>
  <c r="K118" i="5"/>
  <c r="I118" i="5"/>
  <c r="R118" i="5" s="1"/>
  <c r="H118" i="5"/>
  <c r="U118" i="5" s="1"/>
  <c r="G118" i="5"/>
  <c r="AB117" i="5"/>
  <c r="Z117" i="5" s="1"/>
  <c r="V117" i="5"/>
  <c r="K117" i="5"/>
  <c r="I117" i="5"/>
  <c r="H117" i="5"/>
  <c r="U117" i="5" s="1"/>
  <c r="G117" i="5"/>
  <c r="B113" i="44" s="1"/>
  <c r="C113" i="44" s="1"/>
  <c r="E113" i="44" s="1"/>
  <c r="AB116" i="5"/>
  <c r="Z116" i="5"/>
  <c r="V116" i="5"/>
  <c r="K116" i="5"/>
  <c r="I116" i="5"/>
  <c r="H116" i="5"/>
  <c r="G116" i="5"/>
  <c r="B112" i="44" s="1"/>
  <c r="C112" i="44" s="1"/>
  <c r="E112" i="44" s="1"/>
  <c r="AB115" i="5"/>
  <c r="Z115" i="5" s="1"/>
  <c r="V115" i="5"/>
  <c r="K115" i="5"/>
  <c r="I115" i="5"/>
  <c r="H115" i="5"/>
  <c r="U115" i="5" s="1"/>
  <c r="G115" i="5"/>
  <c r="B111" i="44" s="1"/>
  <c r="AB114" i="5"/>
  <c r="Z114" i="5"/>
  <c r="V114" i="5"/>
  <c r="K114" i="5"/>
  <c r="R114" i="5" s="1"/>
  <c r="I114" i="5"/>
  <c r="U114" i="5" s="1"/>
  <c r="H114" i="5"/>
  <c r="G114" i="5"/>
  <c r="B110" i="44" s="1"/>
  <c r="C110" i="44" s="1"/>
  <c r="E110" i="44" s="1"/>
  <c r="AB113" i="5"/>
  <c r="V113" i="5"/>
  <c r="K113" i="5"/>
  <c r="I113" i="5"/>
  <c r="H113" i="5"/>
  <c r="U113" i="5" s="1"/>
  <c r="G113" i="5"/>
  <c r="B109" i="44" s="1"/>
  <c r="C109" i="44" s="1"/>
  <c r="E109" i="44" s="1"/>
  <c r="AB112" i="5"/>
  <c r="Z112" i="5"/>
  <c r="V112" i="5"/>
  <c r="K112" i="5"/>
  <c r="R112" i="5" s="1"/>
  <c r="I112" i="5"/>
  <c r="U112" i="5" s="1"/>
  <c r="H112" i="5"/>
  <c r="G112" i="5"/>
  <c r="B108" i="44" s="1"/>
  <c r="C108" i="44" s="1"/>
  <c r="E108" i="44" s="1"/>
  <c r="AB111" i="5"/>
  <c r="Z111" i="5"/>
  <c r="V111" i="5"/>
  <c r="U111" i="5"/>
  <c r="U109" i="5" s="1"/>
  <c r="P111" i="5"/>
  <c r="AI111" i="5" s="1"/>
  <c r="K111" i="5"/>
  <c r="R111" i="5" s="1"/>
  <c r="R109" i="5" s="1"/>
  <c r="I111" i="5"/>
  <c r="H111" i="5"/>
  <c r="Q111" i="5" s="1"/>
  <c r="G111" i="5"/>
  <c r="B107" i="44" s="1"/>
  <c r="AK110" i="5"/>
  <c r="AG110" i="5"/>
  <c r="AF110" i="5"/>
  <c r="AE110" i="5"/>
  <c r="AD110" i="5"/>
  <c r="AC110" i="5"/>
  <c r="AA110" i="5"/>
  <c r="V110" i="5"/>
  <c r="U110" i="5"/>
  <c r="I110" i="5"/>
  <c r="H110" i="5"/>
  <c r="G110" i="5"/>
  <c r="AK109" i="5"/>
  <c r="AG109" i="5"/>
  <c r="AF109" i="5"/>
  <c r="AE109" i="5"/>
  <c r="AD109" i="5"/>
  <c r="AC109" i="5"/>
  <c r="AA109" i="5"/>
  <c r="V109" i="5"/>
  <c r="I109" i="5"/>
  <c r="H109" i="5"/>
  <c r="G109" i="5"/>
  <c r="AB108" i="5"/>
  <c r="Z108" i="5"/>
  <c r="V108" i="5"/>
  <c r="R108" i="5"/>
  <c r="O108" i="5"/>
  <c r="K108" i="5"/>
  <c r="Q108" i="5" s="1"/>
  <c r="Y108" i="5" s="1"/>
  <c r="I108" i="5"/>
  <c r="U108" i="5" s="1"/>
  <c r="H108" i="5"/>
  <c r="P108" i="5" s="1"/>
  <c r="G108" i="5"/>
  <c r="B104" i="44" s="1"/>
  <c r="C104" i="44" s="1"/>
  <c r="E104" i="44" s="1"/>
  <c r="AB107" i="5"/>
  <c r="Z107" i="5" s="1"/>
  <c r="V107" i="5"/>
  <c r="U107" i="5"/>
  <c r="P107" i="5"/>
  <c r="O107" i="5" s="1"/>
  <c r="K107" i="5"/>
  <c r="R107" i="5" s="1"/>
  <c r="I107" i="5"/>
  <c r="H107" i="5"/>
  <c r="G107" i="5"/>
  <c r="B103" i="44" s="1"/>
  <c r="C103" i="44" s="1"/>
  <c r="E103" i="44" s="1"/>
  <c r="AB106" i="5"/>
  <c r="Z106" i="5"/>
  <c r="V106" i="5"/>
  <c r="R106" i="5"/>
  <c r="O106" i="5"/>
  <c r="K106" i="5"/>
  <c r="Q106" i="5" s="1"/>
  <c r="Y106" i="5" s="1"/>
  <c r="I106" i="5"/>
  <c r="U106" i="5" s="1"/>
  <c r="H106" i="5"/>
  <c r="P106" i="5" s="1"/>
  <c r="G106" i="5"/>
  <c r="B102" i="44" s="1"/>
  <c r="C102" i="44" s="1"/>
  <c r="E102" i="44" s="1"/>
  <c r="AB105" i="5"/>
  <c r="Z105" i="5" s="1"/>
  <c r="V105" i="5"/>
  <c r="U105" i="5"/>
  <c r="P105" i="5"/>
  <c r="O105" i="5" s="1"/>
  <c r="K105" i="5"/>
  <c r="R105" i="5" s="1"/>
  <c r="I105" i="5"/>
  <c r="H105" i="5"/>
  <c r="G105" i="5"/>
  <c r="B101" i="44" s="1"/>
  <c r="C101" i="44" s="1"/>
  <c r="AB104" i="5"/>
  <c r="Z104" i="5"/>
  <c r="V104" i="5"/>
  <c r="R104" i="5"/>
  <c r="O104" i="5"/>
  <c r="K104" i="5"/>
  <c r="Q104" i="5" s="1"/>
  <c r="Y104" i="5" s="1"/>
  <c r="I104" i="5"/>
  <c r="U104" i="5" s="1"/>
  <c r="H104" i="5"/>
  <c r="P104" i="5" s="1"/>
  <c r="G104" i="5"/>
  <c r="B100" i="44" s="1"/>
  <c r="C100" i="44" s="1"/>
  <c r="E100" i="44" s="1"/>
  <c r="AB103" i="5"/>
  <c r="Z103" i="5" s="1"/>
  <c r="V103" i="5"/>
  <c r="U103" i="5"/>
  <c r="P103" i="5"/>
  <c r="O103" i="5" s="1"/>
  <c r="K103" i="5"/>
  <c r="R103" i="5" s="1"/>
  <c r="I103" i="5"/>
  <c r="H103" i="5"/>
  <c r="G103" i="5"/>
  <c r="B99" i="44" s="1"/>
  <c r="C99" i="44" s="1"/>
  <c r="E99" i="44" s="1"/>
  <c r="AB102" i="5"/>
  <c r="Z102" i="5"/>
  <c r="V102" i="5"/>
  <c r="R102" i="5"/>
  <c r="O102" i="5"/>
  <c r="K102" i="5"/>
  <c r="Q102" i="5" s="1"/>
  <c r="Y102" i="5" s="1"/>
  <c r="I102" i="5"/>
  <c r="U102" i="5" s="1"/>
  <c r="H102" i="5"/>
  <c r="P102" i="5" s="1"/>
  <c r="G102" i="5"/>
  <c r="B98" i="44" s="1"/>
  <c r="C98" i="44" s="1"/>
  <c r="E98" i="44" s="1"/>
  <c r="AB101" i="5"/>
  <c r="Z101" i="5"/>
  <c r="Z100" i="5" s="1"/>
  <c r="V101" i="5"/>
  <c r="K101" i="5"/>
  <c r="R101" i="5" s="1"/>
  <c r="I101" i="5"/>
  <c r="U101" i="5" s="1"/>
  <c r="H101" i="5"/>
  <c r="G101" i="5"/>
  <c r="B97" i="44" s="1"/>
  <c r="AK100" i="5"/>
  <c r="AG100" i="5"/>
  <c r="AF100" i="5"/>
  <c r="AE100" i="5"/>
  <c r="AD100" i="5"/>
  <c r="AC100" i="5"/>
  <c r="AA100" i="5"/>
  <c r="V100" i="5"/>
  <c r="I100" i="5"/>
  <c r="H100" i="5"/>
  <c r="G100" i="5"/>
  <c r="AK99" i="5"/>
  <c r="AG99" i="5"/>
  <c r="AF99" i="5"/>
  <c r="AE99" i="5"/>
  <c r="AD99" i="5"/>
  <c r="AC99" i="5"/>
  <c r="AA99" i="5"/>
  <c r="V99" i="5"/>
  <c r="I99" i="5"/>
  <c r="H99" i="5"/>
  <c r="G99" i="5"/>
  <c r="AB98" i="5"/>
  <c r="Z98" i="5" s="1"/>
  <c r="V98" i="5"/>
  <c r="K98" i="5"/>
  <c r="I98" i="5"/>
  <c r="H98" i="5"/>
  <c r="U98" i="5" s="1"/>
  <c r="G98" i="5"/>
  <c r="B94" i="44" s="1"/>
  <c r="C94" i="44" s="1"/>
  <c r="E94" i="44" s="1"/>
  <c r="AB97" i="5"/>
  <c r="Z97" i="5"/>
  <c r="V97" i="5"/>
  <c r="K97" i="5"/>
  <c r="R97" i="5" s="1"/>
  <c r="I97" i="5"/>
  <c r="U97" i="5" s="1"/>
  <c r="H97" i="5"/>
  <c r="G97" i="5"/>
  <c r="B93" i="44" s="1"/>
  <c r="C93" i="44" s="1"/>
  <c r="E93" i="44" s="1"/>
  <c r="AB96" i="5"/>
  <c r="Z96" i="5" s="1"/>
  <c r="V96" i="5"/>
  <c r="K96" i="5"/>
  <c r="I96" i="5"/>
  <c r="H96" i="5"/>
  <c r="U96" i="5" s="1"/>
  <c r="G96" i="5"/>
  <c r="B92" i="44" s="1"/>
  <c r="C92" i="44" s="1"/>
  <c r="E92" i="44" s="1"/>
  <c r="AB95" i="5"/>
  <c r="Z95" i="5"/>
  <c r="V95" i="5"/>
  <c r="K95" i="5"/>
  <c r="R95" i="5" s="1"/>
  <c r="I95" i="5"/>
  <c r="U95" i="5" s="1"/>
  <c r="H95" i="5"/>
  <c r="G95" i="5"/>
  <c r="B91" i="44" s="1"/>
  <c r="C91" i="44" s="1"/>
  <c r="E91" i="44" s="1"/>
  <c r="AB94" i="5"/>
  <c r="Z94" i="5" s="1"/>
  <c r="V94" i="5"/>
  <c r="V93" i="5" s="1"/>
  <c r="K94" i="5"/>
  <c r="I94" i="5"/>
  <c r="H94" i="5"/>
  <c r="U94" i="5" s="1"/>
  <c r="U93" i="5" s="1"/>
  <c r="G94" i="5"/>
  <c r="B90" i="44" s="1"/>
  <c r="AM93" i="5"/>
  <c r="AK93" i="5"/>
  <c r="AG93" i="5"/>
  <c r="AF93" i="5"/>
  <c r="AE93" i="5"/>
  <c r="AD93" i="5"/>
  <c r="AC93" i="5"/>
  <c r="AB93" i="5"/>
  <c r="AA93" i="5"/>
  <c r="I93" i="5"/>
  <c r="G93" i="5"/>
  <c r="AM92" i="5"/>
  <c r="AK92" i="5"/>
  <c r="AG92" i="5"/>
  <c r="AF92" i="5"/>
  <c r="AE92" i="5"/>
  <c r="AD92" i="5"/>
  <c r="AC92" i="5"/>
  <c r="AB92" i="5"/>
  <c r="AA92" i="5"/>
  <c r="I92" i="5"/>
  <c r="G92" i="5"/>
  <c r="AB91" i="5"/>
  <c r="Z91" i="5"/>
  <c r="V91" i="5"/>
  <c r="R91" i="5"/>
  <c r="T91" i="5" s="1"/>
  <c r="Q91" i="5"/>
  <c r="AJ91" i="5" s="1"/>
  <c r="K91" i="5"/>
  <c r="S91" i="5" s="1"/>
  <c r="I91" i="5"/>
  <c r="U91" i="5" s="1"/>
  <c r="H91" i="5"/>
  <c r="P91" i="5" s="1"/>
  <c r="AI91" i="5" s="1"/>
  <c r="G91" i="5"/>
  <c r="B87" i="44" s="1"/>
  <c r="C87" i="44" s="1"/>
  <c r="E87" i="44" s="1"/>
  <c r="AB90" i="5"/>
  <c r="Z90" i="5" s="1"/>
  <c r="V90" i="5"/>
  <c r="S90" i="5"/>
  <c r="K90" i="5"/>
  <c r="R90" i="5" s="1"/>
  <c r="T90" i="5" s="1"/>
  <c r="I90" i="5"/>
  <c r="H90" i="5"/>
  <c r="G90" i="5"/>
  <c r="B86" i="44" s="1"/>
  <c r="C86" i="44" s="1"/>
  <c r="E86" i="44" s="1"/>
  <c r="AB89" i="5"/>
  <c r="Z89" i="5"/>
  <c r="V89" i="5"/>
  <c r="R89" i="5"/>
  <c r="T89" i="5" s="1"/>
  <c r="Q89" i="5"/>
  <c r="AJ89" i="5" s="1"/>
  <c r="K89" i="5"/>
  <c r="S89" i="5" s="1"/>
  <c r="I89" i="5"/>
  <c r="U89" i="5" s="1"/>
  <c r="H89" i="5"/>
  <c r="P89" i="5" s="1"/>
  <c r="G89" i="5"/>
  <c r="B85" i="44" s="1"/>
  <c r="C85" i="44" s="1"/>
  <c r="E85" i="44" s="1"/>
  <c r="AB88" i="5"/>
  <c r="Z88" i="5" s="1"/>
  <c r="V88" i="5"/>
  <c r="S88" i="5"/>
  <c r="K88" i="5"/>
  <c r="R88" i="5" s="1"/>
  <c r="T88" i="5" s="1"/>
  <c r="I88" i="5"/>
  <c r="H88" i="5"/>
  <c r="G88" i="5"/>
  <c r="B84" i="44" s="1"/>
  <c r="C84" i="44" s="1"/>
  <c r="E84" i="44" s="1"/>
  <c r="AB87" i="5"/>
  <c r="Z87" i="5"/>
  <c r="V87" i="5"/>
  <c r="R87" i="5"/>
  <c r="T87" i="5" s="1"/>
  <c r="Q87" i="5"/>
  <c r="AJ87" i="5" s="1"/>
  <c r="K87" i="5"/>
  <c r="S87" i="5" s="1"/>
  <c r="I87" i="5"/>
  <c r="U87" i="5" s="1"/>
  <c r="H87" i="5"/>
  <c r="P87" i="5" s="1"/>
  <c r="AI87" i="5" s="1"/>
  <c r="G87" i="5"/>
  <c r="B83" i="44" s="1"/>
  <c r="C83" i="44" s="1"/>
  <c r="E83" i="44" s="1"/>
  <c r="AB86" i="5"/>
  <c r="Z86" i="5" s="1"/>
  <c r="V86" i="5"/>
  <c r="S86" i="5"/>
  <c r="K86" i="5"/>
  <c r="R86" i="5" s="1"/>
  <c r="T86" i="5" s="1"/>
  <c r="I86" i="5"/>
  <c r="H86" i="5"/>
  <c r="G86" i="5"/>
  <c r="B82" i="44" s="1"/>
  <c r="C82" i="44" s="1"/>
  <c r="E82" i="44" s="1"/>
  <c r="AB85" i="5"/>
  <c r="Z85" i="5"/>
  <c r="V85" i="5"/>
  <c r="R85" i="5"/>
  <c r="T85" i="5" s="1"/>
  <c r="Q85" i="5"/>
  <c r="AJ85" i="5" s="1"/>
  <c r="K85" i="5"/>
  <c r="S85" i="5" s="1"/>
  <c r="I85" i="5"/>
  <c r="U85" i="5" s="1"/>
  <c r="H85" i="5"/>
  <c r="P85" i="5" s="1"/>
  <c r="G85" i="5"/>
  <c r="B81" i="44" s="1"/>
  <c r="C81" i="44" s="1"/>
  <c r="E81" i="44" s="1"/>
  <c r="AB84" i="5"/>
  <c r="Z84" i="5" s="1"/>
  <c r="V84" i="5"/>
  <c r="S84" i="5"/>
  <c r="K84" i="5"/>
  <c r="R84" i="5" s="1"/>
  <c r="T84" i="5" s="1"/>
  <c r="I84" i="5"/>
  <c r="H84" i="5"/>
  <c r="G84" i="5"/>
  <c r="B80" i="44" s="1"/>
  <c r="AB83" i="5"/>
  <c r="Z83" i="5"/>
  <c r="V83" i="5"/>
  <c r="R83" i="5"/>
  <c r="O83" i="5"/>
  <c r="K83" i="5"/>
  <c r="Q83" i="5" s="1"/>
  <c r="Y83" i="5" s="1"/>
  <c r="I83" i="5"/>
  <c r="H83" i="5"/>
  <c r="P83" i="5" s="1"/>
  <c r="G83" i="5"/>
  <c r="B79" i="44" s="1"/>
  <c r="C79" i="44" s="1"/>
  <c r="E79" i="44" s="1"/>
  <c r="AB82" i="5"/>
  <c r="Z82" i="5"/>
  <c r="V82" i="5"/>
  <c r="P82" i="5"/>
  <c r="O82" i="5" s="1"/>
  <c r="K82" i="5"/>
  <c r="I82" i="5"/>
  <c r="H82" i="5"/>
  <c r="U82" i="5" s="1"/>
  <c r="G82" i="5"/>
  <c r="B78" i="44" s="1"/>
  <c r="C78" i="44" s="1"/>
  <c r="E78" i="44" s="1"/>
  <c r="AB81" i="5"/>
  <c r="Z81" i="5"/>
  <c r="Z79" i="5" s="1"/>
  <c r="V81" i="5"/>
  <c r="S81" i="5"/>
  <c r="R81" i="5"/>
  <c r="T81" i="5" s="1"/>
  <c r="K81" i="5"/>
  <c r="Q81" i="5" s="1"/>
  <c r="Y81" i="5" s="1"/>
  <c r="I81" i="5"/>
  <c r="H81" i="5"/>
  <c r="P81" i="5" s="1"/>
  <c r="O81" i="5" s="1"/>
  <c r="G81" i="5"/>
  <c r="B77" i="44" s="1"/>
  <c r="C77" i="44" s="1"/>
  <c r="E77" i="44" s="1"/>
  <c r="AB80" i="5"/>
  <c r="Z80" i="5"/>
  <c r="V80" i="5"/>
  <c r="V79" i="5" s="1"/>
  <c r="K80" i="5"/>
  <c r="S80" i="5" s="1"/>
  <c r="S79" i="5" s="1"/>
  <c r="I80" i="5"/>
  <c r="U80" i="5" s="1"/>
  <c r="H80" i="5"/>
  <c r="G80" i="5"/>
  <c r="B76" i="44" s="1"/>
  <c r="AK79" i="5"/>
  <c r="AG79" i="5"/>
  <c r="AF79" i="5"/>
  <c r="AE79" i="5"/>
  <c r="AD79" i="5"/>
  <c r="AC79" i="5"/>
  <c r="AA79" i="5"/>
  <c r="I79" i="5"/>
  <c r="H79" i="5"/>
  <c r="G79" i="5"/>
  <c r="AK78" i="5"/>
  <c r="AG78" i="5"/>
  <c r="AF78" i="5"/>
  <c r="AE78" i="5"/>
  <c r="AD78" i="5"/>
  <c r="AC78" i="5"/>
  <c r="AA78" i="5"/>
  <c r="I78" i="5"/>
  <c r="H78" i="5"/>
  <c r="G78" i="5"/>
  <c r="AB77" i="5"/>
  <c r="Z77" i="5" s="1"/>
  <c r="V77" i="5"/>
  <c r="S77" i="5"/>
  <c r="K77" i="5"/>
  <c r="R77" i="5" s="1"/>
  <c r="T77" i="5" s="1"/>
  <c r="I77" i="5"/>
  <c r="H77" i="5"/>
  <c r="G77" i="5"/>
  <c r="B73" i="44" s="1"/>
  <c r="C73" i="44" s="1"/>
  <c r="E73" i="44" s="1"/>
  <c r="AB76" i="5"/>
  <c r="Z76" i="5"/>
  <c r="V76" i="5"/>
  <c r="K76" i="5"/>
  <c r="S76" i="5" s="1"/>
  <c r="I76" i="5"/>
  <c r="U76" i="5" s="1"/>
  <c r="H76" i="5"/>
  <c r="G76" i="5"/>
  <c r="B72" i="44" s="1"/>
  <c r="C72" i="44" s="1"/>
  <c r="E72" i="44" s="1"/>
  <c r="AB75" i="5"/>
  <c r="Z75" i="5" s="1"/>
  <c r="V75" i="5"/>
  <c r="S75" i="5"/>
  <c r="K75" i="5"/>
  <c r="R75" i="5" s="1"/>
  <c r="T75" i="5" s="1"/>
  <c r="I75" i="5"/>
  <c r="H75" i="5"/>
  <c r="G75" i="5"/>
  <c r="B71" i="44" s="1"/>
  <c r="C71" i="44" s="1"/>
  <c r="E71" i="44" s="1"/>
  <c r="AB74" i="5"/>
  <c r="Z74" i="5"/>
  <c r="V74" i="5"/>
  <c r="K74" i="5"/>
  <c r="S74" i="5" s="1"/>
  <c r="I74" i="5"/>
  <c r="U74" i="5" s="1"/>
  <c r="H74" i="5"/>
  <c r="G74" i="5"/>
  <c r="B70" i="44" s="1"/>
  <c r="C70" i="44" s="1"/>
  <c r="E70" i="44" s="1"/>
  <c r="AB73" i="5"/>
  <c r="Z73" i="5" s="1"/>
  <c r="V73" i="5"/>
  <c r="S73" i="5"/>
  <c r="K73" i="5"/>
  <c r="R73" i="5" s="1"/>
  <c r="T73" i="5" s="1"/>
  <c r="I73" i="5"/>
  <c r="H73" i="5"/>
  <c r="G73" i="5"/>
  <c r="B69" i="44" s="1"/>
  <c r="C69" i="44" s="1"/>
  <c r="E69" i="44" s="1"/>
  <c r="AB72" i="5"/>
  <c r="Z72" i="5"/>
  <c r="V72" i="5"/>
  <c r="K72" i="5"/>
  <c r="S72" i="5" s="1"/>
  <c r="I72" i="5"/>
  <c r="U72" i="5" s="1"/>
  <c r="H72" i="5"/>
  <c r="G72" i="5"/>
  <c r="B68" i="44" s="1"/>
  <c r="C68" i="44" s="1"/>
  <c r="AB71" i="5"/>
  <c r="Z71" i="5" s="1"/>
  <c r="V71" i="5"/>
  <c r="S71" i="5"/>
  <c r="K71" i="5"/>
  <c r="R71" i="5" s="1"/>
  <c r="T71" i="5" s="1"/>
  <c r="I71" i="5"/>
  <c r="H71" i="5"/>
  <c r="G71" i="5"/>
  <c r="B67" i="44" s="1"/>
  <c r="C67" i="44" s="1"/>
  <c r="E67" i="44" s="1"/>
  <c r="AB70" i="5"/>
  <c r="Z70" i="5"/>
  <c r="V70" i="5"/>
  <c r="K70" i="5"/>
  <c r="Q70" i="5" s="1"/>
  <c r="I70" i="5"/>
  <c r="U70" i="5" s="1"/>
  <c r="H70" i="5"/>
  <c r="G70" i="5"/>
  <c r="B66" i="44" s="1"/>
  <c r="C66" i="44" s="1"/>
  <c r="E66" i="44" s="1"/>
  <c r="AB69" i="5"/>
  <c r="Z69" i="5"/>
  <c r="V69" i="5"/>
  <c r="K69" i="5"/>
  <c r="I69" i="5"/>
  <c r="H69" i="5"/>
  <c r="Q69" i="5" s="1"/>
  <c r="G69" i="5"/>
  <c r="AB68" i="5"/>
  <c r="Z68" i="5" s="1"/>
  <c r="Z67" i="5" s="1"/>
  <c r="V68" i="5"/>
  <c r="K68" i="5"/>
  <c r="I68" i="5"/>
  <c r="I67" i="5" s="1"/>
  <c r="H68" i="5"/>
  <c r="S68" i="5" s="1"/>
  <c r="G68" i="5"/>
  <c r="B64" i="44" s="1"/>
  <c r="AK67" i="5"/>
  <c r="AG67" i="5"/>
  <c r="AF67" i="5"/>
  <c r="AE67" i="5"/>
  <c r="AD67" i="5"/>
  <c r="AC67" i="5"/>
  <c r="AB67" i="5"/>
  <c r="AA67" i="5"/>
  <c r="V67" i="5"/>
  <c r="G67" i="5"/>
  <c r="AK66" i="5"/>
  <c r="AG66" i="5"/>
  <c r="AF66" i="5"/>
  <c r="AE66" i="5"/>
  <c r="AD66" i="5"/>
  <c r="AC66" i="5"/>
  <c r="AA66" i="5"/>
  <c r="Z66" i="5"/>
  <c r="V66" i="5"/>
  <c r="G66" i="5"/>
  <c r="AB65" i="5"/>
  <c r="Z65" i="5"/>
  <c r="V65" i="5"/>
  <c r="U65" i="5"/>
  <c r="Q65" i="5"/>
  <c r="AJ65" i="5" s="1"/>
  <c r="O65" i="5"/>
  <c r="K65" i="5"/>
  <c r="R65" i="5" s="1"/>
  <c r="I65" i="5"/>
  <c r="H65" i="5"/>
  <c r="P65" i="5" s="1"/>
  <c r="X65" i="5" s="1"/>
  <c r="G65" i="5"/>
  <c r="B61" i="44" s="1"/>
  <c r="C61" i="44" s="1"/>
  <c r="E61" i="44" s="1"/>
  <c r="AB64" i="5"/>
  <c r="Z64" i="5" s="1"/>
  <c r="V64" i="5"/>
  <c r="S64" i="5"/>
  <c r="K64" i="5"/>
  <c r="R64" i="5" s="1"/>
  <c r="T64" i="5" s="1"/>
  <c r="I64" i="5"/>
  <c r="Q64" i="5" s="1"/>
  <c r="H64" i="5"/>
  <c r="U64" i="5" s="1"/>
  <c r="G64" i="5"/>
  <c r="B60" i="44" s="1"/>
  <c r="C60" i="44" s="1"/>
  <c r="E60" i="44" s="1"/>
  <c r="AB63" i="5"/>
  <c r="Z63" i="5"/>
  <c r="V63" i="5"/>
  <c r="U63" i="5"/>
  <c r="Q63" i="5"/>
  <c r="AJ63" i="5" s="1"/>
  <c r="O63" i="5"/>
  <c r="K63" i="5"/>
  <c r="R63" i="5" s="1"/>
  <c r="I63" i="5"/>
  <c r="H63" i="5"/>
  <c r="P63" i="5" s="1"/>
  <c r="X63" i="5" s="1"/>
  <c r="G63" i="5"/>
  <c r="B59" i="44" s="1"/>
  <c r="C59" i="44" s="1"/>
  <c r="E59" i="44" s="1"/>
  <c r="AB62" i="5"/>
  <c r="Z62" i="5" s="1"/>
  <c r="V62" i="5"/>
  <c r="S62" i="5"/>
  <c r="K62" i="5"/>
  <c r="R62" i="5" s="1"/>
  <c r="T62" i="5" s="1"/>
  <c r="I62" i="5"/>
  <c r="Q62" i="5" s="1"/>
  <c r="H62" i="5"/>
  <c r="U62" i="5" s="1"/>
  <c r="G62" i="5"/>
  <c r="B58" i="44" s="1"/>
  <c r="C58" i="44" s="1"/>
  <c r="E58" i="44" s="1"/>
  <c r="AB61" i="5"/>
  <c r="Z61" i="5"/>
  <c r="V61" i="5"/>
  <c r="U61" i="5"/>
  <c r="Q61" i="5"/>
  <c r="AJ61" i="5" s="1"/>
  <c r="O61" i="5"/>
  <c r="K61" i="5"/>
  <c r="R61" i="5" s="1"/>
  <c r="I61" i="5"/>
  <c r="H61" i="5"/>
  <c r="P61" i="5" s="1"/>
  <c r="X61" i="5" s="1"/>
  <c r="G61" i="5"/>
  <c r="B57" i="44" s="1"/>
  <c r="C57" i="44" s="1"/>
  <c r="E57" i="44" s="1"/>
  <c r="AB60" i="5"/>
  <c r="Z60" i="5" s="1"/>
  <c r="V60" i="5"/>
  <c r="S60" i="5"/>
  <c r="K60" i="5"/>
  <c r="R60" i="5" s="1"/>
  <c r="T60" i="5" s="1"/>
  <c r="I60" i="5"/>
  <c r="Q60" i="5" s="1"/>
  <c r="H60" i="5"/>
  <c r="U60" i="5" s="1"/>
  <c r="G60" i="5"/>
  <c r="B56" i="44" s="1"/>
  <c r="C56" i="44" s="1"/>
  <c r="E56" i="44" s="1"/>
  <c r="AB59" i="5"/>
  <c r="Z59" i="5"/>
  <c r="V59" i="5"/>
  <c r="U59" i="5"/>
  <c r="Q59" i="5"/>
  <c r="AJ59" i="5" s="1"/>
  <c r="O59" i="5"/>
  <c r="K59" i="5"/>
  <c r="R59" i="5" s="1"/>
  <c r="I59" i="5"/>
  <c r="H59" i="5"/>
  <c r="P59" i="5" s="1"/>
  <c r="X59" i="5" s="1"/>
  <c r="G59" i="5"/>
  <c r="B55" i="44" s="1"/>
  <c r="C55" i="44" s="1"/>
  <c r="E55" i="44" s="1"/>
  <c r="AB58" i="5"/>
  <c r="Z58" i="5" s="1"/>
  <c r="V58" i="5"/>
  <c r="S58" i="5"/>
  <c r="K58" i="5"/>
  <c r="R58" i="5" s="1"/>
  <c r="T58" i="5" s="1"/>
  <c r="I58" i="5"/>
  <c r="Q58" i="5" s="1"/>
  <c r="H58" i="5"/>
  <c r="U58" i="5" s="1"/>
  <c r="G58" i="5"/>
  <c r="B54" i="44" s="1"/>
  <c r="C54" i="44" s="1"/>
  <c r="E54" i="44" s="1"/>
  <c r="AB57" i="5"/>
  <c r="Z57" i="5"/>
  <c r="V57" i="5"/>
  <c r="U57" i="5"/>
  <c r="Q57" i="5"/>
  <c r="AJ57" i="5" s="1"/>
  <c r="O57" i="5"/>
  <c r="K57" i="5"/>
  <c r="R57" i="5" s="1"/>
  <c r="I57" i="5"/>
  <c r="H57" i="5"/>
  <c r="P57" i="5" s="1"/>
  <c r="X57" i="5" s="1"/>
  <c r="G57" i="5"/>
  <c r="B53" i="44" s="1"/>
  <c r="C53" i="44" s="1"/>
  <c r="E53" i="44" s="1"/>
  <c r="AI56" i="5"/>
  <c r="AB56" i="5"/>
  <c r="Z56" i="5"/>
  <c r="V56" i="5"/>
  <c r="U56" i="5"/>
  <c r="P56" i="5"/>
  <c r="O56" i="5" s="1"/>
  <c r="K56" i="5"/>
  <c r="S56" i="5" s="1"/>
  <c r="I56" i="5"/>
  <c r="H56" i="5"/>
  <c r="G56" i="5"/>
  <c r="B52" i="44" s="1"/>
  <c r="C52" i="44" s="1"/>
  <c r="AB55" i="5"/>
  <c r="Z55" i="5" s="1"/>
  <c r="Z53" i="5" s="1"/>
  <c r="V55" i="5"/>
  <c r="S55" i="5"/>
  <c r="K55" i="5"/>
  <c r="R55" i="5" s="1"/>
  <c r="R54" i="5" s="1"/>
  <c r="I55" i="5"/>
  <c r="Q55" i="5" s="1"/>
  <c r="H55" i="5"/>
  <c r="U55" i="5" s="1"/>
  <c r="G55" i="5"/>
  <c r="B51" i="44" s="1"/>
  <c r="C51" i="44" s="1"/>
  <c r="AK54" i="5"/>
  <c r="AG54" i="5"/>
  <c r="AF54" i="5"/>
  <c r="AE54" i="5"/>
  <c r="AD54" i="5"/>
  <c r="AC54" i="5"/>
  <c r="AB54" i="5"/>
  <c r="AA54" i="5"/>
  <c r="Z54" i="5"/>
  <c r="V54" i="5"/>
  <c r="I54" i="5"/>
  <c r="H54" i="5"/>
  <c r="AK53" i="5"/>
  <c r="AG53" i="5"/>
  <c r="AF53" i="5"/>
  <c r="AE53" i="5"/>
  <c r="AD53" i="5"/>
  <c r="AC53" i="5"/>
  <c r="AB53" i="5"/>
  <c r="AA53" i="5"/>
  <c r="V53" i="5"/>
  <c r="R53" i="5"/>
  <c r="I53" i="5"/>
  <c r="H53" i="5"/>
  <c r="AB52" i="5"/>
  <c r="Z52" i="5" s="1"/>
  <c r="V52" i="5"/>
  <c r="K52" i="5"/>
  <c r="Q52" i="5" s="1"/>
  <c r="I52" i="5"/>
  <c r="U52" i="5" s="1"/>
  <c r="H52" i="5"/>
  <c r="G52" i="5"/>
  <c r="B48" i="44" s="1"/>
  <c r="C48" i="44" s="1"/>
  <c r="E48" i="44" s="1"/>
  <c r="AB51" i="5"/>
  <c r="Z51" i="5" s="1"/>
  <c r="V51" i="5"/>
  <c r="K51" i="5"/>
  <c r="I51" i="5"/>
  <c r="H51" i="5"/>
  <c r="S51" i="5" s="1"/>
  <c r="G51" i="5"/>
  <c r="B47" i="44" s="1"/>
  <c r="C47" i="44" s="1"/>
  <c r="AB50" i="5"/>
  <c r="Z50" i="5" s="1"/>
  <c r="V50" i="5"/>
  <c r="K50" i="5"/>
  <c r="Q50" i="5" s="1"/>
  <c r="I50" i="5"/>
  <c r="U50" i="5" s="1"/>
  <c r="H50" i="5"/>
  <c r="G50" i="5"/>
  <c r="B46" i="44" s="1"/>
  <c r="C46" i="44" s="1"/>
  <c r="E46" i="44" s="1"/>
  <c r="AB49" i="5"/>
  <c r="Z49" i="5" s="1"/>
  <c r="V49" i="5"/>
  <c r="K49" i="5"/>
  <c r="I49" i="5"/>
  <c r="H49" i="5"/>
  <c r="S49" i="5" s="1"/>
  <c r="G49" i="5"/>
  <c r="B45" i="44" s="1"/>
  <c r="C45" i="44" s="1"/>
  <c r="E45" i="44" s="1"/>
  <c r="AB48" i="5"/>
  <c r="Z48" i="5" s="1"/>
  <c r="V48" i="5"/>
  <c r="K48" i="5"/>
  <c r="Q48" i="5" s="1"/>
  <c r="I48" i="5"/>
  <c r="U48" i="5" s="1"/>
  <c r="H48" i="5"/>
  <c r="G48" i="5"/>
  <c r="B44" i="44" s="1"/>
  <c r="C44" i="44" s="1"/>
  <c r="E44" i="44" s="1"/>
  <c r="AB47" i="5"/>
  <c r="Z47" i="5" s="1"/>
  <c r="V47" i="5"/>
  <c r="K47" i="5"/>
  <c r="I47" i="5"/>
  <c r="H47" i="5"/>
  <c r="S47" i="5" s="1"/>
  <c r="G47" i="5"/>
  <c r="B43" i="44" s="1"/>
  <c r="C43" i="44" s="1"/>
  <c r="E43" i="44" s="1"/>
  <c r="AB46" i="5"/>
  <c r="Z46" i="5" s="1"/>
  <c r="V46" i="5"/>
  <c r="K46" i="5"/>
  <c r="S46" i="5" s="1"/>
  <c r="I46" i="5"/>
  <c r="U46" i="5" s="1"/>
  <c r="H46" i="5"/>
  <c r="G46" i="5"/>
  <c r="AB45" i="5"/>
  <c r="Z45" i="5" s="1"/>
  <c r="V45" i="5"/>
  <c r="K45" i="5"/>
  <c r="I45" i="5"/>
  <c r="H45" i="5"/>
  <c r="S45" i="5" s="1"/>
  <c r="G45" i="5"/>
  <c r="B41" i="44" s="1"/>
  <c r="C41" i="44" s="1"/>
  <c r="E41" i="44" s="1"/>
  <c r="AB44" i="5"/>
  <c r="Z44" i="5"/>
  <c r="V44" i="5"/>
  <c r="K44" i="5"/>
  <c r="Q44" i="5" s="1"/>
  <c r="Y44" i="5" s="1"/>
  <c r="Y42" i="5" s="1"/>
  <c r="I44" i="5"/>
  <c r="H44" i="5"/>
  <c r="U44" i="5" s="1"/>
  <c r="G44" i="5"/>
  <c r="B40" i="44" s="1"/>
  <c r="AK43" i="5"/>
  <c r="AG43" i="5"/>
  <c r="AF43" i="5"/>
  <c r="AE43" i="5"/>
  <c r="AD43" i="5"/>
  <c r="AC43" i="5"/>
  <c r="AA43" i="5"/>
  <c r="U43" i="5"/>
  <c r="I43" i="5"/>
  <c r="H43" i="5"/>
  <c r="AK42" i="5"/>
  <c r="AG42" i="5"/>
  <c r="AF42" i="5"/>
  <c r="AE42" i="5"/>
  <c r="AD42" i="5"/>
  <c r="AC42" i="5"/>
  <c r="AB42" i="5"/>
  <c r="AA42" i="5"/>
  <c r="U42" i="5"/>
  <c r="Q42" i="5"/>
  <c r="I42" i="5"/>
  <c r="H42" i="5"/>
  <c r="AI41" i="5"/>
  <c r="AB41" i="5"/>
  <c r="Z41" i="5"/>
  <c r="V41" i="5"/>
  <c r="U41" i="5"/>
  <c r="P41" i="5"/>
  <c r="O41" i="5" s="1"/>
  <c r="K41" i="5"/>
  <c r="S41" i="5" s="1"/>
  <c r="I41" i="5"/>
  <c r="H41" i="5"/>
  <c r="G41" i="5"/>
  <c r="B37" i="44" s="1"/>
  <c r="AB40" i="5"/>
  <c r="Z40" i="5" s="1"/>
  <c r="V40" i="5"/>
  <c r="K40" i="5"/>
  <c r="I40" i="5"/>
  <c r="H40" i="5"/>
  <c r="U40" i="5" s="1"/>
  <c r="G40" i="5"/>
  <c r="B36" i="44" s="1"/>
  <c r="C36" i="44" s="1"/>
  <c r="E36" i="44" s="1"/>
  <c r="AI39" i="5"/>
  <c r="AB39" i="5"/>
  <c r="Z39" i="5"/>
  <c r="V39" i="5"/>
  <c r="U39" i="5"/>
  <c r="P39" i="5"/>
  <c r="O39" i="5" s="1"/>
  <c r="K39" i="5"/>
  <c r="S39" i="5" s="1"/>
  <c r="I39" i="5"/>
  <c r="H39" i="5"/>
  <c r="G39" i="5"/>
  <c r="B35" i="44" s="1"/>
  <c r="C35" i="44" s="1"/>
  <c r="E35" i="44" s="1"/>
  <c r="AB38" i="5"/>
  <c r="Z38" i="5" s="1"/>
  <c r="Z36" i="5" s="1"/>
  <c r="V38" i="5"/>
  <c r="S38" i="5"/>
  <c r="K38" i="5"/>
  <c r="R38" i="5" s="1"/>
  <c r="T38" i="5" s="1"/>
  <c r="I38" i="5"/>
  <c r="Q38" i="5" s="1"/>
  <c r="H38" i="5"/>
  <c r="U38" i="5" s="1"/>
  <c r="G38" i="5"/>
  <c r="B34" i="44" s="1"/>
  <c r="AK37" i="5"/>
  <c r="AG37" i="5"/>
  <c r="AF37" i="5"/>
  <c r="AE37" i="5"/>
  <c r="AD37" i="5"/>
  <c r="AC37" i="5"/>
  <c r="AB37" i="5"/>
  <c r="AA37" i="5"/>
  <c r="Z37" i="5"/>
  <c r="V37" i="5"/>
  <c r="I37" i="5"/>
  <c r="H37" i="5"/>
  <c r="AK36" i="5"/>
  <c r="AG36" i="5"/>
  <c r="AF36" i="5"/>
  <c r="AF15" i="5" s="1"/>
  <c r="AF9" i="5" s="1"/>
  <c r="AE36" i="5"/>
  <c r="AD36" i="5"/>
  <c r="AC36" i="5"/>
  <c r="AB36" i="5"/>
  <c r="AA36" i="5"/>
  <c r="V36" i="5"/>
  <c r="R36" i="5"/>
  <c r="I36" i="5"/>
  <c r="H36" i="5"/>
  <c r="AB35" i="5"/>
  <c r="Z35" i="5" s="1"/>
  <c r="V35" i="5"/>
  <c r="K35" i="5"/>
  <c r="Q35" i="5" s="1"/>
  <c r="I35" i="5"/>
  <c r="U35" i="5" s="1"/>
  <c r="H35" i="5"/>
  <c r="G35" i="5"/>
  <c r="AB34" i="5"/>
  <c r="Z34" i="5" s="1"/>
  <c r="V34" i="5"/>
  <c r="K34" i="5"/>
  <c r="I34" i="5"/>
  <c r="H34" i="5"/>
  <c r="S34" i="5" s="1"/>
  <c r="G34" i="5"/>
  <c r="B30" i="44" s="1"/>
  <c r="C30" i="44" s="1"/>
  <c r="E30" i="44" s="1"/>
  <c r="AB33" i="5"/>
  <c r="Z33" i="5" s="1"/>
  <c r="V33" i="5"/>
  <c r="K33" i="5"/>
  <c r="Q33" i="5" s="1"/>
  <c r="I33" i="5"/>
  <c r="U33" i="5" s="1"/>
  <c r="H33" i="5"/>
  <c r="G33" i="5"/>
  <c r="B29" i="44" s="1"/>
  <c r="C29" i="44" s="1"/>
  <c r="E29" i="44" s="1"/>
  <c r="AB32" i="5"/>
  <c r="Z32" i="5" s="1"/>
  <c r="V32" i="5"/>
  <c r="K32" i="5"/>
  <c r="I32" i="5"/>
  <c r="H32" i="5"/>
  <c r="S32" i="5" s="1"/>
  <c r="G32" i="5"/>
  <c r="B28" i="44" s="1"/>
  <c r="C28" i="44" s="1"/>
  <c r="E28" i="44" s="1"/>
  <c r="AB31" i="5"/>
  <c r="V31" i="5"/>
  <c r="K31" i="5"/>
  <c r="S31" i="5" s="1"/>
  <c r="I31" i="5"/>
  <c r="U31" i="5" s="1"/>
  <c r="H31" i="5"/>
  <c r="G31" i="5"/>
  <c r="B27" i="44" s="1"/>
  <c r="C27" i="44" s="1"/>
  <c r="E27" i="44" s="1"/>
  <c r="AB30" i="5"/>
  <c r="Z30" i="5"/>
  <c r="Z29" i="5" s="1"/>
  <c r="V30" i="5"/>
  <c r="V29" i="5" s="1"/>
  <c r="K30" i="5"/>
  <c r="I30" i="5"/>
  <c r="I28" i="5" s="1"/>
  <c r="H30" i="5"/>
  <c r="R30" i="5" s="1"/>
  <c r="G30" i="5"/>
  <c r="AK29" i="5"/>
  <c r="AG29" i="5"/>
  <c r="AF29" i="5"/>
  <c r="AE29" i="5"/>
  <c r="AD29" i="5"/>
  <c r="AC29" i="5"/>
  <c r="AB29" i="5"/>
  <c r="AA29" i="5"/>
  <c r="I29" i="5"/>
  <c r="H29" i="5"/>
  <c r="G29" i="5"/>
  <c r="AK28" i="5"/>
  <c r="AK15" i="5" s="1"/>
  <c r="AG28" i="5"/>
  <c r="AG15" i="5" s="1"/>
  <c r="AF28" i="5"/>
  <c r="AE28" i="5"/>
  <c r="AD28" i="5"/>
  <c r="AC28" i="5"/>
  <c r="AC15" i="5" s="1"/>
  <c r="AA28" i="5"/>
  <c r="AA15" i="5" s="1"/>
  <c r="V28" i="5"/>
  <c r="G28" i="5"/>
  <c r="AB27" i="5"/>
  <c r="Z27" i="5" s="1"/>
  <c r="V27" i="5"/>
  <c r="K27" i="5"/>
  <c r="I27" i="5"/>
  <c r="H27" i="5"/>
  <c r="Q27" i="5" s="1"/>
  <c r="G27" i="5"/>
  <c r="B23" i="44" s="1"/>
  <c r="C23" i="44" s="1"/>
  <c r="E23" i="44" s="1"/>
  <c r="AB26" i="5"/>
  <c r="Z26" i="5" s="1"/>
  <c r="V26" i="5"/>
  <c r="Q26" i="5"/>
  <c r="AJ26" i="5" s="1"/>
  <c r="K26" i="5"/>
  <c r="S26" i="5" s="1"/>
  <c r="I26" i="5"/>
  <c r="U26" i="5" s="1"/>
  <c r="H26" i="5"/>
  <c r="P26" i="5" s="1"/>
  <c r="X26" i="5" s="1"/>
  <c r="G26" i="5"/>
  <c r="B22" i="44" s="1"/>
  <c r="AB25" i="5"/>
  <c r="Z25" i="5"/>
  <c r="V25" i="5"/>
  <c r="U25" i="5"/>
  <c r="P25" i="5"/>
  <c r="O25" i="5" s="1"/>
  <c r="K25" i="5"/>
  <c r="I25" i="5"/>
  <c r="H25" i="5"/>
  <c r="Q25" i="5" s="1"/>
  <c r="G25" i="5"/>
  <c r="B21" i="44" s="1"/>
  <c r="C21" i="44" s="1"/>
  <c r="E21" i="44" s="1"/>
  <c r="AB24" i="5"/>
  <c r="Z24" i="5" s="1"/>
  <c r="V24" i="5"/>
  <c r="K24" i="5"/>
  <c r="I24" i="5"/>
  <c r="H24" i="5"/>
  <c r="Q24" i="5" s="1"/>
  <c r="G24" i="5"/>
  <c r="B20" i="44" s="1"/>
  <c r="C20" i="44" s="1"/>
  <c r="E20" i="44" s="1"/>
  <c r="AB23" i="5"/>
  <c r="Z23" i="5" s="1"/>
  <c r="V23" i="5"/>
  <c r="R23" i="5"/>
  <c r="K23" i="5"/>
  <c r="Q23" i="5" s="1"/>
  <c r="Y23" i="5" s="1"/>
  <c r="I23" i="5"/>
  <c r="H23" i="5"/>
  <c r="U23" i="5" s="1"/>
  <c r="G23" i="5"/>
  <c r="B19" i="44" s="1"/>
  <c r="C19" i="44" s="1"/>
  <c r="E19" i="44" s="1"/>
  <c r="AB22" i="5"/>
  <c r="Z22" i="5"/>
  <c r="V22" i="5"/>
  <c r="U22" i="5"/>
  <c r="Q22" i="5"/>
  <c r="AJ22" i="5" s="1"/>
  <c r="O22" i="5"/>
  <c r="K22" i="5"/>
  <c r="R22" i="5" s="1"/>
  <c r="I22" i="5"/>
  <c r="H22" i="5"/>
  <c r="P22" i="5" s="1"/>
  <c r="X22" i="5" s="1"/>
  <c r="G22" i="5"/>
  <c r="B18" i="44" s="1"/>
  <c r="C18" i="44" s="1"/>
  <c r="E18" i="44" s="1"/>
  <c r="AI21" i="5"/>
  <c r="AB21" i="5"/>
  <c r="Z21" i="5"/>
  <c r="V21" i="5"/>
  <c r="U21" i="5"/>
  <c r="P21" i="5"/>
  <c r="O21" i="5" s="1"/>
  <c r="K21" i="5"/>
  <c r="S21" i="5" s="1"/>
  <c r="I21" i="5"/>
  <c r="H21" i="5"/>
  <c r="G21" i="5"/>
  <c r="AB20" i="5"/>
  <c r="Z20" i="5" s="1"/>
  <c r="V20" i="5"/>
  <c r="K20" i="5"/>
  <c r="I20" i="5"/>
  <c r="H20" i="5"/>
  <c r="U20" i="5" s="1"/>
  <c r="G20" i="5"/>
  <c r="B16" i="44" s="1"/>
  <c r="C16" i="44" s="1"/>
  <c r="E16" i="44" s="1"/>
  <c r="AI19" i="5"/>
  <c r="AB19" i="5"/>
  <c r="Z19" i="5"/>
  <c r="V19" i="5"/>
  <c r="U19" i="5"/>
  <c r="P19" i="5"/>
  <c r="O19" i="5" s="1"/>
  <c r="K19" i="5"/>
  <c r="S19" i="5" s="1"/>
  <c r="I19" i="5"/>
  <c r="H19" i="5"/>
  <c r="G19" i="5"/>
  <c r="B15" i="44" s="1"/>
  <c r="C15" i="44" s="1"/>
  <c r="E15" i="44" s="1"/>
  <c r="AB18" i="5"/>
  <c r="Z18" i="5" s="1"/>
  <c r="V18" i="5"/>
  <c r="S18" i="5"/>
  <c r="S17" i="5" s="1"/>
  <c r="S16" i="5" s="1"/>
  <c r="S15" i="5" s="1"/>
  <c r="K18" i="5"/>
  <c r="R18" i="5" s="1"/>
  <c r="T18" i="5" s="1"/>
  <c r="T17" i="5" s="1"/>
  <c r="T16" i="5" s="1"/>
  <c r="T15" i="5" s="1"/>
  <c r="I18" i="5"/>
  <c r="Q18" i="5" s="1"/>
  <c r="H18" i="5"/>
  <c r="U18" i="5" s="1"/>
  <c r="U17" i="5" s="1"/>
  <c r="U16" i="5" s="1"/>
  <c r="U15" i="5" s="1"/>
  <c r="G18" i="5"/>
  <c r="B14" i="44" s="1"/>
  <c r="AK17" i="5"/>
  <c r="AG17" i="5"/>
  <c r="AF17" i="5"/>
  <c r="AE17" i="5"/>
  <c r="AD17" i="5"/>
  <c r="AC17" i="5"/>
  <c r="AA17" i="5"/>
  <c r="V17" i="5"/>
  <c r="R17" i="5"/>
  <c r="I17" i="5"/>
  <c r="H17" i="5"/>
  <c r="AK16" i="5"/>
  <c r="AG16" i="5"/>
  <c r="AF16" i="5"/>
  <c r="AE16" i="5"/>
  <c r="AD16" i="5"/>
  <c r="AC16" i="5"/>
  <c r="AA16" i="5"/>
  <c r="V16" i="5"/>
  <c r="R16" i="5"/>
  <c r="I16" i="5"/>
  <c r="I15" i="5" s="1"/>
  <c r="H16" i="5"/>
  <c r="H15" i="5" s="1"/>
  <c r="AE15" i="5"/>
  <c r="AD15" i="5"/>
  <c r="V15" i="5"/>
  <c r="R15" i="5"/>
  <c r="M15" i="5"/>
  <c r="AC14" i="5"/>
  <c r="AA14" i="5"/>
  <c r="AB14" i="5" s="1"/>
  <c r="Z14" i="5" s="1"/>
  <c r="V14" i="5"/>
  <c r="U14" i="5"/>
  <c r="P14" i="5"/>
  <c r="X14" i="5" s="1"/>
  <c r="K14" i="5"/>
  <c r="Q14" i="5" s="1"/>
  <c r="G14" i="5"/>
  <c r="AJ13" i="5"/>
  <c r="AC13" i="5"/>
  <c r="AB13" i="5"/>
  <c r="Z13" i="5" s="1"/>
  <c r="AA13" i="5"/>
  <c r="V13" i="5"/>
  <c r="U13" i="5"/>
  <c r="S13" i="5"/>
  <c r="Q13" i="5"/>
  <c r="Y13" i="5" s="1"/>
  <c r="P13" i="5"/>
  <c r="AI13" i="5" s="1"/>
  <c r="AH13" i="5" s="1"/>
  <c r="K13" i="5"/>
  <c r="R13" i="5" s="1"/>
  <c r="T13" i="5" s="1"/>
  <c r="G13" i="5"/>
  <c r="B9" i="44" s="1"/>
  <c r="C9" i="44" s="1"/>
  <c r="E9" i="44" s="1"/>
  <c r="AC12" i="5"/>
  <c r="AA12" i="5"/>
  <c r="AB12" i="5" s="1"/>
  <c r="V12" i="5"/>
  <c r="K12" i="5"/>
  <c r="S12" i="5" s="1"/>
  <c r="S11" i="5" s="1"/>
  <c r="S10" i="5" s="1"/>
  <c r="S9" i="5" s="1"/>
  <c r="I12" i="5"/>
  <c r="P12" i="5" s="1"/>
  <c r="G12" i="5"/>
  <c r="B8" i="44" s="1"/>
  <c r="AM11" i="5"/>
  <c r="AK11" i="5"/>
  <c r="AG11" i="5"/>
  <c r="AF11" i="5"/>
  <c r="AE11" i="5"/>
  <c r="AD11" i="5"/>
  <c r="AC11" i="5"/>
  <c r="AA11" i="5"/>
  <c r="V11" i="5"/>
  <c r="I11" i="5"/>
  <c r="I10" i="5" s="1"/>
  <c r="I9" i="5" s="1"/>
  <c r="H11" i="5"/>
  <c r="H10" i="5" s="1"/>
  <c r="H9" i="5" s="1"/>
  <c r="G11" i="5"/>
  <c r="AM10" i="5"/>
  <c r="AK10" i="5"/>
  <c r="AK9" i="5" s="1"/>
  <c r="AG10" i="5"/>
  <c r="AF10" i="5"/>
  <c r="AE10" i="5"/>
  <c r="AD10" i="5"/>
  <c r="AD9" i="5" s="1"/>
  <c r="AE8" i="5" s="1"/>
  <c r="AC10" i="5"/>
  <c r="AC9" i="5" s="1"/>
  <c r="AA10" i="5"/>
  <c r="V10" i="5"/>
  <c r="V9" i="5" s="1"/>
  <c r="N10" i="5"/>
  <c r="M10" i="5"/>
  <c r="L10" i="5"/>
  <c r="K10" i="5"/>
  <c r="J10" i="5"/>
  <c r="G10" i="5"/>
  <c r="AE9" i="5"/>
  <c r="AA9" i="5"/>
  <c r="AB11" i="5" l="1"/>
  <c r="AB10" i="5" s="1"/>
  <c r="AB9" i="5" s="1"/>
  <c r="Z12" i="5"/>
  <c r="Z11" i="5" s="1"/>
  <c r="Z10" i="5" s="1"/>
  <c r="Z9" i="5" s="1"/>
  <c r="AJ25" i="5"/>
  <c r="Y25" i="5"/>
  <c r="AJ27" i="5"/>
  <c r="Y27" i="5"/>
  <c r="AJ38" i="5"/>
  <c r="Y38" i="5"/>
  <c r="Q37" i="5"/>
  <c r="Q36" i="5"/>
  <c r="E51" i="44"/>
  <c r="C49" i="44"/>
  <c r="C50" i="44"/>
  <c r="T57" i="5"/>
  <c r="AJ64" i="5"/>
  <c r="Y64" i="5"/>
  <c r="T65" i="5"/>
  <c r="S67" i="5"/>
  <c r="S66" i="5"/>
  <c r="T101" i="5"/>
  <c r="R100" i="5"/>
  <c r="R99" i="5"/>
  <c r="AJ111" i="5"/>
  <c r="Q110" i="5"/>
  <c r="Q109" i="5"/>
  <c r="Y111" i="5"/>
  <c r="T114" i="5"/>
  <c r="AG9" i="5"/>
  <c r="X12" i="5"/>
  <c r="P11" i="5"/>
  <c r="P10" i="5" s="1"/>
  <c r="P9" i="5" s="1"/>
  <c r="AI12" i="5"/>
  <c r="O12" i="5"/>
  <c r="O11" i="5" s="1"/>
  <c r="O10" i="5" s="1"/>
  <c r="O9" i="5" s="1"/>
  <c r="AJ18" i="5"/>
  <c r="AJ17" i="5" s="1"/>
  <c r="AJ16" i="5" s="1"/>
  <c r="AJ15" i="5" s="1"/>
  <c r="Y18" i="5"/>
  <c r="Y17" i="5" s="1"/>
  <c r="Y16" i="5" s="1"/>
  <c r="Y15" i="5" s="1"/>
  <c r="Q17" i="5"/>
  <c r="Q16" i="5" s="1"/>
  <c r="Q15" i="5" s="1"/>
  <c r="Z17" i="5"/>
  <c r="Z16" i="5" s="1"/>
  <c r="T37" i="5"/>
  <c r="T36" i="5"/>
  <c r="AJ48" i="5"/>
  <c r="Y48" i="5"/>
  <c r="Y50" i="5"/>
  <c r="AJ50" i="5"/>
  <c r="Y52" i="5"/>
  <c r="AJ52" i="5"/>
  <c r="U53" i="5"/>
  <c r="U54" i="5"/>
  <c r="AJ58" i="5"/>
  <c r="Y58" i="5"/>
  <c r="W63" i="5"/>
  <c r="AL63" i="5" s="1"/>
  <c r="AN63" i="5" s="1"/>
  <c r="AH87" i="5"/>
  <c r="AH91" i="5"/>
  <c r="T105" i="5"/>
  <c r="T118" i="5"/>
  <c r="T120" i="5"/>
  <c r="X136" i="5"/>
  <c r="AI136" i="5"/>
  <c r="O136" i="5"/>
  <c r="T22" i="5"/>
  <c r="Y33" i="5"/>
  <c r="AJ33" i="5"/>
  <c r="AJ35" i="5"/>
  <c r="Y35" i="5"/>
  <c r="U36" i="5"/>
  <c r="U37" i="5"/>
  <c r="W59" i="5"/>
  <c r="AL59" i="5" s="1"/>
  <c r="AN59" i="5" s="1"/>
  <c r="AJ62" i="5"/>
  <c r="Y62" i="5"/>
  <c r="AJ70" i="5"/>
  <c r="Y70" i="5"/>
  <c r="U100" i="5"/>
  <c r="U99" i="5"/>
  <c r="AI110" i="5"/>
  <c r="AI109" i="5"/>
  <c r="AM111" i="5"/>
  <c r="AJ14" i="5"/>
  <c r="O14" i="5"/>
  <c r="Y14" i="5"/>
  <c r="W14" i="5" s="1"/>
  <c r="AL14" i="5" s="1"/>
  <c r="AN14" i="5" s="1"/>
  <c r="AJ24" i="5"/>
  <c r="Y24" i="5"/>
  <c r="T30" i="5"/>
  <c r="R29" i="5"/>
  <c r="R28" i="5"/>
  <c r="AJ55" i="5"/>
  <c r="Y55" i="5"/>
  <c r="Q54" i="5"/>
  <c r="Q53" i="5"/>
  <c r="AJ60" i="5"/>
  <c r="Y60" i="5"/>
  <c r="T61" i="5"/>
  <c r="Y69" i="5"/>
  <c r="AJ69" i="5"/>
  <c r="U79" i="5"/>
  <c r="U78" i="5"/>
  <c r="R12" i="5"/>
  <c r="X13" i="5"/>
  <c r="W13" i="5" s="1"/>
  <c r="AL13" i="5" s="1"/>
  <c r="AN13" i="5" s="1"/>
  <c r="R14" i="5"/>
  <c r="P32" i="5"/>
  <c r="P34" i="5"/>
  <c r="S37" i="5"/>
  <c r="S36" i="5"/>
  <c r="P40" i="5"/>
  <c r="AJ44" i="5"/>
  <c r="P45" i="5"/>
  <c r="P47" i="5"/>
  <c r="U49" i="5"/>
  <c r="U51" i="5"/>
  <c r="U68" i="5"/>
  <c r="Y87" i="5"/>
  <c r="Y89" i="5"/>
  <c r="Y91" i="5"/>
  <c r="P94" i="5"/>
  <c r="P96" i="5"/>
  <c r="P98" i="5"/>
  <c r="Z124" i="5"/>
  <c r="Z123" i="5"/>
  <c r="Q128" i="5"/>
  <c r="S128" i="5"/>
  <c r="P128" i="5"/>
  <c r="Q130" i="5"/>
  <c r="S130" i="5"/>
  <c r="P130" i="5"/>
  <c r="Z137" i="5"/>
  <c r="Z138" i="5"/>
  <c r="AI140" i="5"/>
  <c r="X140" i="5"/>
  <c r="O140" i="5"/>
  <c r="Y150" i="5"/>
  <c r="Y152" i="5"/>
  <c r="Y154" i="5"/>
  <c r="O164" i="5"/>
  <c r="X164" i="5"/>
  <c r="W164" i="5" s="1"/>
  <c r="AL164" i="5" s="1"/>
  <c r="AN164" i="5" s="1"/>
  <c r="AI164" i="5"/>
  <c r="AH164" i="5" s="1"/>
  <c r="S14" i="5"/>
  <c r="AI14" i="5"/>
  <c r="R20" i="5"/>
  <c r="S23" i="5"/>
  <c r="T23" i="5" s="1"/>
  <c r="AJ23" i="5"/>
  <c r="P24" i="5"/>
  <c r="R26" i="5"/>
  <c r="T26" i="5" s="1"/>
  <c r="AI26" i="5"/>
  <c r="AH26" i="5" s="1"/>
  <c r="P27" i="5"/>
  <c r="H28" i="5"/>
  <c r="S33" i="5"/>
  <c r="Q34" i="5"/>
  <c r="S35" i="5"/>
  <c r="R40" i="5"/>
  <c r="Y43" i="5"/>
  <c r="S48" i="5"/>
  <c r="Q49" i="5"/>
  <c r="S50" i="5"/>
  <c r="S52" i="5"/>
  <c r="T55" i="5"/>
  <c r="Q68" i="5"/>
  <c r="R69" i="5"/>
  <c r="S70" i="5"/>
  <c r="Q76" i="5"/>
  <c r="Z78" i="5"/>
  <c r="Q80" i="5"/>
  <c r="AB79" i="5"/>
  <c r="AB78" i="5"/>
  <c r="Q82" i="5"/>
  <c r="X82" i="5"/>
  <c r="O85" i="5"/>
  <c r="X85" i="5"/>
  <c r="W85" i="5" s="1"/>
  <c r="AL85" i="5" s="1"/>
  <c r="AN85" i="5" s="1"/>
  <c r="O89" i="5"/>
  <c r="X89" i="5"/>
  <c r="W89" i="5" s="1"/>
  <c r="AL89" i="5" s="1"/>
  <c r="AN89" i="5" s="1"/>
  <c r="T104" i="5"/>
  <c r="X106" i="5"/>
  <c r="W106" i="5" s="1"/>
  <c r="AL106" i="5" s="1"/>
  <c r="AN106" i="5" s="1"/>
  <c r="AI106" i="5"/>
  <c r="X108" i="5"/>
  <c r="W108" i="5" s="1"/>
  <c r="AL108" i="5" s="1"/>
  <c r="AN108" i="5" s="1"/>
  <c r="AI108" i="5"/>
  <c r="AJ131" i="5"/>
  <c r="Y131" i="5"/>
  <c r="AJ133" i="5"/>
  <c r="Y133" i="5"/>
  <c r="AJ135" i="5"/>
  <c r="Y135" i="5"/>
  <c r="AB138" i="5"/>
  <c r="U138" i="5"/>
  <c r="U137" i="5"/>
  <c r="R140" i="5"/>
  <c r="X142" i="5"/>
  <c r="W142" i="5" s="1"/>
  <c r="AL142" i="5" s="1"/>
  <c r="AN142" i="5" s="1"/>
  <c r="AI142" i="5"/>
  <c r="AH142" i="5" s="1"/>
  <c r="AJ142" i="5"/>
  <c r="Y142" i="5"/>
  <c r="U147" i="5"/>
  <c r="U146" i="5"/>
  <c r="AJ147" i="5"/>
  <c r="AJ146" i="5"/>
  <c r="S150" i="5"/>
  <c r="U150" i="5"/>
  <c r="P150" i="5"/>
  <c r="S152" i="5"/>
  <c r="U152" i="5"/>
  <c r="P152" i="5"/>
  <c r="S154" i="5"/>
  <c r="U154" i="5"/>
  <c r="P154" i="5"/>
  <c r="S156" i="5"/>
  <c r="U156" i="5"/>
  <c r="P156" i="5"/>
  <c r="U158" i="5"/>
  <c r="P158" i="5"/>
  <c r="C120" i="44"/>
  <c r="E121" i="44"/>
  <c r="C119" i="44"/>
  <c r="Q12" i="5"/>
  <c r="U12" i="5"/>
  <c r="U11" i="5" s="1"/>
  <c r="U10" i="5" s="1"/>
  <c r="U9" i="5" s="1"/>
  <c r="O13" i="5"/>
  <c r="R19" i="5"/>
  <c r="T19" i="5" s="1"/>
  <c r="X19" i="5"/>
  <c r="R21" i="5"/>
  <c r="T21" i="5" s="1"/>
  <c r="X21" i="5"/>
  <c r="S22" i="5"/>
  <c r="Y22" i="5"/>
  <c r="W22" i="5" s="1"/>
  <c r="AL22" i="5" s="1"/>
  <c r="AN22" i="5" s="1"/>
  <c r="P23" i="5"/>
  <c r="R24" i="5"/>
  <c r="S24" i="5"/>
  <c r="S25" i="5"/>
  <c r="AI25" i="5"/>
  <c r="O26" i="5"/>
  <c r="R27" i="5"/>
  <c r="S27" i="5"/>
  <c r="P30" i="5"/>
  <c r="U30" i="5"/>
  <c r="P31" i="5"/>
  <c r="Q31" i="5"/>
  <c r="AB28" i="5"/>
  <c r="P33" i="5"/>
  <c r="P35" i="5"/>
  <c r="G36" i="5"/>
  <c r="R37" i="5"/>
  <c r="R39" i="5"/>
  <c r="T39" i="5" s="1"/>
  <c r="X39" i="5"/>
  <c r="R41" i="5"/>
  <c r="T41" i="5" s="1"/>
  <c r="X41" i="5"/>
  <c r="G42" i="5"/>
  <c r="Q43" i="5"/>
  <c r="AB43" i="5"/>
  <c r="R44" i="5"/>
  <c r="P46" i="5"/>
  <c r="Q46" i="5"/>
  <c r="P48" i="5"/>
  <c r="P50" i="5"/>
  <c r="P52" i="5"/>
  <c r="G53" i="5"/>
  <c r="R56" i="5"/>
  <c r="T56" i="5" s="1"/>
  <c r="X56" i="5"/>
  <c r="S57" i="5"/>
  <c r="Y57" i="5"/>
  <c r="W57" i="5" s="1"/>
  <c r="AL57" i="5" s="1"/>
  <c r="AN57" i="5" s="1"/>
  <c r="S59" i="5"/>
  <c r="T59" i="5" s="1"/>
  <c r="Y59" i="5"/>
  <c r="S61" i="5"/>
  <c r="Y61" i="5"/>
  <c r="W61" i="5" s="1"/>
  <c r="AL61" i="5" s="1"/>
  <c r="AN61" i="5" s="1"/>
  <c r="S63" i="5"/>
  <c r="T63" i="5" s="1"/>
  <c r="Y63" i="5"/>
  <c r="S65" i="5"/>
  <c r="Y65" i="5"/>
  <c r="W65" i="5" s="1"/>
  <c r="AL65" i="5" s="1"/>
  <c r="AN65" i="5" s="1"/>
  <c r="I66" i="5"/>
  <c r="C64" i="44"/>
  <c r="B63" i="44"/>
  <c r="P69" i="5"/>
  <c r="U69" i="5"/>
  <c r="P70" i="5"/>
  <c r="U71" i="5"/>
  <c r="Q71" i="5"/>
  <c r="P71" i="5"/>
  <c r="U73" i="5"/>
  <c r="Q73" i="5"/>
  <c r="P73" i="5"/>
  <c r="U75" i="5"/>
  <c r="Q75" i="5"/>
  <c r="P75" i="5"/>
  <c r="U77" i="5"/>
  <c r="Q77" i="5"/>
  <c r="P77" i="5"/>
  <c r="V78" i="5"/>
  <c r="R82" i="5"/>
  <c r="AJ83" i="5"/>
  <c r="AI85" i="5"/>
  <c r="AH85" i="5" s="1"/>
  <c r="AI89" i="5"/>
  <c r="AH89" i="5" s="1"/>
  <c r="U92" i="5"/>
  <c r="C90" i="44"/>
  <c r="B89" i="44"/>
  <c r="P95" i="5"/>
  <c r="P97" i="5"/>
  <c r="P101" i="5"/>
  <c r="AJ102" i="5"/>
  <c r="AJ104" i="5"/>
  <c r="AJ106" i="5"/>
  <c r="AJ108" i="5"/>
  <c r="R110" i="5"/>
  <c r="P112" i="5"/>
  <c r="P114" i="5"/>
  <c r="U116" i="5"/>
  <c r="S120" i="5"/>
  <c r="Q120" i="5"/>
  <c r="AB124" i="5"/>
  <c r="R124" i="5"/>
  <c r="R123" i="5"/>
  <c r="T125" i="5"/>
  <c r="B135" i="44"/>
  <c r="G137" i="5"/>
  <c r="O137" i="5"/>
  <c r="O138" i="5"/>
  <c r="O141" i="5"/>
  <c r="X141" i="5"/>
  <c r="S143" i="5"/>
  <c r="U143" i="5"/>
  <c r="Q143" i="5"/>
  <c r="Y145" i="5"/>
  <c r="AJ145" i="5"/>
  <c r="R147" i="5"/>
  <c r="C144" i="44"/>
  <c r="B143" i="44"/>
  <c r="B142" i="44"/>
  <c r="Q147" i="5"/>
  <c r="Q146" i="5"/>
  <c r="Q151" i="5"/>
  <c r="R151" i="5"/>
  <c r="T151" i="5" s="1"/>
  <c r="Q153" i="5"/>
  <c r="R153" i="5"/>
  <c r="T153" i="5" s="1"/>
  <c r="Q155" i="5"/>
  <c r="R155" i="5"/>
  <c r="T155" i="5" s="1"/>
  <c r="Q157" i="5"/>
  <c r="R157" i="5"/>
  <c r="T157" i="5" s="1"/>
  <c r="Q160" i="5"/>
  <c r="U163" i="5"/>
  <c r="U162" i="5" s="1"/>
  <c r="H162" i="5"/>
  <c r="P163" i="5"/>
  <c r="Y166" i="5"/>
  <c r="Y171" i="5"/>
  <c r="AJ171" i="5"/>
  <c r="B50" i="44"/>
  <c r="B88" i="44"/>
  <c r="P20" i="5"/>
  <c r="Q30" i="5"/>
  <c r="R31" i="5"/>
  <c r="T31" i="5" s="1"/>
  <c r="U32" i="5"/>
  <c r="R33" i="5"/>
  <c r="T33" i="5" s="1"/>
  <c r="U34" i="5"/>
  <c r="R35" i="5"/>
  <c r="S44" i="5"/>
  <c r="U45" i="5"/>
  <c r="R46" i="5"/>
  <c r="T46" i="5" s="1"/>
  <c r="U47" i="5"/>
  <c r="R48" i="5"/>
  <c r="P49" i="5"/>
  <c r="R50" i="5"/>
  <c r="T50" i="5" s="1"/>
  <c r="P51" i="5"/>
  <c r="R52" i="5"/>
  <c r="T52" i="5" s="1"/>
  <c r="S54" i="5"/>
  <c r="S53" i="5"/>
  <c r="P68" i="5"/>
  <c r="R70" i="5"/>
  <c r="T70" i="5" s="1"/>
  <c r="X81" i="5"/>
  <c r="W81" i="5" s="1"/>
  <c r="AL81" i="5" s="1"/>
  <c r="AN81" i="5" s="1"/>
  <c r="AI81" i="5"/>
  <c r="Y85" i="5"/>
  <c r="P113" i="5"/>
  <c r="P115" i="5"/>
  <c r="P117" i="5"/>
  <c r="S122" i="5"/>
  <c r="Q122" i="5"/>
  <c r="Q126" i="5"/>
  <c r="S126" i="5"/>
  <c r="P126" i="5"/>
  <c r="Q132" i="5"/>
  <c r="S132" i="5"/>
  <c r="P132" i="5"/>
  <c r="Q134" i="5"/>
  <c r="S134" i="5"/>
  <c r="P134" i="5"/>
  <c r="Q136" i="5"/>
  <c r="S136" i="5"/>
  <c r="O148" i="5"/>
  <c r="P147" i="5"/>
  <c r="P146" i="5"/>
  <c r="X148" i="5"/>
  <c r="AI148" i="5"/>
  <c r="Y156" i="5"/>
  <c r="Y158" i="5"/>
  <c r="B13" i="44"/>
  <c r="B12" i="44"/>
  <c r="U24" i="5"/>
  <c r="U27" i="5"/>
  <c r="Q32" i="5"/>
  <c r="C34" i="44"/>
  <c r="B33" i="44"/>
  <c r="B32" i="44"/>
  <c r="C40" i="44"/>
  <c r="B38" i="44"/>
  <c r="Z43" i="5"/>
  <c r="Z42" i="5"/>
  <c r="Q45" i="5"/>
  <c r="Q47" i="5"/>
  <c r="Q51" i="5"/>
  <c r="H67" i="5"/>
  <c r="Q72" i="5"/>
  <c r="Q74" i="5"/>
  <c r="X83" i="5"/>
  <c r="W83" i="5" s="1"/>
  <c r="AL83" i="5" s="1"/>
  <c r="AN83" i="5" s="1"/>
  <c r="AI83" i="5"/>
  <c r="O87" i="5"/>
  <c r="X87" i="5"/>
  <c r="W87" i="5" s="1"/>
  <c r="AL87" i="5" s="1"/>
  <c r="AN87" i="5" s="1"/>
  <c r="O91" i="5"/>
  <c r="X91" i="5"/>
  <c r="H93" i="5"/>
  <c r="S94" i="5"/>
  <c r="S95" i="5"/>
  <c r="T95" i="5" s="1"/>
  <c r="S96" i="5"/>
  <c r="S97" i="5"/>
  <c r="T97" i="5" s="1"/>
  <c r="S98" i="5"/>
  <c r="S101" i="5"/>
  <c r="X102" i="5"/>
  <c r="W102" i="5" s="1"/>
  <c r="AL102" i="5" s="1"/>
  <c r="AN102" i="5" s="1"/>
  <c r="AI102" i="5"/>
  <c r="AH102" i="5" s="1"/>
  <c r="T102" i="5"/>
  <c r="X104" i="5"/>
  <c r="W104" i="5" s="1"/>
  <c r="AL104" i="5" s="1"/>
  <c r="AN104" i="5" s="1"/>
  <c r="AI104" i="5"/>
  <c r="AH104" i="5" s="1"/>
  <c r="T106" i="5"/>
  <c r="T108" i="5"/>
  <c r="O111" i="5"/>
  <c r="P110" i="5"/>
  <c r="P109" i="5"/>
  <c r="S112" i="5"/>
  <c r="T112" i="5" s="1"/>
  <c r="S113" i="5"/>
  <c r="S114" i="5"/>
  <c r="S115" i="5"/>
  <c r="S116" i="5"/>
  <c r="Q116" i="5"/>
  <c r="P119" i="5"/>
  <c r="R122" i="5"/>
  <c r="T122" i="5" s="1"/>
  <c r="AJ127" i="5"/>
  <c r="Y127" i="5"/>
  <c r="AJ129" i="5"/>
  <c r="Y129" i="5"/>
  <c r="O166" i="5"/>
  <c r="X166" i="5"/>
  <c r="W166" i="5" s="1"/>
  <c r="AL166" i="5" s="1"/>
  <c r="AN166" i="5" s="1"/>
  <c r="AI166" i="5"/>
  <c r="AH166" i="5" s="1"/>
  <c r="B49" i="44"/>
  <c r="B7" i="44"/>
  <c r="B6" i="44" s="1"/>
  <c r="C8" i="44"/>
  <c r="G17" i="5"/>
  <c r="G16" i="5" s="1"/>
  <c r="G15" i="5" s="1"/>
  <c r="G9" i="5" s="1"/>
  <c r="AB17" i="5"/>
  <c r="AB16" i="5" s="1"/>
  <c r="P18" i="5"/>
  <c r="Q19" i="5"/>
  <c r="Q20" i="5"/>
  <c r="S20" i="5"/>
  <c r="Q21" i="5"/>
  <c r="AI22" i="5"/>
  <c r="AH22" i="5" s="1"/>
  <c r="AM22" i="5" s="1"/>
  <c r="R25" i="5"/>
  <c r="X25" i="5"/>
  <c r="W25" i="5" s="1"/>
  <c r="AL25" i="5" s="1"/>
  <c r="AN25" i="5" s="1"/>
  <c r="Y26" i="5"/>
  <c r="W26" i="5" s="1"/>
  <c r="AL26" i="5" s="1"/>
  <c r="AN26" i="5" s="1"/>
  <c r="S30" i="5"/>
  <c r="Z31" i="5"/>
  <c r="Z28" i="5" s="1"/>
  <c r="R32" i="5"/>
  <c r="T32" i="5" s="1"/>
  <c r="R34" i="5"/>
  <c r="T34" i="5" s="1"/>
  <c r="G37" i="5"/>
  <c r="P38" i="5"/>
  <c r="Q39" i="5"/>
  <c r="Q40" i="5"/>
  <c r="S40" i="5"/>
  <c r="Q41" i="5"/>
  <c r="G43" i="5"/>
  <c r="P44" i="5"/>
  <c r="V43" i="5"/>
  <c r="V42" i="5"/>
  <c r="R45" i="5"/>
  <c r="T45" i="5" s="1"/>
  <c r="R47" i="5"/>
  <c r="T47" i="5" s="1"/>
  <c r="R49" i="5"/>
  <c r="T49" i="5" s="1"/>
  <c r="R51" i="5"/>
  <c r="T51" i="5" s="1"/>
  <c r="G54" i="5"/>
  <c r="P55" i="5"/>
  <c r="Q56" i="5"/>
  <c r="AI57" i="5"/>
  <c r="AH57" i="5" s="1"/>
  <c r="P58" i="5"/>
  <c r="AI59" i="5"/>
  <c r="AH59" i="5" s="1"/>
  <c r="P60" i="5"/>
  <c r="AI61" i="5"/>
  <c r="AH61" i="5" s="1"/>
  <c r="P62" i="5"/>
  <c r="AI63" i="5"/>
  <c r="AH63" i="5" s="1"/>
  <c r="P64" i="5"/>
  <c r="AI65" i="5"/>
  <c r="AH65" i="5" s="1"/>
  <c r="H66" i="5"/>
  <c r="AB66" i="5"/>
  <c r="R68" i="5"/>
  <c r="S69" i="5"/>
  <c r="P72" i="5"/>
  <c r="R72" i="5"/>
  <c r="T72" i="5" s="1"/>
  <c r="P74" i="5"/>
  <c r="R74" i="5"/>
  <c r="T74" i="5" s="1"/>
  <c r="P76" i="5"/>
  <c r="R76" i="5"/>
  <c r="T76" i="5" s="1"/>
  <c r="S78" i="5"/>
  <c r="P80" i="5"/>
  <c r="R80" i="5"/>
  <c r="AJ81" i="5"/>
  <c r="AI82" i="5"/>
  <c r="S83" i="5"/>
  <c r="T83" i="5" s="1"/>
  <c r="U84" i="5"/>
  <c r="Q84" i="5"/>
  <c r="P84" i="5"/>
  <c r="U86" i="5"/>
  <c r="Q86" i="5"/>
  <c r="P86" i="5"/>
  <c r="U88" i="5"/>
  <c r="Q88" i="5"/>
  <c r="P88" i="5"/>
  <c r="U90" i="5"/>
  <c r="Q90" i="5"/>
  <c r="P90" i="5"/>
  <c r="H92" i="5"/>
  <c r="Q94" i="5"/>
  <c r="Z93" i="5"/>
  <c r="Z92" i="5"/>
  <c r="Q95" i="5"/>
  <c r="Q96" i="5"/>
  <c r="Q97" i="5"/>
  <c r="Q98" i="5"/>
  <c r="Z99" i="5"/>
  <c r="Q101" i="5"/>
  <c r="S102" i="5"/>
  <c r="AB100" i="5"/>
  <c r="AB99" i="5"/>
  <c r="S103" i="5"/>
  <c r="T103" i="5" s="1"/>
  <c r="Q103" i="5"/>
  <c r="X103" i="5"/>
  <c r="AI103" i="5"/>
  <c r="S104" i="5"/>
  <c r="S105" i="5"/>
  <c r="Q105" i="5"/>
  <c r="X105" i="5"/>
  <c r="AI105" i="5"/>
  <c r="S106" i="5"/>
  <c r="S107" i="5"/>
  <c r="T107" i="5" s="1"/>
  <c r="Q107" i="5"/>
  <c r="X107" i="5"/>
  <c r="AI107" i="5"/>
  <c r="S108" i="5"/>
  <c r="X111" i="5"/>
  <c r="Q112" i="5"/>
  <c r="Q113" i="5"/>
  <c r="Z113" i="5"/>
  <c r="AB110" i="5"/>
  <c r="AB109" i="5"/>
  <c r="Q114" i="5"/>
  <c r="Q115" i="5"/>
  <c r="R116" i="5"/>
  <c r="T116" i="5" s="1"/>
  <c r="S118" i="5"/>
  <c r="Q118" i="5"/>
  <c r="P121" i="5"/>
  <c r="U122" i="5"/>
  <c r="AB123" i="5"/>
  <c r="S124" i="5"/>
  <c r="Y124" i="5"/>
  <c r="Y123" i="5"/>
  <c r="AJ125" i="5"/>
  <c r="U126" i="5"/>
  <c r="P127" i="5"/>
  <c r="R127" i="5"/>
  <c r="T127" i="5" s="1"/>
  <c r="U128" i="5"/>
  <c r="P129" i="5"/>
  <c r="R129" i="5"/>
  <c r="T129" i="5" s="1"/>
  <c r="U130" i="5"/>
  <c r="P131" i="5"/>
  <c r="R131" i="5"/>
  <c r="T131" i="5" s="1"/>
  <c r="U132" i="5"/>
  <c r="P133" i="5"/>
  <c r="R133" i="5"/>
  <c r="T133" i="5" s="1"/>
  <c r="U134" i="5"/>
  <c r="P135" i="5"/>
  <c r="R135" i="5"/>
  <c r="T135" i="5" s="1"/>
  <c r="U136" i="5"/>
  <c r="Q139" i="5"/>
  <c r="R139" i="5"/>
  <c r="S141" i="5"/>
  <c r="Q141" i="5"/>
  <c r="R141" i="5"/>
  <c r="AI141" i="5"/>
  <c r="T142" i="5"/>
  <c r="P143" i="5"/>
  <c r="O144" i="5"/>
  <c r="X144" i="5"/>
  <c r="W144" i="5" s="1"/>
  <c r="AL144" i="5" s="1"/>
  <c r="AN144" i="5" s="1"/>
  <c r="AI144" i="5"/>
  <c r="AH144" i="5" s="1"/>
  <c r="Y147" i="5"/>
  <c r="Y146" i="5"/>
  <c r="Q149" i="5"/>
  <c r="R149" i="5"/>
  <c r="T149" i="5" s="1"/>
  <c r="AB147" i="5"/>
  <c r="AB146" i="5"/>
  <c r="Z149" i="5"/>
  <c r="X159" i="5"/>
  <c r="W159" i="5" s="1"/>
  <c r="AL159" i="5" s="1"/>
  <c r="AN159" i="5" s="1"/>
  <c r="AI159" i="5"/>
  <c r="O159" i="5"/>
  <c r="O160" i="5"/>
  <c r="AI160" i="5"/>
  <c r="X161" i="5"/>
  <c r="W161" i="5" s="1"/>
  <c r="AL161" i="5" s="1"/>
  <c r="AN161" i="5" s="1"/>
  <c r="AI161" i="5"/>
  <c r="AH161" i="5" s="1"/>
  <c r="T161" i="5"/>
  <c r="Q163" i="5"/>
  <c r="O168" i="5"/>
  <c r="X168" i="5"/>
  <c r="W168" i="5" s="1"/>
  <c r="AL168" i="5" s="1"/>
  <c r="AN168" i="5" s="1"/>
  <c r="AI168" i="5"/>
  <c r="AH168" i="5" s="1"/>
  <c r="O170" i="5"/>
  <c r="X170" i="5"/>
  <c r="W170" i="5" s="1"/>
  <c r="AL170" i="5" s="1"/>
  <c r="AN170" i="5" s="1"/>
  <c r="AI170" i="5"/>
  <c r="AH170" i="5" s="1"/>
  <c r="T170" i="5"/>
  <c r="C14" i="44"/>
  <c r="C26" i="44"/>
  <c r="B25" i="44"/>
  <c r="B24" i="44"/>
  <c r="B39" i="44"/>
  <c r="U81" i="5"/>
  <c r="S82" i="5"/>
  <c r="U83" i="5"/>
  <c r="R94" i="5"/>
  <c r="R96" i="5"/>
  <c r="T96" i="5" s="1"/>
  <c r="R98" i="5"/>
  <c r="B106" i="44"/>
  <c r="B105" i="44"/>
  <c r="C107" i="44"/>
  <c r="S111" i="5"/>
  <c r="R113" i="5"/>
  <c r="T113" i="5" s="1"/>
  <c r="R115" i="5"/>
  <c r="Q117" i="5"/>
  <c r="S117" i="5"/>
  <c r="Q119" i="5"/>
  <c r="S119" i="5"/>
  <c r="Q121" i="5"/>
  <c r="S121" i="5"/>
  <c r="P125" i="5"/>
  <c r="V124" i="5"/>
  <c r="V123" i="5"/>
  <c r="R126" i="5"/>
  <c r="T126" i="5" s="1"/>
  <c r="R128" i="5"/>
  <c r="T128" i="5" s="1"/>
  <c r="R130" i="5"/>
  <c r="T130" i="5" s="1"/>
  <c r="R132" i="5"/>
  <c r="R134" i="5"/>
  <c r="T134" i="5" s="1"/>
  <c r="R136" i="5"/>
  <c r="T136" i="5" s="1"/>
  <c r="P137" i="5"/>
  <c r="AI139" i="5"/>
  <c r="R143" i="5"/>
  <c r="T143" i="5" s="1"/>
  <c r="S144" i="5"/>
  <c r="T144" i="5" s="1"/>
  <c r="S145" i="5"/>
  <c r="S148" i="5"/>
  <c r="X149" i="5"/>
  <c r="AI149" i="5"/>
  <c r="X151" i="5"/>
  <c r="AI151" i="5"/>
  <c r="X153" i="5"/>
  <c r="AI153" i="5"/>
  <c r="X155" i="5"/>
  <c r="AI155" i="5"/>
  <c r="X157" i="5"/>
  <c r="AI157" i="5"/>
  <c r="R160" i="5"/>
  <c r="AJ161" i="5"/>
  <c r="S170" i="5"/>
  <c r="S171" i="5"/>
  <c r="C76" i="44"/>
  <c r="B75" i="44"/>
  <c r="V92" i="5"/>
  <c r="B96" i="44"/>
  <c r="B95" i="44"/>
  <c r="C97" i="44"/>
  <c r="P116" i="5"/>
  <c r="R117" i="5"/>
  <c r="P118" i="5"/>
  <c r="R119" i="5"/>
  <c r="T119" i="5" s="1"/>
  <c r="P120" i="5"/>
  <c r="R121" i="5"/>
  <c r="P122" i="5"/>
  <c r="B120" i="44"/>
  <c r="B119" i="44"/>
  <c r="Q140" i="5"/>
  <c r="S140" i="5"/>
  <c r="P145" i="5"/>
  <c r="R150" i="5"/>
  <c r="T150" i="5" s="1"/>
  <c r="O151" i="5"/>
  <c r="R152" i="5"/>
  <c r="T152" i="5" s="1"/>
  <c r="O153" i="5"/>
  <c r="R154" i="5"/>
  <c r="T154" i="5" s="1"/>
  <c r="O155" i="5"/>
  <c r="R156" i="5"/>
  <c r="O157" i="5"/>
  <c r="R158" i="5"/>
  <c r="AJ159" i="5"/>
  <c r="S161" i="5"/>
  <c r="R163" i="5"/>
  <c r="AB162" i="5"/>
  <c r="U165" i="5"/>
  <c r="Q165" i="5"/>
  <c r="P165" i="5"/>
  <c r="U167" i="5"/>
  <c r="Q167" i="5"/>
  <c r="P167" i="5"/>
  <c r="U169" i="5"/>
  <c r="Q169" i="5"/>
  <c r="P169" i="5"/>
  <c r="P171" i="5"/>
  <c r="R145" i="5"/>
  <c r="T145" i="5" s="1"/>
  <c r="S158" i="5"/>
  <c r="U159" i="5"/>
  <c r="S160" i="5"/>
  <c r="U161" i="5"/>
  <c r="C159" i="44"/>
  <c r="B158" i="44"/>
  <c r="S163" i="5"/>
  <c r="S162" i="5" s="1"/>
  <c r="R171" i="5"/>
  <c r="T171" i="5" s="1"/>
  <c r="AI165" i="5" l="1"/>
  <c r="X165" i="5"/>
  <c r="O165" i="5"/>
  <c r="AH157" i="5"/>
  <c r="AH149" i="5"/>
  <c r="AI125" i="5"/>
  <c r="O125" i="5"/>
  <c r="P124" i="5"/>
  <c r="P123" i="5"/>
  <c r="X125" i="5"/>
  <c r="Y149" i="5"/>
  <c r="AJ149" i="5"/>
  <c r="X133" i="5"/>
  <c r="W133" i="5" s="1"/>
  <c r="AL133" i="5" s="1"/>
  <c r="AN133" i="5" s="1"/>
  <c r="O133" i="5"/>
  <c r="AI133" i="5"/>
  <c r="AH133" i="5" s="1"/>
  <c r="AJ107" i="5"/>
  <c r="AH107" i="5" s="1"/>
  <c r="Y107" i="5"/>
  <c r="W107" i="5" s="1"/>
  <c r="AL107" i="5" s="1"/>
  <c r="AN107" i="5" s="1"/>
  <c r="AI88" i="5"/>
  <c r="X88" i="5"/>
  <c r="W88" i="5" s="1"/>
  <c r="AL88" i="5" s="1"/>
  <c r="AN88" i="5" s="1"/>
  <c r="O88" i="5"/>
  <c r="O76" i="5"/>
  <c r="X76" i="5"/>
  <c r="W76" i="5" s="1"/>
  <c r="AL76" i="5" s="1"/>
  <c r="AN76" i="5" s="1"/>
  <c r="AI76" i="5"/>
  <c r="AI62" i="5"/>
  <c r="AH62" i="5" s="1"/>
  <c r="X62" i="5"/>
  <c r="W62" i="5" s="1"/>
  <c r="AL62" i="5" s="1"/>
  <c r="AN62" i="5" s="1"/>
  <c r="O62" i="5"/>
  <c r="AB15" i="5"/>
  <c r="S93" i="5"/>
  <c r="S92" i="5"/>
  <c r="AJ74" i="5"/>
  <c r="Y74" i="5"/>
  <c r="AJ47" i="5"/>
  <c r="Y47" i="5"/>
  <c r="C33" i="44"/>
  <c r="C32" i="44"/>
  <c r="E34" i="44"/>
  <c r="X134" i="5"/>
  <c r="AI134" i="5"/>
  <c r="O134" i="5"/>
  <c r="AJ126" i="5"/>
  <c r="Y126" i="5"/>
  <c r="AI115" i="5"/>
  <c r="X115" i="5"/>
  <c r="W115" i="5" s="1"/>
  <c r="AL115" i="5" s="1"/>
  <c r="AN115" i="5" s="1"/>
  <c r="O115" i="5"/>
  <c r="AI49" i="5"/>
  <c r="X49" i="5"/>
  <c r="O49" i="5"/>
  <c r="AI20" i="5"/>
  <c r="AH20" i="5" s="1"/>
  <c r="X20" i="5"/>
  <c r="O20" i="5"/>
  <c r="O163" i="5"/>
  <c r="O162" i="5" s="1"/>
  <c r="P162" i="5"/>
  <c r="AI163" i="5"/>
  <c r="X163" i="5"/>
  <c r="E144" i="44"/>
  <c r="C142" i="44"/>
  <c r="C143" i="44"/>
  <c r="AJ143" i="5"/>
  <c r="Y143" i="5"/>
  <c r="O114" i="5"/>
  <c r="X114" i="5"/>
  <c r="W114" i="5" s="1"/>
  <c r="AL114" i="5" s="1"/>
  <c r="AN114" i="5" s="1"/>
  <c r="AI114" i="5"/>
  <c r="O101" i="5"/>
  <c r="P100" i="5"/>
  <c r="P99" i="5"/>
  <c r="X101" i="5"/>
  <c r="AI101" i="5"/>
  <c r="Y77" i="5"/>
  <c r="AJ77" i="5"/>
  <c r="AJ12" i="5"/>
  <c r="AJ11" i="5" s="1"/>
  <c r="AJ10" i="5" s="1"/>
  <c r="AJ9" i="5" s="1"/>
  <c r="Y12" i="5"/>
  <c r="Y11" i="5" s="1"/>
  <c r="Y10" i="5" s="1"/>
  <c r="Y9" i="5" s="1"/>
  <c r="Q11" i="5"/>
  <c r="Q10" i="5" s="1"/>
  <c r="Q9" i="5" s="1"/>
  <c r="AI2" i="5" s="1"/>
  <c r="AJ76" i="5"/>
  <c r="Y76" i="5"/>
  <c r="W140" i="5"/>
  <c r="AL140" i="5" s="1"/>
  <c r="AN140" i="5" s="1"/>
  <c r="AJ43" i="5"/>
  <c r="AJ42" i="5"/>
  <c r="T12" i="5"/>
  <c r="T11" i="5" s="1"/>
  <c r="T10" i="5" s="1"/>
  <c r="T9" i="5" s="1"/>
  <c r="R11" i="5"/>
  <c r="R10" i="5" s="1"/>
  <c r="R9" i="5" s="1"/>
  <c r="X11" i="5"/>
  <c r="X10" i="5" s="1"/>
  <c r="X9" i="5" s="1"/>
  <c r="AJ110" i="5"/>
  <c r="AJ109" i="5"/>
  <c r="T100" i="5"/>
  <c r="T99" i="5"/>
  <c r="E50" i="44"/>
  <c r="E49" i="44"/>
  <c r="AJ37" i="5"/>
  <c r="AJ36" i="5"/>
  <c r="AI171" i="5"/>
  <c r="AH171" i="5" s="1"/>
  <c r="X171" i="5"/>
  <c r="W171" i="5" s="1"/>
  <c r="AL171" i="5" s="1"/>
  <c r="AN171" i="5" s="1"/>
  <c r="O171" i="5"/>
  <c r="AI167" i="5"/>
  <c r="AH167" i="5" s="1"/>
  <c r="X167" i="5"/>
  <c r="O167" i="5"/>
  <c r="Y165" i="5"/>
  <c r="AJ165" i="5"/>
  <c r="T156" i="5"/>
  <c r="O122" i="5"/>
  <c r="AI122" i="5"/>
  <c r="AH122" i="5" s="1"/>
  <c r="X122" i="5"/>
  <c r="W122" i="5" s="1"/>
  <c r="AL122" i="5" s="1"/>
  <c r="AN122" i="5" s="1"/>
  <c r="O118" i="5"/>
  <c r="X118" i="5"/>
  <c r="AI118" i="5"/>
  <c r="E76" i="44"/>
  <c r="C75" i="44"/>
  <c r="C74" i="44"/>
  <c r="W153" i="5"/>
  <c r="AL153" i="5" s="1"/>
  <c r="AN153" i="5" s="1"/>
  <c r="W149" i="5"/>
  <c r="AL149" i="5" s="1"/>
  <c r="AN149" i="5" s="1"/>
  <c r="S110" i="5"/>
  <c r="S109" i="5"/>
  <c r="T98" i="5"/>
  <c r="AM141" i="5"/>
  <c r="T139" i="5"/>
  <c r="R137" i="5"/>
  <c r="R138" i="5"/>
  <c r="X135" i="5"/>
  <c r="W135" i="5" s="1"/>
  <c r="AL135" i="5" s="1"/>
  <c r="AN135" i="5" s="1"/>
  <c r="O135" i="5"/>
  <c r="AI135" i="5"/>
  <c r="AH135" i="5" s="1"/>
  <c r="X127" i="5"/>
  <c r="W127" i="5" s="1"/>
  <c r="AL127" i="5" s="1"/>
  <c r="AN127" i="5" s="1"/>
  <c r="O127" i="5"/>
  <c r="AI127" i="5"/>
  <c r="AH127" i="5" s="1"/>
  <c r="AI121" i="5"/>
  <c r="AH121" i="5" s="1"/>
  <c r="X121" i="5"/>
  <c r="O121" i="5"/>
  <c r="Y115" i="5"/>
  <c r="AJ115" i="5"/>
  <c r="Z110" i="5"/>
  <c r="Z109" i="5"/>
  <c r="AJ105" i="5"/>
  <c r="Y105" i="5"/>
  <c r="W105" i="5" s="1"/>
  <c r="AL105" i="5" s="1"/>
  <c r="AN105" i="5" s="1"/>
  <c r="Y98" i="5"/>
  <c r="AJ98" i="5"/>
  <c r="AI90" i="5"/>
  <c r="O90" i="5"/>
  <c r="X90" i="5"/>
  <c r="Y88" i="5"/>
  <c r="AJ88" i="5"/>
  <c r="O80" i="5"/>
  <c r="P79" i="5"/>
  <c r="P78" i="5"/>
  <c r="X80" i="5"/>
  <c r="AI80" i="5"/>
  <c r="AJ41" i="5"/>
  <c r="AH41" i="5" s="1"/>
  <c r="Y41" i="5"/>
  <c r="P36" i="5"/>
  <c r="AI38" i="5"/>
  <c r="X38" i="5"/>
  <c r="O38" i="5"/>
  <c r="P37" i="5"/>
  <c r="T25" i="5"/>
  <c r="Y20" i="5"/>
  <c r="AJ20" i="5"/>
  <c r="AJ72" i="5"/>
  <c r="Y72" i="5"/>
  <c r="AJ45" i="5"/>
  <c r="Y45" i="5"/>
  <c r="C39" i="44"/>
  <c r="C38" i="44"/>
  <c r="E40" i="44"/>
  <c r="AJ32" i="5"/>
  <c r="Y32" i="5"/>
  <c r="AM148" i="5"/>
  <c r="AH148" i="5"/>
  <c r="AI146" i="5"/>
  <c r="AI147" i="5"/>
  <c r="O147" i="5"/>
  <c r="O146" i="5"/>
  <c r="AJ132" i="5"/>
  <c r="Y132" i="5"/>
  <c r="AJ122" i="5"/>
  <c r="Y122" i="5"/>
  <c r="AI113" i="5"/>
  <c r="AH113" i="5" s="1"/>
  <c r="X113" i="5"/>
  <c r="O113" i="5"/>
  <c r="T48" i="5"/>
  <c r="S43" i="5"/>
  <c r="S42" i="5"/>
  <c r="Y157" i="5"/>
  <c r="W157" i="5" s="1"/>
  <c r="AL157" i="5" s="1"/>
  <c r="AN157" i="5" s="1"/>
  <c r="AJ157" i="5"/>
  <c r="Y153" i="5"/>
  <c r="AJ153" i="5"/>
  <c r="AH153" i="5" s="1"/>
  <c r="T124" i="5"/>
  <c r="T123" i="5"/>
  <c r="AJ120" i="5"/>
  <c r="Y120" i="5"/>
  <c r="O112" i="5"/>
  <c r="X112" i="5"/>
  <c r="AI112" i="5"/>
  <c r="O97" i="5"/>
  <c r="X97" i="5"/>
  <c r="W97" i="5" s="1"/>
  <c r="AL97" i="5" s="1"/>
  <c r="AN97" i="5" s="1"/>
  <c r="AI97" i="5"/>
  <c r="T82" i="5"/>
  <c r="AI73" i="5"/>
  <c r="AH73" i="5" s="1"/>
  <c r="O73" i="5"/>
  <c r="X73" i="5"/>
  <c r="Y71" i="5"/>
  <c r="AJ71" i="5"/>
  <c r="O69" i="5"/>
  <c r="AI69" i="5"/>
  <c r="AH69" i="5" s="1"/>
  <c r="AM69" i="5" s="1"/>
  <c r="X69" i="5"/>
  <c r="W69" i="5" s="1"/>
  <c r="AL69" i="5" s="1"/>
  <c r="AN69" i="5" s="1"/>
  <c r="AJ46" i="5"/>
  <c r="Y46" i="5"/>
  <c r="X35" i="5"/>
  <c r="W35" i="5" s="1"/>
  <c r="AL35" i="5" s="1"/>
  <c r="AN35" i="5" s="1"/>
  <c r="O35" i="5"/>
  <c r="AI35" i="5"/>
  <c r="AH35" i="5" s="1"/>
  <c r="X31" i="5"/>
  <c r="O31" i="5"/>
  <c r="AI31" i="5"/>
  <c r="T27" i="5"/>
  <c r="E120" i="44"/>
  <c r="E119" i="44"/>
  <c r="O154" i="5"/>
  <c r="AI154" i="5"/>
  <c r="AH154" i="5" s="1"/>
  <c r="X154" i="5"/>
  <c r="W154" i="5" s="1"/>
  <c r="AL154" i="5" s="1"/>
  <c r="AN154" i="5" s="1"/>
  <c r="T20" i="5"/>
  <c r="AI130" i="5"/>
  <c r="O130" i="5"/>
  <c r="X130" i="5"/>
  <c r="AI98" i="5"/>
  <c r="AH98" i="5" s="1"/>
  <c r="X98" i="5"/>
  <c r="W98" i="5" s="1"/>
  <c r="AL98" i="5" s="1"/>
  <c r="AN98" i="5" s="1"/>
  <c r="O98" i="5"/>
  <c r="AI40" i="5"/>
  <c r="X40" i="5"/>
  <c r="O40" i="5"/>
  <c r="AI32" i="5"/>
  <c r="AH32" i="5" s="1"/>
  <c r="X32" i="5"/>
  <c r="O32" i="5"/>
  <c r="Y54" i="5"/>
  <c r="Y53" i="5"/>
  <c r="Y110" i="5"/>
  <c r="Y109" i="5"/>
  <c r="AI169" i="5"/>
  <c r="X169" i="5"/>
  <c r="O169" i="5"/>
  <c r="Y167" i="5"/>
  <c r="AJ167" i="5"/>
  <c r="Y140" i="5"/>
  <c r="AJ140" i="5"/>
  <c r="AH140" i="5" s="1"/>
  <c r="T121" i="5"/>
  <c r="T117" i="5"/>
  <c r="AH151" i="5"/>
  <c r="S147" i="5"/>
  <c r="S146" i="5"/>
  <c r="AM139" i="5"/>
  <c r="AH139" i="5"/>
  <c r="AI137" i="5"/>
  <c r="AI138" i="5"/>
  <c r="T132" i="5"/>
  <c r="Y121" i="5"/>
  <c r="AJ121" i="5"/>
  <c r="Y117" i="5"/>
  <c r="AJ117" i="5"/>
  <c r="C105" i="44"/>
  <c r="E107" i="44"/>
  <c r="C106" i="44"/>
  <c r="C25" i="44"/>
  <c r="C24" i="44"/>
  <c r="E26" i="44"/>
  <c r="AH159" i="5"/>
  <c r="T141" i="5"/>
  <c r="Q138" i="5"/>
  <c r="Q137" i="5"/>
  <c r="AJ139" i="5"/>
  <c r="Y139" i="5"/>
  <c r="X129" i="5"/>
  <c r="W129" i="5" s="1"/>
  <c r="AL129" i="5" s="1"/>
  <c r="AN129" i="5" s="1"/>
  <c r="O129" i="5"/>
  <c r="AI129" i="5"/>
  <c r="AH129" i="5" s="1"/>
  <c r="AJ118" i="5"/>
  <c r="Y118" i="5"/>
  <c r="AJ114" i="5"/>
  <c r="Y114" i="5"/>
  <c r="Y113" i="5"/>
  <c r="AJ113" i="5"/>
  <c r="AJ103" i="5"/>
  <c r="AH103" i="5" s="1"/>
  <c r="Y103" i="5"/>
  <c r="W103" i="5" s="1"/>
  <c r="AL103" i="5" s="1"/>
  <c r="AN103" i="5" s="1"/>
  <c r="AJ97" i="5"/>
  <c r="Y97" i="5"/>
  <c r="Y90" i="5"/>
  <c r="AJ90" i="5"/>
  <c r="AI84" i="5"/>
  <c r="X84" i="5"/>
  <c r="O84" i="5"/>
  <c r="AH82" i="5"/>
  <c r="O74" i="5"/>
  <c r="X74" i="5"/>
  <c r="AI74" i="5"/>
  <c r="AH74" i="5" s="1"/>
  <c r="R66" i="5"/>
  <c r="T68" i="5"/>
  <c r="R67" i="5"/>
  <c r="AI64" i="5"/>
  <c r="AH64" i="5" s="1"/>
  <c r="X64" i="5"/>
  <c r="W64" i="5" s="1"/>
  <c r="AL64" i="5" s="1"/>
  <c r="AN64" i="5" s="1"/>
  <c r="O64" i="5"/>
  <c r="AI60" i="5"/>
  <c r="AH60" i="5" s="1"/>
  <c r="X60" i="5"/>
  <c r="W60" i="5" s="1"/>
  <c r="AL60" i="5" s="1"/>
  <c r="AN60" i="5" s="1"/>
  <c r="O60" i="5"/>
  <c r="Y56" i="5"/>
  <c r="AJ56" i="5"/>
  <c r="AH56" i="5" s="1"/>
  <c r="AM56" i="5" s="1"/>
  <c r="S28" i="5"/>
  <c r="S29" i="5"/>
  <c r="Y19" i="5"/>
  <c r="AJ19" i="5"/>
  <c r="AH19" i="5" s="1"/>
  <c r="C7" i="44"/>
  <c r="C6" i="44" s="1"/>
  <c r="E8" i="44"/>
  <c r="E7" i="44" s="1"/>
  <c r="E6" i="44" s="1"/>
  <c r="AI119" i="5"/>
  <c r="X119" i="5"/>
  <c r="O119" i="5"/>
  <c r="W91" i="5"/>
  <c r="AL91" i="5" s="1"/>
  <c r="AN91" i="5" s="1"/>
  <c r="AH83" i="5"/>
  <c r="AM83" i="5" s="1"/>
  <c r="W148" i="5"/>
  <c r="X147" i="5"/>
  <c r="X146" i="5"/>
  <c r="AJ134" i="5"/>
  <c r="Y134" i="5"/>
  <c r="X126" i="5"/>
  <c r="W126" i="5" s="1"/>
  <c r="AL126" i="5" s="1"/>
  <c r="AN126" i="5" s="1"/>
  <c r="AI126" i="5"/>
  <c r="AH126" i="5" s="1"/>
  <c r="O126" i="5"/>
  <c r="P66" i="5"/>
  <c r="AI68" i="5"/>
  <c r="X68" i="5"/>
  <c r="O68" i="5"/>
  <c r="P67" i="5"/>
  <c r="AI51" i="5"/>
  <c r="X51" i="5"/>
  <c r="O51" i="5"/>
  <c r="T35" i="5"/>
  <c r="T111" i="5"/>
  <c r="O95" i="5"/>
  <c r="X95" i="5"/>
  <c r="AI95" i="5"/>
  <c r="AH95" i="5" s="1"/>
  <c r="AI75" i="5"/>
  <c r="O75" i="5"/>
  <c r="X75" i="5"/>
  <c r="W75" i="5" s="1"/>
  <c r="AL75" i="5" s="1"/>
  <c r="AN75" i="5" s="1"/>
  <c r="Y73" i="5"/>
  <c r="AJ73" i="5"/>
  <c r="X52" i="5"/>
  <c r="W52" i="5" s="1"/>
  <c r="AL52" i="5" s="1"/>
  <c r="AN52" i="5" s="1"/>
  <c r="O52" i="5"/>
  <c r="AI52" i="5"/>
  <c r="AH52" i="5" s="1"/>
  <c r="X46" i="5"/>
  <c r="O46" i="5"/>
  <c r="AI46" i="5"/>
  <c r="AH46" i="5" s="1"/>
  <c r="X33" i="5"/>
  <c r="W33" i="5" s="1"/>
  <c r="AL33" i="5" s="1"/>
  <c r="AN33" i="5" s="1"/>
  <c r="O33" i="5"/>
  <c r="AI33" i="5"/>
  <c r="AH33" i="5" s="1"/>
  <c r="U29" i="5"/>
  <c r="U28" i="5"/>
  <c r="T24" i="5"/>
  <c r="O156" i="5"/>
  <c r="AI156" i="5"/>
  <c r="AH156" i="5" s="1"/>
  <c r="X156" i="5"/>
  <c r="W156" i="5" s="1"/>
  <c r="AL156" i="5" s="1"/>
  <c r="AN156" i="5" s="1"/>
  <c r="T140" i="5"/>
  <c r="AH106" i="5"/>
  <c r="W82" i="5"/>
  <c r="AL82" i="5" s="1"/>
  <c r="AN82" i="5" s="1"/>
  <c r="Q79" i="5"/>
  <c r="Q78" i="5"/>
  <c r="AJ80" i="5"/>
  <c r="Y80" i="5"/>
  <c r="T69" i="5"/>
  <c r="T40" i="5"/>
  <c r="AI24" i="5"/>
  <c r="AH24" i="5" s="1"/>
  <c r="AM24" i="5" s="1"/>
  <c r="X24" i="5"/>
  <c r="W24" i="5" s="1"/>
  <c r="AL24" i="5" s="1"/>
  <c r="AN24" i="5" s="1"/>
  <c r="O24" i="5"/>
  <c r="AH14" i="5"/>
  <c r="T148" i="5"/>
  <c r="AJ128" i="5"/>
  <c r="Y128" i="5"/>
  <c r="AI96" i="5"/>
  <c r="AH96" i="5" s="1"/>
  <c r="X96" i="5"/>
  <c r="O96" i="5"/>
  <c r="AI47" i="5"/>
  <c r="AH47" i="5" s="1"/>
  <c r="X47" i="5"/>
  <c r="W47" i="5" s="1"/>
  <c r="AL47" i="5" s="1"/>
  <c r="AN47" i="5" s="1"/>
  <c r="O47" i="5"/>
  <c r="T14" i="5"/>
  <c r="AJ54" i="5"/>
  <c r="AJ53" i="5"/>
  <c r="AM110" i="5"/>
  <c r="AM109" i="5"/>
  <c r="W136" i="5"/>
  <c r="AL136" i="5" s="1"/>
  <c r="AN136" i="5" s="1"/>
  <c r="AI11" i="5"/>
  <c r="AI10" i="5" s="1"/>
  <c r="AI9" i="5" s="1"/>
  <c r="AH12" i="5"/>
  <c r="AH11" i="5" s="1"/>
  <c r="AH10" i="5" s="1"/>
  <c r="AH9" i="5" s="1"/>
  <c r="R162" i="5"/>
  <c r="T163" i="5"/>
  <c r="T162" i="5" s="1"/>
  <c r="AI145" i="5"/>
  <c r="AH145" i="5" s="1"/>
  <c r="X145" i="5"/>
  <c r="W145" i="5" s="1"/>
  <c r="AL145" i="5" s="1"/>
  <c r="AN145" i="5" s="1"/>
  <c r="O145" i="5"/>
  <c r="C95" i="44"/>
  <c r="E97" i="44"/>
  <c r="C96" i="44"/>
  <c r="Y119" i="5"/>
  <c r="AJ119" i="5"/>
  <c r="Z147" i="5"/>
  <c r="Z146" i="5"/>
  <c r="Z15" i="5" s="1"/>
  <c r="W111" i="5"/>
  <c r="X110" i="5"/>
  <c r="X109" i="5"/>
  <c r="AJ95" i="5"/>
  <c r="Y95" i="5"/>
  <c r="Y86" i="5"/>
  <c r="AJ86" i="5"/>
  <c r="T80" i="5"/>
  <c r="R78" i="5"/>
  <c r="R79" i="5"/>
  <c r="O72" i="5"/>
  <c r="X72" i="5"/>
  <c r="W72" i="5" s="1"/>
  <c r="AL72" i="5" s="1"/>
  <c r="AN72" i="5" s="1"/>
  <c r="AI72" i="5"/>
  <c r="AI58" i="5"/>
  <c r="AH58" i="5" s="1"/>
  <c r="X58" i="5"/>
  <c r="W58" i="5" s="1"/>
  <c r="AL58" i="5" s="1"/>
  <c r="AN58" i="5" s="1"/>
  <c r="O58" i="5"/>
  <c r="AJ39" i="5"/>
  <c r="AH39" i="5" s="1"/>
  <c r="Y39" i="5"/>
  <c r="W39" i="5" s="1"/>
  <c r="AL39" i="5" s="1"/>
  <c r="AN39" i="5" s="1"/>
  <c r="B134" i="44"/>
  <c r="B133" i="44"/>
  <c r="B11" i="44" s="1"/>
  <c r="B5" i="44" s="1"/>
  <c r="C135" i="44"/>
  <c r="E90" i="44"/>
  <c r="C88" i="44"/>
  <c r="C89" i="44"/>
  <c r="AI71" i="5"/>
  <c r="O71" i="5"/>
  <c r="X71" i="5"/>
  <c r="W71" i="5" s="1"/>
  <c r="AL71" i="5" s="1"/>
  <c r="AN71" i="5" s="1"/>
  <c r="X48" i="5"/>
  <c r="W48" i="5" s="1"/>
  <c r="AL48" i="5" s="1"/>
  <c r="AN48" i="5" s="1"/>
  <c r="O48" i="5"/>
  <c r="AI48" i="5"/>
  <c r="AH48" i="5" s="1"/>
  <c r="AJ31" i="5"/>
  <c r="Y31" i="5"/>
  <c r="W19" i="5"/>
  <c r="AL19" i="5" s="1"/>
  <c r="AN19" i="5" s="1"/>
  <c r="O158" i="5"/>
  <c r="X158" i="5"/>
  <c r="W158" i="5" s="1"/>
  <c r="AL158" i="5" s="1"/>
  <c r="AN158" i="5" s="1"/>
  <c r="AI158" i="5"/>
  <c r="AH158" i="5" s="1"/>
  <c r="O152" i="5"/>
  <c r="AI152" i="5"/>
  <c r="AH152" i="5" s="1"/>
  <c r="X152" i="5"/>
  <c r="W152" i="5" s="1"/>
  <c r="AL152" i="5" s="1"/>
  <c r="AN152" i="5" s="1"/>
  <c r="AH108" i="5"/>
  <c r="T53" i="5"/>
  <c r="T54" i="5"/>
  <c r="AJ34" i="5"/>
  <c r="Y34" i="5"/>
  <c r="AI128" i="5"/>
  <c r="AH128" i="5" s="1"/>
  <c r="O128" i="5"/>
  <c r="X128" i="5"/>
  <c r="AI34" i="5"/>
  <c r="X34" i="5"/>
  <c r="O34" i="5"/>
  <c r="C158" i="44"/>
  <c r="E159" i="44"/>
  <c r="E158" i="44" s="1"/>
  <c r="Y169" i="5"/>
  <c r="AJ169" i="5"/>
  <c r="T158" i="5"/>
  <c r="O120" i="5"/>
  <c r="X120" i="5"/>
  <c r="W120" i="5" s="1"/>
  <c r="AL120" i="5" s="1"/>
  <c r="AN120" i="5" s="1"/>
  <c r="AI120" i="5"/>
  <c r="AH120" i="5" s="1"/>
  <c r="O116" i="5"/>
  <c r="AI116" i="5"/>
  <c r="AH116" i="5" s="1"/>
  <c r="X116" i="5"/>
  <c r="W116" i="5" s="1"/>
  <c r="AL116" i="5" s="1"/>
  <c r="AN116" i="5" s="1"/>
  <c r="T160" i="5"/>
  <c r="W155" i="5"/>
  <c r="AL155" i="5" s="1"/>
  <c r="AN155" i="5" s="1"/>
  <c r="T115" i="5"/>
  <c r="R93" i="5"/>
  <c r="R92" i="5"/>
  <c r="T94" i="5"/>
  <c r="C13" i="44"/>
  <c r="E14" i="44"/>
  <c r="C12" i="44"/>
  <c r="AJ163" i="5"/>
  <c r="AJ162" i="5" s="1"/>
  <c r="Y163" i="5"/>
  <c r="Y162" i="5" s="1"/>
  <c r="Q162" i="5"/>
  <c r="O143" i="5"/>
  <c r="AI143" i="5"/>
  <c r="AH143" i="5" s="1"/>
  <c r="AM143" i="5" s="1"/>
  <c r="X143" i="5"/>
  <c r="W143" i="5" s="1"/>
  <c r="AL143" i="5" s="1"/>
  <c r="AN143" i="5" s="1"/>
  <c r="AJ141" i="5"/>
  <c r="AH141" i="5" s="1"/>
  <c r="Y141" i="5"/>
  <c r="W141" i="5" s="1"/>
  <c r="AL141" i="5" s="1"/>
  <c r="AN141" i="5" s="1"/>
  <c r="X131" i="5"/>
  <c r="W131" i="5" s="1"/>
  <c r="AL131" i="5" s="1"/>
  <c r="AN131" i="5" s="1"/>
  <c r="O131" i="5"/>
  <c r="AI131" i="5"/>
  <c r="AH131" i="5" s="1"/>
  <c r="AJ124" i="5"/>
  <c r="AJ123" i="5"/>
  <c r="AJ112" i="5"/>
  <c r="Y112" i="5"/>
  <c r="AH105" i="5"/>
  <c r="Q100" i="5"/>
  <c r="Q99" i="5"/>
  <c r="AJ101" i="5"/>
  <c r="Y101" i="5"/>
  <c r="Y96" i="5"/>
  <c r="AJ96" i="5"/>
  <c r="Y94" i="5"/>
  <c r="AJ94" i="5"/>
  <c r="Q92" i="5"/>
  <c r="Q93" i="5"/>
  <c r="AI86" i="5"/>
  <c r="AH86" i="5" s="1"/>
  <c r="O86" i="5"/>
  <c r="X86" i="5"/>
  <c r="Y84" i="5"/>
  <c r="AJ84" i="5"/>
  <c r="P53" i="5"/>
  <c r="AI55" i="5"/>
  <c r="X55" i="5"/>
  <c r="O55" i="5"/>
  <c r="P54" i="5"/>
  <c r="AI44" i="5"/>
  <c r="P43" i="5"/>
  <c r="P42" i="5"/>
  <c r="O44" i="5"/>
  <c r="X44" i="5"/>
  <c r="Y40" i="5"/>
  <c r="AJ40" i="5"/>
  <c r="Y21" i="5"/>
  <c r="W21" i="5" s="1"/>
  <c r="AL21" i="5" s="1"/>
  <c r="AN21" i="5" s="1"/>
  <c r="AJ21" i="5"/>
  <c r="AH21" i="5" s="1"/>
  <c r="AM21" i="5" s="1"/>
  <c r="P17" i="5"/>
  <c r="P16" i="5" s="1"/>
  <c r="P15" i="5" s="1"/>
  <c r="AI18" i="5"/>
  <c r="X18" i="5"/>
  <c r="O18" i="5"/>
  <c r="O17" i="5" s="1"/>
  <c r="O16" i="5" s="1"/>
  <c r="O15" i="5" s="1"/>
  <c r="AJ116" i="5"/>
  <c r="Y116" i="5"/>
  <c r="O110" i="5"/>
  <c r="O109" i="5"/>
  <c r="S100" i="5"/>
  <c r="S99" i="5"/>
  <c r="AJ51" i="5"/>
  <c r="Y51" i="5"/>
  <c r="AJ136" i="5"/>
  <c r="AH136" i="5" s="1"/>
  <c r="Y136" i="5"/>
  <c r="X132" i="5"/>
  <c r="W132" i="5" s="1"/>
  <c r="AL132" i="5" s="1"/>
  <c r="AN132" i="5" s="1"/>
  <c r="AI132" i="5"/>
  <c r="O132" i="5"/>
  <c r="AI117" i="5"/>
  <c r="X117" i="5"/>
  <c r="W117" i="5" s="1"/>
  <c r="AL117" i="5" s="1"/>
  <c r="AN117" i="5" s="1"/>
  <c r="O117" i="5"/>
  <c r="AH81" i="5"/>
  <c r="Y30" i="5"/>
  <c r="AJ30" i="5"/>
  <c r="Q29" i="5"/>
  <c r="Q28" i="5"/>
  <c r="AJ160" i="5"/>
  <c r="AH160" i="5" s="1"/>
  <c r="Y160" i="5"/>
  <c r="W160" i="5" s="1"/>
  <c r="AL160" i="5" s="1"/>
  <c r="AN160" i="5" s="1"/>
  <c r="Y155" i="5"/>
  <c r="AJ155" i="5"/>
  <c r="AH155" i="5" s="1"/>
  <c r="Y151" i="5"/>
  <c r="W151" i="5" s="1"/>
  <c r="AL151" i="5" s="1"/>
  <c r="AN151" i="5" s="1"/>
  <c r="AJ151" i="5"/>
  <c r="AI77" i="5"/>
  <c r="O77" i="5"/>
  <c r="X77" i="5"/>
  <c r="Y75" i="5"/>
  <c r="AJ75" i="5"/>
  <c r="X70" i="5"/>
  <c r="W70" i="5" s="1"/>
  <c r="AL70" i="5" s="1"/>
  <c r="AN70" i="5" s="1"/>
  <c r="O70" i="5"/>
  <c r="AI70" i="5"/>
  <c r="AH70" i="5" s="1"/>
  <c r="C63" i="44"/>
  <c r="C62" i="44"/>
  <c r="E64" i="44"/>
  <c r="W56" i="5"/>
  <c r="AL56" i="5" s="1"/>
  <c r="AN56" i="5" s="1"/>
  <c r="X50" i="5"/>
  <c r="W50" i="5" s="1"/>
  <c r="AL50" i="5" s="1"/>
  <c r="AN50" i="5" s="1"/>
  <c r="O50" i="5"/>
  <c r="AI50" i="5"/>
  <c r="AH50" i="5" s="1"/>
  <c r="R43" i="5"/>
  <c r="R42" i="5"/>
  <c r="T44" i="5"/>
  <c r="W41" i="5"/>
  <c r="AL41" i="5" s="1"/>
  <c r="AN41" i="5" s="1"/>
  <c r="O30" i="5"/>
  <c r="P29" i="5"/>
  <c r="P28" i="5"/>
  <c r="AI30" i="5"/>
  <c r="X30" i="5"/>
  <c r="AH25" i="5"/>
  <c r="AM25" i="5" s="1"/>
  <c r="AI23" i="5"/>
  <c r="AH23" i="5" s="1"/>
  <c r="AM23" i="5" s="1"/>
  <c r="O23" i="5"/>
  <c r="X23" i="5"/>
  <c r="W23" i="5" s="1"/>
  <c r="AL23" i="5" s="1"/>
  <c r="AN23" i="5" s="1"/>
  <c r="O150" i="5"/>
  <c r="AI150" i="5"/>
  <c r="AH150" i="5" s="1"/>
  <c r="X150" i="5"/>
  <c r="W150" i="5" s="1"/>
  <c r="AL150" i="5" s="1"/>
  <c r="AN150" i="5" s="1"/>
  <c r="AJ82" i="5"/>
  <c r="Y82" i="5"/>
  <c r="AJ68" i="5"/>
  <c r="Q66" i="5"/>
  <c r="Y68" i="5"/>
  <c r="Q67" i="5"/>
  <c r="AJ49" i="5"/>
  <c r="Y49" i="5"/>
  <c r="X27" i="5"/>
  <c r="W27" i="5" s="1"/>
  <c r="AL27" i="5" s="1"/>
  <c r="AN27" i="5" s="1"/>
  <c r="O27" i="5"/>
  <c r="AI27" i="5"/>
  <c r="AH27" i="5" s="1"/>
  <c r="AM27" i="5" s="1"/>
  <c r="AJ130" i="5"/>
  <c r="Y130" i="5"/>
  <c r="AI94" i="5"/>
  <c r="X94" i="5"/>
  <c r="O94" i="5"/>
  <c r="P93" i="5"/>
  <c r="P92" i="5"/>
  <c r="U67" i="5"/>
  <c r="U66" i="5"/>
  <c r="AI45" i="5"/>
  <c r="AH45" i="5" s="1"/>
  <c r="X45" i="5"/>
  <c r="O45" i="5"/>
  <c r="T29" i="5"/>
  <c r="T28" i="5"/>
  <c r="AH111" i="5"/>
  <c r="Y36" i="5"/>
  <c r="Y37" i="5"/>
  <c r="T42" i="5" l="1"/>
  <c r="T43" i="5"/>
  <c r="O42" i="5"/>
  <c r="O43" i="5"/>
  <c r="AJ92" i="5"/>
  <c r="AJ93" i="5"/>
  <c r="Y100" i="5"/>
  <c r="Y99" i="5"/>
  <c r="T92" i="5"/>
  <c r="T93" i="5"/>
  <c r="W51" i="5"/>
  <c r="AL51" i="5" s="1"/>
  <c r="AN51" i="5" s="1"/>
  <c r="W68" i="5"/>
  <c r="X66" i="5"/>
  <c r="X67" i="5"/>
  <c r="AI37" i="5"/>
  <c r="AI36" i="5"/>
  <c r="AM38" i="5"/>
  <c r="AH38" i="5"/>
  <c r="O79" i="5"/>
  <c r="O78" i="5"/>
  <c r="AH132" i="5"/>
  <c r="AJ100" i="5"/>
  <c r="AJ99" i="5"/>
  <c r="AH72" i="5"/>
  <c r="AJ79" i="5"/>
  <c r="AJ78" i="5"/>
  <c r="AH51" i="5"/>
  <c r="AJ137" i="5"/>
  <c r="AJ138" i="5"/>
  <c r="AM137" i="5"/>
  <c r="AM138" i="5"/>
  <c r="AH147" i="5"/>
  <c r="AH146" i="5"/>
  <c r="W80" i="5"/>
  <c r="X79" i="5"/>
  <c r="X78" i="5"/>
  <c r="AH118" i="5"/>
  <c r="AH76" i="5"/>
  <c r="X93" i="5"/>
  <c r="W94" i="5"/>
  <c r="X92" i="5"/>
  <c r="Y67" i="5"/>
  <c r="Y66" i="5"/>
  <c r="W30" i="5"/>
  <c r="X29" i="5"/>
  <c r="X28" i="5"/>
  <c r="W55" i="5"/>
  <c r="X53" i="5"/>
  <c r="X54" i="5"/>
  <c r="AH110" i="5"/>
  <c r="AH109" i="5"/>
  <c r="W45" i="5"/>
  <c r="AL45" i="5" s="1"/>
  <c r="AN45" i="5" s="1"/>
  <c r="AI93" i="5"/>
  <c r="AI92" i="5"/>
  <c r="AH94" i="5"/>
  <c r="AH30" i="5"/>
  <c r="AM30" i="5"/>
  <c r="AI29" i="5"/>
  <c r="AI28" i="5"/>
  <c r="E63" i="44"/>
  <c r="E62" i="44"/>
  <c r="W77" i="5"/>
  <c r="AL77" i="5" s="1"/>
  <c r="AN77" i="5" s="1"/>
  <c r="Y28" i="5"/>
  <c r="Y29" i="5"/>
  <c r="AH117" i="5"/>
  <c r="X43" i="5"/>
  <c r="W44" i="5"/>
  <c r="X42" i="5"/>
  <c r="AM44" i="5"/>
  <c r="AI42" i="5"/>
  <c r="AH44" i="5"/>
  <c r="AI43" i="5"/>
  <c r="AI54" i="5"/>
  <c r="AI53" i="5"/>
  <c r="AH55" i="5"/>
  <c r="AM55" i="5"/>
  <c r="W86" i="5"/>
  <c r="AL86" i="5" s="1"/>
  <c r="AN86" i="5" s="1"/>
  <c r="E13" i="44"/>
  <c r="E12" i="44"/>
  <c r="W128" i="5"/>
  <c r="AL128" i="5" s="1"/>
  <c r="AN128" i="5" s="1"/>
  <c r="AH71" i="5"/>
  <c r="C133" i="44"/>
  <c r="E135" i="44"/>
  <c r="C134" i="44"/>
  <c r="W96" i="5"/>
  <c r="AL96" i="5" s="1"/>
  <c r="AN96" i="5" s="1"/>
  <c r="T147" i="5"/>
  <c r="T146" i="5"/>
  <c r="W46" i="5"/>
  <c r="AL46" i="5" s="1"/>
  <c r="AN46" i="5" s="1"/>
  <c r="AH75" i="5"/>
  <c r="T110" i="5"/>
  <c r="T109" i="5"/>
  <c r="O67" i="5"/>
  <c r="O66" i="5"/>
  <c r="AH119" i="5"/>
  <c r="T67" i="5"/>
  <c r="T66" i="5"/>
  <c r="AH84" i="5"/>
  <c r="E106" i="44"/>
  <c r="E105" i="44"/>
  <c r="AH169" i="5"/>
  <c r="W32" i="5"/>
  <c r="AL32" i="5" s="1"/>
  <c r="AN32" i="5" s="1"/>
  <c r="AH40" i="5"/>
  <c r="W130" i="5"/>
  <c r="AL130" i="5" s="1"/>
  <c r="AN130" i="5" s="1"/>
  <c r="W31" i="5"/>
  <c r="AL31" i="5" s="1"/>
  <c r="AN31" i="5" s="1"/>
  <c r="W73" i="5"/>
  <c r="AL73" i="5" s="1"/>
  <c r="AN73" i="5" s="1"/>
  <c r="AH97" i="5"/>
  <c r="W112" i="5"/>
  <c r="AL112" i="5" s="1"/>
  <c r="AN112" i="5" s="1"/>
  <c r="W113" i="5"/>
  <c r="AL113" i="5" s="1"/>
  <c r="AN113" i="5" s="1"/>
  <c r="X37" i="5"/>
  <c r="W38" i="5"/>
  <c r="X36" i="5"/>
  <c r="W90" i="5"/>
  <c r="AL90" i="5" s="1"/>
  <c r="AN90" i="5" s="1"/>
  <c r="W167" i="5"/>
  <c r="AL167" i="5" s="1"/>
  <c r="AN167" i="5" s="1"/>
  <c r="W12" i="5"/>
  <c r="W101" i="5"/>
  <c r="X100" i="5"/>
  <c r="X99" i="5"/>
  <c r="AH114" i="5"/>
  <c r="W163" i="5"/>
  <c r="X162" i="5"/>
  <c r="W20" i="5"/>
  <c r="AL20" i="5" s="1"/>
  <c r="AN20" i="5" s="1"/>
  <c r="AH49" i="5"/>
  <c r="W134" i="5"/>
  <c r="AL134" i="5" s="1"/>
  <c r="AN134" i="5" s="1"/>
  <c r="E32" i="44"/>
  <c r="E33" i="44"/>
  <c r="X123" i="5"/>
  <c r="W125" i="5"/>
  <c r="X124" i="5"/>
  <c r="AI124" i="5"/>
  <c r="AM125" i="5"/>
  <c r="AI123" i="5"/>
  <c r="AH125" i="5"/>
  <c r="AH165" i="5"/>
  <c r="AJ67" i="5"/>
  <c r="AJ66" i="5"/>
  <c r="X17" i="5"/>
  <c r="X16" i="5" s="1"/>
  <c r="X15" i="5" s="1"/>
  <c r="W18" i="5"/>
  <c r="E96" i="44"/>
  <c r="E95" i="44"/>
  <c r="Y79" i="5"/>
  <c r="Y78" i="5"/>
  <c r="Y138" i="5"/>
  <c r="Y137" i="5"/>
  <c r="W139" i="5"/>
  <c r="AH137" i="5"/>
  <c r="AH138" i="5"/>
  <c r="AM80" i="5"/>
  <c r="AH80" i="5"/>
  <c r="AI79" i="5"/>
  <c r="AI78" i="5"/>
  <c r="W121" i="5"/>
  <c r="AL121" i="5" s="1"/>
  <c r="AN121" i="5" s="1"/>
  <c r="E75" i="44"/>
  <c r="E74" i="44"/>
  <c r="AI162" i="5"/>
  <c r="AM163" i="5"/>
  <c r="AM162" i="5" s="1"/>
  <c r="AH163" i="5"/>
  <c r="AH162" i="5" s="1"/>
  <c r="O93" i="5"/>
  <c r="O92" i="5"/>
  <c r="AH77" i="5"/>
  <c r="AM18" i="5"/>
  <c r="AM17" i="5" s="1"/>
  <c r="AM16" i="5" s="1"/>
  <c r="AM15" i="5" s="1"/>
  <c r="AM9" i="5" s="1"/>
  <c r="AI17" i="5"/>
  <c r="AI16" i="5" s="1"/>
  <c r="AI15" i="5" s="1"/>
  <c r="AH18" i="5"/>
  <c r="AH17" i="5" s="1"/>
  <c r="AH16" i="5" s="1"/>
  <c r="AH15" i="5" s="1"/>
  <c r="O54" i="5"/>
  <c r="O53" i="5"/>
  <c r="Y92" i="5"/>
  <c r="Y93" i="5"/>
  <c r="W34" i="5"/>
  <c r="AL34" i="5" s="1"/>
  <c r="AN34" i="5" s="1"/>
  <c r="W95" i="5"/>
  <c r="AL95" i="5" s="1"/>
  <c r="AN95" i="5" s="1"/>
  <c r="AI67" i="5"/>
  <c r="AI66" i="5"/>
  <c r="AH68" i="5"/>
  <c r="AM68" i="5"/>
  <c r="AH130" i="5"/>
  <c r="AH31" i="5"/>
  <c r="AH90" i="5"/>
  <c r="O29" i="5"/>
  <c r="O28" i="5"/>
  <c r="AJ29" i="5"/>
  <c r="AJ28" i="5"/>
  <c r="C11" i="44"/>
  <c r="C5" i="44" s="1"/>
  <c r="AH34" i="5"/>
  <c r="E89" i="44"/>
  <c r="E88" i="44"/>
  <c r="T79" i="5"/>
  <c r="T78" i="5"/>
  <c r="W110" i="5"/>
  <c r="W109" i="5"/>
  <c r="AL111" i="5"/>
  <c r="AL148" i="5"/>
  <c r="W147" i="5"/>
  <c r="W146" i="5"/>
  <c r="W119" i="5"/>
  <c r="AL119" i="5" s="1"/>
  <c r="AN119" i="5" s="1"/>
  <c r="W74" i="5"/>
  <c r="AL74" i="5" s="1"/>
  <c r="AN74" i="5" s="1"/>
  <c r="W84" i="5"/>
  <c r="AL84" i="5" s="1"/>
  <c r="AN84" i="5" s="1"/>
  <c r="E24" i="44"/>
  <c r="E25" i="44"/>
  <c r="W169" i="5"/>
  <c r="AL169" i="5" s="1"/>
  <c r="AN169" i="5" s="1"/>
  <c r="W40" i="5"/>
  <c r="AL40" i="5" s="1"/>
  <c r="AN40" i="5" s="1"/>
  <c r="AH112" i="5"/>
  <c r="AM147" i="5"/>
  <c r="AM146" i="5"/>
  <c r="E39" i="44"/>
  <c r="E38" i="44"/>
  <c r="O37" i="5"/>
  <c r="O36" i="5"/>
  <c r="T137" i="5"/>
  <c r="T138" i="5"/>
  <c r="W118" i="5"/>
  <c r="AL118" i="5" s="1"/>
  <c r="AN118" i="5" s="1"/>
  <c r="AM101" i="5"/>
  <c r="AH101" i="5"/>
  <c r="AI100" i="5"/>
  <c r="AI99" i="5"/>
  <c r="O100" i="5"/>
  <c r="O99" i="5"/>
  <c r="E143" i="44"/>
  <c r="E142" i="44"/>
  <c r="W49" i="5"/>
  <c r="AL49" i="5" s="1"/>
  <c r="AN49" i="5" s="1"/>
  <c r="AH115" i="5"/>
  <c r="AH134" i="5"/>
  <c r="AH88" i="5"/>
  <c r="O124" i="5"/>
  <c r="O123" i="5"/>
  <c r="W165" i="5"/>
  <c r="AL165" i="5" s="1"/>
  <c r="AN165" i="5" s="1"/>
  <c r="AL125" i="5" l="1"/>
  <c r="W124" i="5"/>
  <c r="W123" i="5"/>
  <c r="AM43" i="5"/>
  <c r="AM42" i="5"/>
  <c r="AH36" i="5"/>
  <c r="AH37" i="5"/>
  <c r="AM123" i="5"/>
  <c r="AM124" i="5"/>
  <c r="AM54" i="5"/>
  <c r="AM53" i="5"/>
  <c r="AL30" i="5"/>
  <c r="W28" i="5"/>
  <c r="W29" i="5"/>
  <c r="AL109" i="5"/>
  <c r="AL110" i="5"/>
  <c r="AN111" i="5"/>
  <c r="AL18" i="5"/>
  <c r="W17" i="5"/>
  <c r="W16" i="5" s="1"/>
  <c r="W15" i="5" s="1"/>
  <c r="AL101" i="5"/>
  <c r="W100" i="5"/>
  <c r="W99" i="5"/>
  <c r="E11" i="44"/>
  <c r="E5" i="44" s="1"/>
  <c r="AH53" i="5"/>
  <c r="AH54" i="5"/>
  <c r="AH43" i="5"/>
  <c r="AH42" i="5"/>
  <c r="W42" i="5"/>
  <c r="W43" i="5"/>
  <c r="AL44" i="5"/>
  <c r="AM29" i="5"/>
  <c r="AM28" i="5"/>
  <c r="W54" i="5"/>
  <c r="W53" i="5"/>
  <c r="AL55" i="5"/>
  <c r="W67" i="5"/>
  <c r="W66" i="5"/>
  <c r="AL68" i="5"/>
  <c r="AM67" i="5"/>
  <c r="AM66" i="5"/>
  <c r="AH66" i="5"/>
  <c r="AH67" i="5"/>
  <c r="W37" i="5"/>
  <c r="W36" i="5"/>
  <c r="AL38" i="5"/>
  <c r="AH93" i="5"/>
  <c r="AH92" i="5"/>
  <c r="W93" i="5"/>
  <c r="W92" i="5"/>
  <c r="AL94" i="5"/>
  <c r="AM37" i="5"/>
  <c r="AM36" i="5"/>
  <c r="AH100" i="5"/>
  <c r="AH99" i="5"/>
  <c r="AH79" i="5"/>
  <c r="AH78" i="5"/>
  <c r="W138" i="5"/>
  <c r="AL139" i="5"/>
  <c r="W137" i="5"/>
  <c r="W162" i="5"/>
  <c r="AL163" i="5"/>
  <c r="AM100" i="5"/>
  <c r="AM99" i="5"/>
  <c r="AL147" i="5"/>
  <c r="AL146" i="5"/>
  <c r="AN148" i="5"/>
  <c r="AM79" i="5"/>
  <c r="AM78" i="5"/>
  <c r="AH124" i="5"/>
  <c r="AH123" i="5"/>
  <c r="W11" i="5"/>
  <c r="W10" i="5" s="1"/>
  <c r="W9" i="5" s="1"/>
  <c r="AL12" i="5"/>
  <c r="E134" i="44"/>
  <c r="E133" i="44"/>
  <c r="AH29" i="5"/>
  <c r="AH28" i="5"/>
  <c r="AL80" i="5"/>
  <c r="W78" i="5"/>
  <c r="W79" i="5"/>
  <c r="AN68" i="5" l="1"/>
  <c r="AL67" i="5"/>
  <c r="AL66" i="5"/>
  <c r="AL53" i="5"/>
  <c r="AN55" i="5"/>
  <c r="AL54" i="5"/>
  <c r="AL93" i="5"/>
  <c r="AL92" i="5"/>
  <c r="AN94" i="5"/>
  <c r="AN44" i="5"/>
  <c r="AL43" i="5"/>
  <c r="AL42" i="5"/>
  <c r="AN18" i="5"/>
  <c r="AL17" i="5"/>
  <c r="AL16" i="5" s="1"/>
  <c r="AL15" i="5" s="1"/>
  <c r="AN80" i="5"/>
  <c r="AL79" i="5"/>
  <c r="AL78" i="5"/>
  <c r="AN30" i="5"/>
  <c r="AL29" i="5"/>
  <c r="AL28" i="5"/>
  <c r="AN125" i="5"/>
  <c r="AL124" i="5"/>
  <c r="AL123" i="5"/>
  <c r="AL162" i="5"/>
  <c r="AN163" i="5"/>
  <c r="AL11" i="5"/>
  <c r="AL10" i="5" s="1"/>
  <c r="AL9" i="5" s="1"/>
  <c r="AJ2" i="5" s="1"/>
  <c r="AK2" i="5" s="1"/>
  <c r="AN12" i="5"/>
  <c r="AN139" i="5"/>
  <c r="AL137" i="5"/>
  <c r="AL138" i="5"/>
  <c r="AL36" i="5"/>
  <c r="AN38" i="5"/>
  <c r="AL37" i="5"/>
  <c r="AN101" i="5"/>
  <c r="AL100" i="5"/>
  <c r="AL99" i="5"/>
</calcChain>
</file>

<file path=xl/sharedStrings.xml><?xml version="1.0" encoding="utf-8"?>
<sst xmlns="http://schemas.openxmlformats.org/spreadsheetml/2006/main" count="1587" uniqueCount="322">
  <si>
    <t>单位（市县）</t>
  </si>
  <si>
    <t>小计</t>
  </si>
  <si>
    <t xml:space="preserve"> </t>
  </si>
  <si>
    <t>长沙市</t>
  </si>
  <si>
    <r>
      <rPr>
        <b/>
        <sz val="9"/>
        <rFont val="黑体"/>
        <family val="3"/>
        <charset val="134"/>
      </rPr>
      <t>长沙市小计</t>
    </r>
  </si>
  <si>
    <r>
      <rPr>
        <b/>
        <sz val="9"/>
        <rFont val="黑体"/>
        <family val="3"/>
        <charset val="134"/>
      </rPr>
      <t>市本级及所辖区小计</t>
    </r>
  </si>
  <si>
    <t>株洲市</t>
  </si>
  <si>
    <r>
      <rPr>
        <b/>
        <sz val="9"/>
        <rFont val="黑体"/>
        <family val="3"/>
        <charset val="134"/>
      </rPr>
      <t>株洲市小计</t>
    </r>
  </si>
  <si>
    <t>渌口区</t>
  </si>
  <si>
    <t>湘潭市</t>
  </si>
  <si>
    <r>
      <rPr>
        <b/>
        <sz val="9"/>
        <rFont val="黑体"/>
        <family val="3"/>
        <charset val="134"/>
      </rPr>
      <t>湘潭市小计</t>
    </r>
  </si>
  <si>
    <t>衡阳市</t>
  </si>
  <si>
    <r>
      <rPr>
        <b/>
        <sz val="9"/>
        <rFont val="黑体"/>
        <family val="3"/>
        <charset val="134"/>
      </rPr>
      <t>衡阳市小计</t>
    </r>
  </si>
  <si>
    <t>邵阳市</t>
  </si>
  <si>
    <r>
      <rPr>
        <b/>
        <sz val="9"/>
        <rFont val="黑体"/>
        <family val="3"/>
        <charset val="134"/>
      </rPr>
      <t>邵阳市小计</t>
    </r>
  </si>
  <si>
    <t>岳阳市</t>
  </si>
  <si>
    <r>
      <rPr>
        <b/>
        <sz val="9"/>
        <rFont val="黑体"/>
        <family val="3"/>
        <charset val="134"/>
      </rPr>
      <t>岳阳市小计</t>
    </r>
  </si>
  <si>
    <t>常德市</t>
  </si>
  <si>
    <r>
      <rPr>
        <b/>
        <sz val="9"/>
        <rFont val="黑体"/>
        <family val="3"/>
        <charset val="134"/>
      </rPr>
      <t>常德市小计</t>
    </r>
  </si>
  <si>
    <t>张家界市</t>
  </si>
  <si>
    <r>
      <rPr>
        <b/>
        <sz val="9"/>
        <rFont val="黑体"/>
        <family val="3"/>
        <charset val="134"/>
      </rPr>
      <t>张家界市小计</t>
    </r>
  </si>
  <si>
    <t>益阳市</t>
  </si>
  <si>
    <r>
      <rPr>
        <b/>
        <sz val="9"/>
        <rFont val="黑体"/>
        <family val="3"/>
        <charset val="134"/>
      </rPr>
      <t>益阳市小计</t>
    </r>
  </si>
  <si>
    <t>永州市</t>
  </si>
  <si>
    <r>
      <rPr>
        <b/>
        <sz val="9"/>
        <rFont val="黑体"/>
        <family val="3"/>
        <charset val="134"/>
      </rPr>
      <t>永州市小计</t>
    </r>
  </si>
  <si>
    <t>郴州市</t>
  </si>
  <si>
    <r>
      <rPr>
        <b/>
        <sz val="9"/>
        <rFont val="黑体"/>
        <family val="3"/>
        <charset val="134"/>
      </rPr>
      <t>郴州市小计</t>
    </r>
  </si>
  <si>
    <t>娄底市</t>
  </si>
  <si>
    <r>
      <rPr>
        <b/>
        <sz val="9"/>
        <rFont val="黑体"/>
        <family val="3"/>
        <charset val="134"/>
      </rPr>
      <t>娄底市小计</t>
    </r>
  </si>
  <si>
    <t>怀化市</t>
  </si>
  <si>
    <r>
      <rPr>
        <b/>
        <sz val="9"/>
        <rFont val="黑体"/>
        <family val="3"/>
        <charset val="134"/>
      </rPr>
      <t>怀化市小计</t>
    </r>
  </si>
  <si>
    <t>湘西土家族苗族自治州</t>
  </si>
  <si>
    <r>
      <rPr>
        <b/>
        <sz val="9"/>
        <rFont val="黑体"/>
        <family val="3"/>
        <charset val="134"/>
      </rPr>
      <t>湘西土家族苗族自治州小计</t>
    </r>
  </si>
  <si>
    <t>附件3-2</t>
  </si>
  <si>
    <t>2019年普通高中建档立卡家庭经济困难学生免学杂费资金分配明细表</t>
  </si>
  <si>
    <t>单位名称</t>
  </si>
  <si>
    <t>是否西部县</t>
  </si>
  <si>
    <t>是否集中连片特困县、国扶、省扶、少数民族县</t>
  </si>
  <si>
    <t>是否省直管</t>
  </si>
  <si>
    <t>按总人口人均财力分档</t>
  </si>
  <si>
    <t>是否享受民族县政策</t>
  </si>
  <si>
    <t>2018年秋季免学杂费人数(人）</t>
  </si>
  <si>
    <t>各级资金分担比例</t>
  </si>
  <si>
    <t>2019年全年资金需求及分担额（万元）</t>
  </si>
  <si>
    <t>此次弥补2017年资金缺口（万元）</t>
  </si>
  <si>
    <t>调整后各级资金分担额</t>
  </si>
  <si>
    <t>湘财预[2018]199号、湘财预〔2019〕72号已提前下达资金（万元）</t>
  </si>
  <si>
    <t>2017年、2018年资金缺口合计</t>
  </si>
  <si>
    <t>2017年、2018年资金缺口弥补</t>
  </si>
  <si>
    <t>2019年应下达资金（万元）</t>
  </si>
  <si>
    <t>湘财预〔2019〕72号已下达资金（万元）</t>
  </si>
  <si>
    <t>拟清算下达省级资金（万元）</t>
  </si>
  <si>
    <t>待下年抵扣中央资金</t>
  </si>
  <si>
    <t>总人数</t>
  </si>
  <si>
    <t>省示范性高中人数</t>
  </si>
  <si>
    <t>省非示范性高中人数</t>
  </si>
  <si>
    <t>合计</t>
  </si>
  <si>
    <t>中央</t>
  </si>
  <si>
    <t>省级</t>
  </si>
  <si>
    <t>市级</t>
  </si>
  <si>
    <t>县级</t>
  </si>
  <si>
    <t>市（县）</t>
  </si>
  <si>
    <t>需求合计</t>
  </si>
  <si>
    <t>中央资金</t>
  </si>
  <si>
    <t>省级资金</t>
  </si>
  <si>
    <t>地方</t>
  </si>
  <si>
    <t>中央下达资金</t>
  </si>
  <si>
    <t>测算系数</t>
  </si>
  <si>
    <t>省本级小计</t>
  </si>
  <si>
    <t>省教育厅小计</t>
  </si>
  <si>
    <t>长沙市一中</t>
  </si>
  <si>
    <t>湖南师大附中</t>
  </si>
  <si>
    <t>教育厅系统财务：国防科大附中</t>
  </si>
  <si>
    <t>市县小计</t>
  </si>
  <si>
    <t>长沙市小计</t>
  </si>
  <si>
    <t>市本级及所辖区小计</t>
  </si>
  <si>
    <t>长沙市本级</t>
  </si>
  <si>
    <t>长沙县</t>
  </si>
  <si>
    <t>否</t>
  </si>
  <si>
    <t>一档</t>
  </si>
  <si>
    <t>望城区</t>
  </si>
  <si>
    <t>芙蓉区</t>
  </si>
  <si>
    <t>雨花区</t>
  </si>
  <si>
    <t>天心区</t>
  </si>
  <si>
    <t>岳麓区</t>
  </si>
  <si>
    <t>开福区</t>
  </si>
  <si>
    <t>浏阳市</t>
  </si>
  <si>
    <t>是</t>
  </si>
  <si>
    <t>宁乡市</t>
  </si>
  <si>
    <t>株洲市小计</t>
  </si>
  <si>
    <t>株洲市本级</t>
  </si>
  <si>
    <t>二档</t>
  </si>
  <si>
    <t>醴陵市</t>
  </si>
  <si>
    <t>攸县</t>
  </si>
  <si>
    <t>茶陵县</t>
  </si>
  <si>
    <t>三档</t>
  </si>
  <si>
    <t>炎陵县</t>
  </si>
  <si>
    <t>湘潭市小计</t>
  </si>
  <si>
    <t>湘潭市本级</t>
  </si>
  <si>
    <t>湘潭县</t>
  </si>
  <si>
    <t>湘乡市</t>
  </si>
  <si>
    <t>韶山市</t>
  </si>
  <si>
    <t>衡阳市小计</t>
  </si>
  <si>
    <t>衡阳市本级</t>
  </si>
  <si>
    <t>南岳区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</si>
  <si>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</si>
  <si>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</si>
  <si>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</si>
  <si>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</si>
  <si>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</si>
  <si>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</si>
  <si>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</si>
  <si>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</si>
  <si>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邵阳市本级</t>
  </si>
  <si>
    <t>双清区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</si>
  <si>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</si>
  <si>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</si>
  <si>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</si>
  <si>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</si>
  <si>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</si>
  <si>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</si>
  <si>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</si>
  <si>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</si>
  <si>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</si>
  <si>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</si>
  <si>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岳阳市本级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</si>
  <si>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</si>
  <si>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</si>
  <si>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</si>
  <si>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</si>
  <si>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</si>
  <si>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</si>
  <si>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</si>
  <si>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</si>
  <si>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</si>
  <si>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</si>
  <si>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常德市本级</t>
  </si>
  <si>
    <t>鼎城区</t>
  </si>
  <si>
    <t>西洞庭管理区</t>
  </si>
  <si>
    <t>西湖管理区</t>
  </si>
  <si>
    <t>桃花源管理区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</si>
  <si>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</si>
  <si>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</si>
  <si>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</si>
  <si>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</si>
  <si>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</si>
  <si>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</si>
  <si>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</si>
  <si>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</si>
  <si>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张家界市本级</t>
  </si>
  <si>
    <t>永定区</t>
  </si>
  <si>
    <t>武陵源区</t>
  </si>
  <si>
    <t>慈利县</t>
  </si>
  <si>
    <t>桑植县</t>
  </si>
  <si>
    <t>益阳市小计</t>
  </si>
  <si>
    <t>益阳市本级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</si>
  <si>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</si>
  <si>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</si>
  <si>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</si>
  <si>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</si>
  <si>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</si>
  <si>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</si>
  <si>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</si>
  <si>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</si>
  <si>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</si>
  <si>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</si>
  <si>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</si>
  <si>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</si>
  <si>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</si>
  <si>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</si>
  <si>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</si>
  <si>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</si>
  <si>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</si>
  <si>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</si>
  <si>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</si>
  <si>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</si>
  <si>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</si>
  <si>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</si>
  <si>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</si>
  <si>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</si>
  <si>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</si>
  <si>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</si>
  <si>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</si>
  <si>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</si>
  <si>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</si>
  <si>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</si>
  <si>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</si>
  <si>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</si>
  <si>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</si>
  <si>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</si>
  <si>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娄底市本级</t>
  </si>
  <si>
    <t>娄星区</t>
  </si>
  <si>
    <t>娄底市经济技术开发区</t>
  </si>
  <si>
    <t>涟源市</t>
  </si>
  <si>
    <t>冷水江市</t>
  </si>
  <si>
    <t>双峰县</t>
  </si>
  <si>
    <t>新化县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</si>
  <si>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</si>
  <si>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</si>
  <si>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</si>
  <si>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</si>
  <si>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</si>
  <si>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</si>
  <si>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</si>
  <si>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</si>
  <si>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</si>
  <si>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</si>
  <si>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</si>
  <si>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</si>
  <si>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</si>
  <si>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</si>
  <si>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</si>
  <si>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</si>
  <si>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湘西州本级</t>
  </si>
  <si>
    <t>吉首市</t>
  </si>
  <si>
    <t>四档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</si>
  <si>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</si>
  <si>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</si>
  <si>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</si>
  <si>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</si>
  <si>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</si>
  <si>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</si>
  <si>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</si>
  <si>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附件3-3</t>
  </si>
  <si>
    <t>2019年普通高中建档立卡家庭经济困难学生免费教科书资金分配表</t>
  </si>
  <si>
    <t>市县</t>
  </si>
  <si>
    <t>免费教科书人数(人）</t>
  </si>
  <si>
    <t>2019年资金需求（万元）</t>
  </si>
  <si>
    <t>2019年预安排资金额度（万元）</t>
  </si>
  <si>
    <t>备注</t>
  </si>
  <si>
    <t>市州合计</t>
  </si>
  <si>
    <t>雨湖区</t>
  </si>
  <si>
    <t>岳塘区</t>
  </si>
  <si>
    <t>雁峰区</t>
  </si>
  <si>
    <t>石鼓区</t>
  </si>
  <si>
    <t>珠晖区</t>
  </si>
  <si>
    <t>蒸湘区</t>
  </si>
  <si>
    <t>长沙市本级及所辖区小计</t>
  </si>
  <si>
    <t>株洲市本级及所辖区小计</t>
  </si>
  <si>
    <t>湘潭市本级及所辖区小计</t>
  </si>
  <si>
    <t>衡阳市本级及所辖区小计</t>
  </si>
  <si>
    <t>邵阳市本级及所辖区小计</t>
  </si>
  <si>
    <t>岳阳市本级及所辖区小计</t>
  </si>
  <si>
    <t>常德市本级及所辖区小计</t>
  </si>
  <si>
    <t>张家界市本级及所辖区小计</t>
  </si>
  <si>
    <t>益阳市本级及所辖区小计</t>
  </si>
  <si>
    <t>永州市本级及所辖区小计</t>
  </si>
  <si>
    <t>郴州市本级及所辖区小计</t>
  </si>
  <si>
    <t>娄底市本级及所辖区小计</t>
  </si>
  <si>
    <t>怀化市本级及所辖区小计</t>
  </si>
  <si>
    <t>湘西州小计</t>
  </si>
  <si>
    <t>助学金</t>
    <phoneticPr fontId="10" type="noConversion"/>
  </si>
  <si>
    <t>奖学金(市本级名额含所辖区）</t>
    <phoneticPr fontId="10" type="noConversion"/>
  </si>
  <si>
    <t>备注</t>
    <phoneticPr fontId="10" type="noConversion"/>
  </si>
  <si>
    <t>雨花区</t>
    <phoneticPr fontId="10" type="noConversion"/>
  </si>
  <si>
    <t>鼎城区</t>
    <phoneticPr fontId="10" type="noConversion"/>
  </si>
  <si>
    <t>单位：万元</t>
    <phoneticPr fontId="10" type="noConversion"/>
  </si>
  <si>
    <t>附件1</t>
    <phoneticPr fontId="10" type="noConversion"/>
  </si>
  <si>
    <t>附件2-1</t>
    <phoneticPr fontId="10" type="noConversion"/>
  </si>
  <si>
    <t>全年中央补助资金总额</t>
    <phoneticPr fontId="10" type="noConversion"/>
  </si>
  <si>
    <t>奖助学金</t>
    <phoneticPr fontId="10" type="noConversion"/>
  </si>
  <si>
    <t>免学费补助</t>
    <phoneticPr fontId="10" type="noConversion"/>
  </si>
  <si>
    <t>小计</t>
    <phoneticPr fontId="10" type="noConversion"/>
  </si>
  <si>
    <t>已下达中央补助资金</t>
    <phoneticPr fontId="10" type="noConversion"/>
  </si>
  <si>
    <t>原始测算应下达中央补助资金</t>
    <phoneticPr fontId="10" type="noConversion"/>
  </si>
  <si>
    <t>综合考虑中央和省级资金提前下达因素调整后此次下达中央资金</t>
    <phoneticPr fontId="10" type="noConversion"/>
  </si>
  <si>
    <t>资助人数（人）</t>
    <phoneticPr fontId="10" type="noConversion"/>
  </si>
  <si>
    <t>中央补助资金分配额（万元）</t>
    <phoneticPr fontId="10" type="noConversion"/>
  </si>
  <si>
    <t>核定全年补助额</t>
    <phoneticPr fontId="10" type="noConversion"/>
  </si>
  <si>
    <t>已下达额</t>
    <phoneticPr fontId="10" type="noConversion"/>
  </si>
  <si>
    <t>此次下达额</t>
    <phoneticPr fontId="10" type="noConversion"/>
  </si>
  <si>
    <t>追补蓝天工程职业中专学校上年缺口资金19.45万元</t>
    <phoneticPr fontId="10" type="noConversion"/>
  </si>
  <si>
    <t>追补衡阳交通工程学校上年缺口资金10.78万元</t>
    <phoneticPr fontId="10" type="noConversion"/>
  </si>
  <si>
    <t>追补蓝天工程职业中专学校上年缺口资金21.51万元</t>
    <phoneticPr fontId="10" type="noConversion"/>
  </si>
  <si>
    <t>追补衡阳交通工程学校上年缺口资金54.94万元</t>
    <phoneticPr fontId="10" type="noConversion"/>
  </si>
  <si>
    <t>免学费人数（人）</t>
    <phoneticPr fontId="10" type="noConversion"/>
  </si>
  <si>
    <t>功能科目</t>
    <phoneticPr fontId="10" type="noConversion"/>
  </si>
  <si>
    <t>2050202中专教育</t>
    <phoneticPr fontId="10" type="noConversion"/>
  </si>
  <si>
    <t>奖助学金</t>
    <phoneticPr fontId="10" type="noConversion"/>
  </si>
  <si>
    <t>免学费</t>
    <phoneticPr fontId="10" type="noConversion"/>
  </si>
  <si>
    <t>2020年市县中职学校学生资助中央补助资金分配总表</t>
    <phoneticPr fontId="10" type="noConversion"/>
  </si>
  <si>
    <t>2020年市县中职学校中职国家奖助学金中央补助资金分配测算明细表（教育部门）</t>
    <phoneticPr fontId="10" type="noConversion"/>
  </si>
  <si>
    <t>附件2-2</t>
    <phoneticPr fontId="10" type="noConversion"/>
  </si>
  <si>
    <t>单位：万元</t>
    <phoneticPr fontId="10" type="noConversion"/>
  </si>
  <si>
    <t>资助人数（人）</t>
    <phoneticPr fontId="10" type="noConversion"/>
  </si>
  <si>
    <t>中央补助资金分配额（万元）</t>
    <phoneticPr fontId="10" type="noConversion"/>
  </si>
  <si>
    <t>奖学金</t>
    <phoneticPr fontId="10" type="noConversion"/>
  </si>
  <si>
    <t>助学金</t>
    <phoneticPr fontId="10" type="noConversion"/>
  </si>
  <si>
    <t>核定全年补助额</t>
    <phoneticPr fontId="10" type="noConversion"/>
  </si>
  <si>
    <t>已下达额</t>
    <phoneticPr fontId="10" type="noConversion"/>
  </si>
  <si>
    <t>此次下达额</t>
    <phoneticPr fontId="10" type="noConversion"/>
  </si>
  <si>
    <r>
      <rPr>
        <b/>
        <sz val="9"/>
        <rFont val="黑体"/>
        <family val="3"/>
        <charset val="134"/>
      </rPr>
      <t>市州合计</t>
    </r>
  </si>
  <si>
    <r>
      <rPr>
        <sz val="9"/>
        <rFont val="黑体"/>
        <family val="3"/>
        <charset val="134"/>
      </rPr>
      <t>长沙市本级</t>
    </r>
  </si>
  <si>
    <r>
      <rPr>
        <sz val="9"/>
        <rFont val="黑体"/>
        <family val="3"/>
        <charset val="134"/>
      </rPr>
      <t>浏阳市</t>
    </r>
  </si>
  <si>
    <r>
      <rPr>
        <sz val="9"/>
        <rFont val="黑体"/>
        <family val="3"/>
        <charset val="134"/>
      </rPr>
      <t>株洲市本级</t>
    </r>
  </si>
  <si>
    <r>
      <rPr>
        <sz val="9"/>
        <rFont val="黑体"/>
        <family val="3"/>
        <charset val="134"/>
      </rPr>
      <t>湘潭市本级</t>
    </r>
  </si>
  <si>
    <r>
      <rPr>
        <sz val="9"/>
        <rFont val="黑体"/>
        <family val="3"/>
        <charset val="134"/>
      </rPr>
      <t>衡阳市本级</t>
    </r>
  </si>
  <si>
    <r>
      <rPr>
        <sz val="9"/>
        <rFont val="黑体"/>
        <family val="3"/>
        <charset val="134"/>
      </rPr>
      <t>衡阳县</t>
    </r>
  </si>
  <si>
    <r>
      <rPr>
        <sz val="9"/>
        <rFont val="黑体"/>
        <family val="3"/>
        <charset val="134"/>
      </rPr>
      <t>邵阳市本级</t>
    </r>
  </si>
  <si>
    <r>
      <rPr>
        <sz val="9"/>
        <rFont val="黑体"/>
        <family val="3"/>
        <charset val="134"/>
      </rPr>
      <t>武冈市</t>
    </r>
  </si>
  <si>
    <r>
      <rPr>
        <sz val="9"/>
        <rFont val="黑体"/>
        <family val="3"/>
        <charset val="134"/>
      </rPr>
      <t>岳阳市本级</t>
    </r>
  </si>
  <si>
    <r>
      <rPr>
        <sz val="9"/>
        <rFont val="黑体"/>
        <family val="3"/>
        <charset val="134"/>
      </rPr>
      <t>常德市本级</t>
    </r>
  </si>
  <si>
    <r>
      <rPr>
        <sz val="9"/>
        <rFont val="黑体"/>
        <family val="3"/>
        <charset val="134"/>
      </rPr>
      <t>津市市</t>
    </r>
  </si>
  <si>
    <r>
      <rPr>
        <sz val="9"/>
        <rFont val="黑体"/>
        <family val="3"/>
        <charset val="134"/>
      </rPr>
      <t>澧县</t>
    </r>
  </si>
  <si>
    <r>
      <rPr>
        <sz val="9"/>
        <rFont val="黑体"/>
        <family val="3"/>
        <charset val="134"/>
      </rPr>
      <t>桃源县</t>
    </r>
  </si>
  <si>
    <r>
      <rPr>
        <sz val="9"/>
        <rFont val="黑体"/>
        <family val="3"/>
        <charset val="134"/>
      </rPr>
      <t>张家界市本级</t>
    </r>
  </si>
  <si>
    <r>
      <rPr>
        <sz val="9"/>
        <rFont val="黑体"/>
        <family val="3"/>
        <charset val="134"/>
      </rPr>
      <t>永定区</t>
    </r>
  </si>
  <si>
    <r>
      <rPr>
        <sz val="9"/>
        <rFont val="黑体"/>
        <family val="3"/>
        <charset val="134"/>
      </rPr>
      <t>益阳市本级</t>
    </r>
  </si>
  <si>
    <r>
      <rPr>
        <sz val="9"/>
        <rFont val="黑体"/>
        <family val="3"/>
        <charset val="134"/>
      </rPr>
      <t>安化县</t>
    </r>
  </si>
  <si>
    <r>
      <rPr>
        <sz val="9"/>
        <rFont val="黑体"/>
        <family val="3"/>
        <charset val="134"/>
      </rPr>
      <t>永州市本级</t>
    </r>
  </si>
  <si>
    <r>
      <rPr>
        <sz val="9"/>
        <rFont val="黑体"/>
        <family val="3"/>
        <charset val="134"/>
      </rPr>
      <t>新田县</t>
    </r>
  </si>
  <si>
    <r>
      <rPr>
        <sz val="9"/>
        <rFont val="黑体"/>
        <family val="3"/>
        <charset val="134"/>
      </rPr>
      <t>郴州市本级</t>
    </r>
  </si>
  <si>
    <r>
      <rPr>
        <sz val="9"/>
        <rFont val="黑体"/>
        <family val="3"/>
        <charset val="134"/>
      </rPr>
      <t>娄底市本级</t>
    </r>
  </si>
  <si>
    <r>
      <rPr>
        <sz val="9"/>
        <rFont val="黑体"/>
        <family val="3"/>
        <charset val="134"/>
      </rPr>
      <t>冷水江市</t>
    </r>
  </si>
  <si>
    <r>
      <rPr>
        <sz val="9"/>
        <rFont val="黑体"/>
        <family val="3"/>
        <charset val="134"/>
      </rPr>
      <t>怀化市本级</t>
    </r>
  </si>
  <si>
    <r>
      <rPr>
        <sz val="9"/>
        <rFont val="黑体"/>
        <family val="3"/>
        <charset val="134"/>
      </rPr>
      <t>湘西州本级</t>
    </r>
  </si>
  <si>
    <r>
      <rPr>
        <sz val="9"/>
        <rFont val="黑体"/>
        <family val="3"/>
        <charset val="134"/>
      </rPr>
      <t>龙山县</t>
    </r>
  </si>
  <si>
    <t>2020年市县中职学校国家奖助学金中央补助资金测算明细表
（人社部门）</t>
    <phoneticPr fontId="10" type="noConversion"/>
  </si>
  <si>
    <t>附件3-1</t>
    <phoneticPr fontId="10" type="noConversion"/>
  </si>
  <si>
    <t>附件3-2</t>
    <phoneticPr fontId="10" type="noConversion"/>
  </si>
  <si>
    <t>2020年市县中职学校免学费中央补助资金分配测算明细表
（教育部门）</t>
    <phoneticPr fontId="10" type="noConversion"/>
  </si>
  <si>
    <t>2020年市县中职学校免学费中央补助资金分配测算明细表
（人社部门）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</si>
</sst>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_ ;[Red]\-0.00\ "/>
    <numFmt numFmtId="178" formatCode="0_);[Red]\(0\)"/>
    <numFmt numFmtId="179" formatCode="0.00_);[Red]\(0.00\)"/>
    <numFmt numFmtId="180" formatCode="0_ "/>
    <numFmt numFmtId="181" formatCode="0.00_ "/>
    <numFmt numFmtId="182" formatCode="0.0_);[Red]\(0.0\)"/>
  </numFmts>
  <fonts count="76">
    <font>
      <sz val="12"/>
      <name val="宋体"/>
      <charset val="134"/>
    </font>
    <font>
      <sz val="9"/>
      <name val="黑体"/>
      <family val="3"/>
      <charset val="134"/>
    </font>
    <font>
      <sz val="9"/>
      <name val="Times New Roman"/>
      <family val="1"/>
    </font>
    <font>
      <b/>
      <sz val="9"/>
      <name val="黑体"/>
      <family val="3"/>
      <charset val="134"/>
    </font>
    <font>
      <b/>
      <sz val="9"/>
      <name val="Times New Roman"/>
      <family val="1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Times New Roman"/>
      <family val="1"/>
    </font>
    <font>
      <b/>
      <sz val="10"/>
      <color indexed="8"/>
      <name val="宋体"/>
      <family val="3"/>
      <charset val="134"/>
      <scheme val="minor"/>
    </font>
    <font>
      <sz val="8"/>
      <name val="黑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6"/>
      <name val="黑体"/>
      <family val="3"/>
      <charset val="134"/>
    </font>
    <font>
      <b/>
      <sz val="9"/>
      <name val="宋体"/>
      <family val="3"/>
      <charset val="134"/>
    </font>
    <font>
      <b/>
      <sz val="9"/>
      <color indexed="8"/>
      <name val="Times New Roman"/>
      <family val="1"/>
    </font>
    <font>
      <sz val="9"/>
      <color indexed="10"/>
      <name val="Times New Roman"/>
      <family val="1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黑体"/>
      <family val="3"/>
      <charset val="134"/>
    </font>
    <font>
      <b/>
      <sz val="10"/>
      <name val="Times New Roman"/>
      <family val="1"/>
    </font>
    <font>
      <sz val="8"/>
      <name val="宋体"/>
      <family val="3"/>
      <charset val="134"/>
    </font>
    <font>
      <b/>
      <sz val="6"/>
      <name val="宋体"/>
      <family val="3"/>
      <charset val="134"/>
    </font>
    <font>
      <b/>
      <sz val="8"/>
      <name val="宋体"/>
      <family val="3"/>
      <charset val="134"/>
    </font>
    <font>
      <sz val="6"/>
      <name val="宋体"/>
      <family val="3"/>
      <charset val="134"/>
    </font>
    <font>
      <sz val="8"/>
      <name val="宋体"/>
      <family val="3"/>
      <charset val="134"/>
      <scheme val="minor"/>
    </font>
    <font>
      <sz val="8"/>
      <name val="Times New Roman"/>
      <family val="1"/>
    </font>
    <font>
      <b/>
      <sz val="8"/>
      <name val="黑体"/>
      <family val="3"/>
      <charset val="134"/>
    </font>
    <font>
      <b/>
      <sz val="8"/>
      <name val="Times New Roman"/>
      <family val="1"/>
    </font>
    <font>
      <b/>
      <sz val="8"/>
      <name val="宋体"/>
      <family val="3"/>
      <charset val="134"/>
      <scheme val="minor"/>
    </font>
    <font>
      <b/>
      <sz val="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color theme="1"/>
      <name val="黑体"/>
      <family val="3"/>
      <charset val="134"/>
    </font>
    <font>
      <sz val="16"/>
      <name val="黑体"/>
      <family val="3"/>
      <charset val="134"/>
    </font>
    <font>
      <b/>
      <sz val="12"/>
      <name val="宋体"/>
      <family val="3"/>
      <charset val="134"/>
    </font>
    <font>
      <sz val="18"/>
      <name val="方正小标宋_GBK"/>
      <family val="4"/>
      <charset val="134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8"/>
      <name val="仿宋_GB2312"/>
      <family val="3"/>
      <charset val="134"/>
    </font>
    <font>
      <sz val="10"/>
      <color indexed="10"/>
      <name val="宋体"/>
      <family val="3"/>
      <charset val="134"/>
    </font>
    <font>
      <b/>
      <sz val="8"/>
      <name val="仿宋_GB2312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  <charset val="134"/>
    </font>
    <font>
      <sz val="20"/>
      <name val="方正小标宋_GBK"/>
      <family val="4"/>
      <charset val="134"/>
    </font>
    <font>
      <sz val="6"/>
      <name val="方正小标宋_GBK"/>
      <family val="4"/>
      <charset val="134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8"/>
      <name val="仿宋"/>
      <family val="3"/>
      <charset val="134"/>
    </font>
    <font>
      <sz val="12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478">
    <xf numFmtId="0" fontId="0" fillId="0" borderId="0"/>
    <xf numFmtId="0" fontId="46" fillId="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21" borderId="15" applyNumberForma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65" fillId="0" borderId="0"/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7" fillId="0" borderId="0"/>
    <xf numFmtId="0" fontId="53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17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176" fontId="65" fillId="0" borderId="0" applyFont="0" applyFill="0" applyBorder="0" applyAlignment="0" applyProtection="0"/>
    <xf numFmtId="0" fontId="46" fillId="23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23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23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23" borderId="0" applyNumberFormat="0" applyBorder="0" applyAlignment="0" applyProtection="0">
      <alignment vertical="center"/>
    </xf>
    <xf numFmtId="176" fontId="65" fillId="0" borderId="0" applyFont="0" applyFill="0" applyBorder="0" applyAlignment="0" applyProtection="0"/>
    <xf numFmtId="0" fontId="46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23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65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65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65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65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65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65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65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5" fillId="0" borderId="0"/>
    <xf numFmtId="0" fontId="48" fillId="0" borderId="0" applyNumberFormat="0" applyFill="0" applyBorder="0" applyAlignment="0" applyProtection="0">
      <alignment vertical="center"/>
    </xf>
    <xf numFmtId="0" fontId="65" fillId="0" borderId="0"/>
    <xf numFmtId="0" fontId="48" fillId="0" borderId="0" applyNumberFormat="0" applyFill="0" applyBorder="0" applyAlignment="0" applyProtection="0">
      <alignment vertical="center"/>
    </xf>
    <xf numFmtId="0" fontId="65" fillId="0" borderId="0"/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56" fillId="9" borderId="0" applyNumberFormat="0" applyBorder="0" applyAlignment="0" applyProtection="0">
      <alignment vertical="center"/>
    </xf>
    <xf numFmtId="0" fontId="65" fillId="0" borderId="0"/>
    <xf numFmtId="0" fontId="56" fillId="9" borderId="0" applyNumberFormat="0" applyBorder="0" applyAlignment="0" applyProtection="0">
      <alignment vertical="center"/>
    </xf>
    <xf numFmtId="0" fontId="65" fillId="0" borderId="0"/>
    <xf numFmtId="0" fontId="56" fillId="9" borderId="0" applyNumberFormat="0" applyBorder="0" applyAlignment="0" applyProtection="0">
      <alignment vertical="center"/>
    </xf>
    <xf numFmtId="0" fontId="65" fillId="0" borderId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65" fillId="0" borderId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56" fillId="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56" fillId="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56" fillId="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7" fillId="0" borderId="0">
      <alignment vertical="center"/>
    </xf>
    <xf numFmtId="0" fontId="65" fillId="0" borderId="0"/>
    <xf numFmtId="0" fontId="65" fillId="0" borderId="0"/>
    <xf numFmtId="0" fontId="60" fillId="24" borderId="20" applyNumberFormat="0" applyAlignment="0" applyProtection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1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43" fontId="65" fillId="0" borderId="0" applyFont="0" applyFill="0" applyBorder="0" applyAlignment="0" applyProtection="0">
      <alignment vertical="center"/>
    </xf>
    <xf numFmtId="0" fontId="65" fillId="0" borderId="0"/>
    <xf numFmtId="43" fontId="65" fillId="0" borderId="0" applyFont="0" applyFill="0" applyBorder="0" applyAlignment="0" applyProtection="0">
      <alignment vertical="center"/>
    </xf>
    <xf numFmtId="0" fontId="65" fillId="0" borderId="0"/>
    <xf numFmtId="43" fontId="65" fillId="0" borderId="0" applyFont="0" applyFill="0" applyBorder="0" applyAlignment="0" applyProtection="0">
      <alignment vertical="center"/>
    </xf>
    <xf numFmtId="0" fontId="65" fillId="0" borderId="0"/>
    <xf numFmtId="43" fontId="65" fillId="0" borderId="0" applyFont="0" applyFill="0" applyBorder="0" applyAlignment="0" applyProtection="0">
      <alignment vertical="center"/>
    </xf>
    <xf numFmtId="0" fontId="65" fillId="0" borderId="0"/>
    <xf numFmtId="43" fontId="65" fillId="0" borderId="0" applyFont="0" applyFill="0" applyBorder="0" applyAlignment="0" applyProtection="0">
      <alignment vertical="center"/>
    </xf>
    <xf numFmtId="0" fontId="65" fillId="0" borderId="0"/>
    <xf numFmtId="0" fontId="65" fillId="0" borderId="0"/>
    <xf numFmtId="43" fontId="65" fillId="0" borderId="0" applyFont="0" applyFill="0" applyBorder="0" applyAlignment="0" applyProtection="0">
      <alignment vertical="center"/>
    </xf>
    <xf numFmtId="0" fontId="65" fillId="0" borderId="0"/>
    <xf numFmtId="0" fontId="65" fillId="0" borderId="0"/>
    <xf numFmtId="43" fontId="65" fillId="0" borderId="0" applyFont="0" applyFill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47" fillId="25" borderId="0" applyNumberFormat="0" applyBorder="0" applyAlignment="0" applyProtection="0">
      <alignment vertical="center"/>
    </xf>
    <xf numFmtId="0" fontId="65" fillId="0" borderId="0"/>
    <xf numFmtId="0" fontId="47" fillId="25" borderId="0" applyNumberFormat="0" applyBorder="0" applyAlignment="0" applyProtection="0">
      <alignment vertical="center"/>
    </xf>
    <xf numFmtId="0" fontId="65" fillId="0" borderId="0"/>
    <xf numFmtId="0" fontId="47" fillId="25" borderId="0" applyNumberFormat="0" applyBorder="0" applyAlignment="0" applyProtection="0">
      <alignment vertical="center"/>
    </xf>
    <xf numFmtId="0" fontId="65" fillId="0" borderId="0"/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5" fillId="0" borderId="0"/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5" fillId="0" borderId="0"/>
    <xf numFmtId="0" fontId="47" fillId="25" borderId="0" applyNumberFormat="0" applyBorder="0" applyAlignment="0" applyProtection="0">
      <alignment vertical="center"/>
    </xf>
    <xf numFmtId="0" fontId="65" fillId="0" borderId="0"/>
    <xf numFmtId="0" fontId="47" fillId="25" borderId="0" applyNumberFormat="0" applyBorder="0" applyAlignment="0" applyProtection="0">
      <alignment vertical="center"/>
    </xf>
    <xf numFmtId="0" fontId="65" fillId="0" borderId="0"/>
    <xf numFmtId="0" fontId="47" fillId="2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62" fillId="21" borderId="21" applyNumberFormat="0" applyAlignment="0" applyProtection="0">
      <alignment vertical="center"/>
    </xf>
    <xf numFmtId="0" fontId="46" fillId="0" borderId="0">
      <alignment vertical="center"/>
    </xf>
    <xf numFmtId="0" fontId="62" fillId="21" borderId="21" applyNumberFormat="0" applyAlignment="0" applyProtection="0">
      <alignment vertical="center"/>
    </xf>
    <xf numFmtId="0" fontId="46" fillId="0" borderId="0">
      <alignment vertical="center"/>
    </xf>
    <xf numFmtId="0" fontId="62" fillId="21" borderId="21" applyNumberFormat="0" applyAlignment="0" applyProtection="0">
      <alignment vertical="center"/>
    </xf>
    <xf numFmtId="0" fontId="46" fillId="0" borderId="0">
      <alignment vertical="center"/>
    </xf>
    <xf numFmtId="0" fontId="62" fillId="21" borderId="21" applyNumberFormat="0" applyAlignment="0" applyProtection="0">
      <alignment vertical="center"/>
    </xf>
    <xf numFmtId="0" fontId="46" fillId="0" borderId="0">
      <alignment vertical="center"/>
    </xf>
    <xf numFmtId="0" fontId="62" fillId="21" borderId="21" applyNumberFormat="0" applyAlignment="0" applyProtection="0">
      <alignment vertical="center"/>
    </xf>
    <xf numFmtId="0" fontId="46" fillId="0" borderId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46" fillId="0" borderId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8" fillId="6" borderId="1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26" borderId="22" applyNumberFormat="0" applyFon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6" fillId="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61" fillId="0" borderId="0">
      <alignment vertical="center"/>
    </xf>
    <xf numFmtId="0" fontId="65" fillId="0" borderId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0" fillId="24" borderId="20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62" fillId="21" borderId="21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58" fillId="6" borderId="15" applyNumberForma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5" fillId="26" borderId="22" applyNumberFormat="0" applyFont="0" applyAlignment="0" applyProtection="0">
      <alignment vertical="center"/>
    </xf>
    <xf numFmtId="0" fontId="66" fillId="0" borderId="0"/>
    <xf numFmtId="0" fontId="69" fillId="0" borderId="0">
      <alignment vertical="center"/>
    </xf>
    <xf numFmtId="0" fontId="65" fillId="0" borderId="0">
      <alignment vertical="center"/>
    </xf>
    <xf numFmtId="0" fontId="17" fillId="0" borderId="0">
      <alignment vertical="center"/>
    </xf>
  </cellStyleXfs>
  <cellXfs count="321">
    <xf numFmtId="0" fontId="0" fillId="0" borderId="0" xfId="0"/>
    <xf numFmtId="178" fontId="2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ont="1"/>
    <xf numFmtId="179" fontId="4" fillId="0" borderId="1" xfId="47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/>
    <xf numFmtId="181" fontId="12" fillId="0" borderId="0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/>
    </xf>
    <xf numFmtId="0" fontId="26" fillId="0" borderId="1" xfId="47" applyFont="1" applyFill="1" applyBorder="1" applyAlignment="1">
      <alignment vertical="center" wrapText="1"/>
    </xf>
    <xf numFmtId="177" fontId="27" fillId="0" borderId="1" xfId="0" applyNumberFormat="1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vertical="center" wrapText="1"/>
    </xf>
    <xf numFmtId="178" fontId="24" fillId="0" borderId="0" xfId="0" applyNumberFormat="1" applyFont="1" applyFill="1" applyAlignment="1">
      <alignment vertical="center"/>
    </xf>
    <xf numFmtId="178" fontId="24" fillId="0" borderId="0" xfId="0" applyNumberFormat="1" applyFont="1" applyFill="1" applyBorder="1" applyAlignment="1">
      <alignment horizontal="center" vertical="center" wrapText="1"/>
    </xf>
    <xf numFmtId="178" fontId="9" fillId="0" borderId="1" xfId="47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0" borderId="0" xfId="0" applyFont="1" applyFill="1"/>
    <xf numFmtId="177" fontId="0" fillId="2" borderId="0" xfId="0" applyNumberFormat="1" applyFont="1" applyFill="1"/>
    <xf numFmtId="177" fontId="32" fillId="2" borderId="0" xfId="0" applyNumberFormat="1" applyFont="1" applyFill="1"/>
    <xf numFmtId="0" fontId="18" fillId="4" borderId="1" xfId="1142" applyFont="1" applyFill="1" applyBorder="1" applyAlignment="1">
      <alignment horizontal="center" vertical="center" wrapText="1"/>
    </xf>
    <xf numFmtId="0" fontId="18" fillId="4" borderId="4" xfId="1142" applyFont="1" applyFill="1" applyBorder="1" applyAlignment="1">
      <alignment horizontal="center" vertical="center" wrapText="1"/>
    </xf>
    <xf numFmtId="179" fontId="18" fillId="4" borderId="4" xfId="114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3" fillId="2" borderId="1" xfId="745" applyNumberFormat="1" applyFont="1" applyFill="1" applyBorder="1" applyAlignment="1">
      <alignment horizontal="center" vertical="center" wrapText="1"/>
    </xf>
    <xf numFmtId="0" fontId="37" fillId="4" borderId="1" xfId="1142" applyFont="1" applyFill="1" applyBorder="1" applyAlignment="1">
      <alignment horizontal="center" vertical="center" wrapText="1"/>
    </xf>
    <xf numFmtId="178" fontId="37" fillId="4" borderId="1" xfId="0" applyNumberFormat="1" applyFont="1" applyFill="1" applyBorder="1" applyAlignment="1">
      <alignment horizontal="center" vertical="center"/>
    </xf>
    <xf numFmtId="179" fontId="37" fillId="4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6" fillId="4" borderId="1" xfId="0" applyNumberFormat="1" applyFont="1" applyFill="1" applyBorder="1" applyAlignment="1">
      <alignment horizontal="center" vertical="center"/>
    </xf>
    <xf numFmtId="179" fontId="16" fillId="4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9" fontId="16" fillId="0" borderId="1" xfId="0" applyNumberFormat="1" applyFont="1" applyBorder="1" applyAlignment="1">
      <alignment horizontal="center" vertical="center"/>
    </xf>
    <xf numFmtId="178" fontId="37" fillId="4" borderId="1" xfId="1142" applyNumberFormat="1" applyFont="1" applyFill="1" applyBorder="1" applyAlignment="1">
      <alignment horizontal="center" vertical="center" wrapText="1"/>
    </xf>
    <xf numFmtId="179" fontId="37" fillId="4" borderId="1" xfId="1142" applyNumberFormat="1" applyFont="1" applyFill="1" applyBorder="1" applyAlignment="1">
      <alignment horizontal="center" vertical="center" wrapText="1"/>
    </xf>
    <xf numFmtId="0" fontId="16" fillId="4" borderId="1" xfId="1142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/>
    </xf>
    <xf numFmtId="179" fontId="37" fillId="0" borderId="1" xfId="0" applyNumberFormat="1" applyFont="1" applyFill="1" applyBorder="1" applyAlignment="1">
      <alignment horizontal="center" vertical="center"/>
    </xf>
    <xf numFmtId="0" fontId="38" fillId="4" borderId="1" xfId="1142" applyFont="1" applyFill="1" applyBorder="1" applyAlignment="1">
      <alignment horizontal="center" vertical="center" wrapText="1"/>
    </xf>
    <xf numFmtId="0" fontId="39" fillId="4" borderId="1" xfId="1142" applyFont="1" applyFill="1" applyBorder="1" applyAlignment="1">
      <alignment horizontal="center" vertical="center" wrapText="1"/>
    </xf>
    <xf numFmtId="179" fontId="4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4" borderId="0" xfId="0" applyFont="1" applyFill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0" fillId="4" borderId="0" xfId="0" applyNumberFormat="1" applyFont="1" applyFill="1" applyAlignment="1">
      <alignment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179" fontId="0" fillId="4" borderId="0" xfId="0" applyNumberFormat="1" applyFont="1" applyFill="1" applyAlignment="1">
      <alignment vertical="center"/>
    </xf>
    <xf numFmtId="177" fontId="0" fillId="0" borderId="0" xfId="0" applyNumberFormat="1" applyFont="1" applyAlignment="1">
      <alignment vertical="center"/>
    </xf>
    <xf numFmtId="0" fontId="11" fillId="4" borderId="0" xfId="0" applyFont="1" applyFill="1" applyAlignment="1">
      <alignment vertical="center" wrapText="1"/>
    </xf>
    <xf numFmtId="0" fontId="34" fillId="4" borderId="0" xfId="0" applyFont="1" applyFill="1" applyAlignment="1">
      <alignment vertical="center"/>
    </xf>
    <xf numFmtId="0" fontId="41" fillId="4" borderId="0" xfId="0" applyFont="1" applyFill="1" applyAlignment="1">
      <alignment horizontal="center" vertical="center"/>
    </xf>
    <xf numFmtId="0" fontId="41" fillId="4" borderId="0" xfId="0" applyNumberFormat="1" applyFont="1" applyFill="1" applyAlignment="1">
      <alignment horizontal="center" vertical="center"/>
    </xf>
    <xf numFmtId="0" fontId="37" fillId="4" borderId="1" xfId="1142" applyFont="1" applyFill="1" applyBorder="1" applyAlignment="1">
      <alignment horizontal="center" vertical="center"/>
    </xf>
    <xf numFmtId="0" fontId="37" fillId="4" borderId="1" xfId="1142" applyNumberFormat="1" applyFont="1" applyFill="1" applyBorder="1" applyAlignment="1">
      <alignment horizontal="center" vertical="center" wrapText="1"/>
    </xf>
    <xf numFmtId="180" fontId="4" fillId="4" borderId="1" xfId="745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80" fontId="16" fillId="4" borderId="1" xfId="0" applyNumberFormat="1" applyFont="1" applyFill="1" applyBorder="1" applyAlignment="1">
      <alignment horizontal="center" vertical="center"/>
    </xf>
    <xf numFmtId="180" fontId="37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745" applyFont="1" applyFill="1" applyBorder="1" applyAlignment="1">
      <alignment horizontal="center" vertical="center"/>
    </xf>
    <xf numFmtId="0" fontId="16" fillId="4" borderId="1" xfId="1142" applyFont="1" applyFill="1" applyBorder="1" applyAlignment="1">
      <alignment horizontal="left" vertical="center" wrapText="1"/>
    </xf>
    <xf numFmtId="0" fontId="42" fillId="4" borderId="1" xfId="745" applyFont="1" applyFill="1" applyBorder="1" applyAlignment="1">
      <alignment horizontal="center" vertical="center"/>
    </xf>
    <xf numFmtId="0" fontId="43" fillId="4" borderId="1" xfId="1142" applyFont="1" applyFill="1" applyBorder="1" applyAlignment="1">
      <alignment horizontal="center" vertical="center" wrapText="1"/>
    </xf>
    <xf numFmtId="180" fontId="37" fillId="4" borderId="1" xfId="1142" applyNumberFormat="1" applyFont="1" applyFill="1" applyBorder="1" applyAlignment="1">
      <alignment horizontal="center" vertical="center" wrapText="1"/>
    </xf>
    <xf numFmtId="0" fontId="16" fillId="4" borderId="1" xfId="1142" applyFont="1" applyFill="1" applyBorder="1" applyAlignment="1">
      <alignment horizontal="center" vertical="center"/>
    </xf>
    <xf numFmtId="0" fontId="16" fillId="4" borderId="1" xfId="1142" applyFont="1" applyFill="1" applyBorder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0" fillId="4" borderId="0" xfId="0" applyNumberFormat="1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37" fillId="4" borderId="1" xfId="1142" applyNumberFormat="1" applyFont="1" applyFill="1" applyBorder="1" applyAlignment="1">
      <alignment horizontal="center" vertical="center"/>
    </xf>
    <xf numFmtId="181" fontId="37" fillId="4" borderId="1" xfId="0" applyNumberFormat="1" applyFont="1" applyFill="1" applyBorder="1" applyAlignment="1">
      <alignment horizontal="center" vertical="center"/>
    </xf>
    <xf numFmtId="181" fontId="4" fillId="4" borderId="1" xfId="745" applyNumberFormat="1" applyFont="1" applyFill="1" applyBorder="1" applyAlignment="1">
      <alignment horizontal="center" vertical="center"/>
    </xf>
    <xf numFmtId="179" fontId="4" fillId="4" borderId="1" xfId="745" applyNumberFormat="1" applyFont="1" applyFill="1" applyBorder="1" applyAlignment="1">
      <alignment horizontal="center" vertical="center"/>
    </xf>
    <xf numFmtId="181" fontId="2" fillId="4" borderId="1" xfId="1142" applyNumberFormat="1" applyFont="1" applyFill="1" applyBorder="1" applyAlignment="1">
      <alignment horizontal="center" vertical="center" wrapText="1"/>
    </xf>
    <xf numFmtId="181" fontId="2" fillId="4" borderId="1" xfId="745" applyNumberFormat="1" applyFont="1" applyFill="1" applyBorder="1" applyAlignment="1">
      <alignment horizontal="center" vertical="center" wrapText="1"/>
    </xf>
    <xf numFmtId="181" fontId="37" fillId="4" borderId="1" xfId="1142" applyNumberFormat="1" applyFont="1" applyFill="1" applyBorder="1" applyAlignment="1">
      <alignment horizontal="center" vertical="center" wrapText="1"/>
    </xf>
    <xf numFmtId="181" fontId="15" fillId="4" borderId="1" xfId="745" applyNumberFormat="1" applyFont="1" applyFill="1" applyBorder="1" applyAlignment="1">
      <alignment horizontal="center" vertical="center" wrapText="1"/>
    </xf>
    <xf numFmtId="181" fontId="4" fillId="4" borderId="1" xfId="1142" applyNumberFormat="1" applyFont="1" applyFill="1" applyBorder="1" applyAlignment="1">
      <alignment horizontal="center" vertical="center" wrapText="1"/>
    </xf>
    <xf numFmtId="181" fontId="7" fillId="3" borderId="1" xfId="745" applyNumberFormat="1" applyFont="1" applyFill="1" applyBorder="1" applyAlignment="1">
      <alignment horizontal="center" vertical="center" wrapText="1"/>
    </xf>
    <xf numFmtId="181" fontId="2" fillId="3" borderId="1" xfId="745" applyNumberFormat="1" applyFont="1" applyFill="1" applyBorder="1" applyAlignment="1">
      <alignment horizontal="center" vertical="center" wrapText="1"/>
    </xf>
    <xf numFmtId="179" fontId="37" fillId="4" borderId="1" xfId="1142" applyNumberFormat="1" applyFont="1" applyFill="1" applyBorder="1" applyAlignment="1">
      <alignment horizontal="center" vertical="center"/>
    </xf>
    <xf numFmtId="181" fontId="2" fillId="4" borderId="1" xfId="745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/>
    </xf>
    <xf numFmtId="181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 wrapText="1"/>
    </xf>
    <xf numFmtId="177" fontId="33" fillId="2" borderId="1" xfId="745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4" fillId="4" borderId="1" xfId="745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3" fillId="4" borderId="1" xfId="1142" applyNumberFormat="1" applyFont="1" applyFill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177" fontId="13" fillId="4" borderId="1" xfId="0" applyNumberFormat="1" applyFont="1" applyFill="1" applyBorder="1" applyAlignment="1">
      <alignment horizontal="center" vertical="center"/>
    </xf>
    <xf numFmtId="0" fontId="16" fillId="3" borderId="1" xfId="745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44" fillId="4" borderId="1" xfId="1142" applyFont="1" applyFill="1" applyBorder="1" applyAlignment="1">
      <alignment horizontal="center" vertical="center" wrapText="1"/>
    </xf>
    <xf numFmtId="0" fontId="45" fillId="4" borderId="1" xfId="1142" applyFont="1" applyFill="1" applyBorder="1" applyAlignment="1">
      <alignment horizontal="center" vertical="center" wrapText="1"/>
    </xf>
    <xf numFmtId="0" fontId="10" fillId="4" borderId="1" xfId="1142" applyFont="1" applyFill="1" applyBorder="1" applyAlignment="1">
      <alignment horizontal="center" vertical="center"/>
    </xf>
    <xf numFmtId="177" fontId="0" fillId="4" borderId="0" xfId="0" applyNumberFormat="1" applyFont="1" applyFill="1" applyAlignment="1">
      <alignment horizontal="center" vertical="center"/>
    </xf>
    <xf numFmtId="0" fontId="67" fillId="0" borderId="0" xfId="0" applyFont="1" applyFill="1" applyAlignment="1">
      <alignment vertical="center"/>
    </xf>
    <xf numFmtId="181" fontId="67" fillId="0" borderId="0" xfId="0" applyNumberFormat="1" applyFont="1" applyFill="1" applyAlignment="1">
      <alignment vertical="center"/>
    </xf>
    <xf numFmtId="0" fontId="68" fillId="0" borderId="0" xfId="0" applyFont="1" applyFill="1" applyAlignment="1">
      <alignment vertical="center"/>
    </xf>
    <xf numFmtId="0" fontId="65" fillId="2" borderId="0" xfId="0" applyFont="1" applyFill="1"/>
    <xf numFmtId="177" fontId="4" fillId="0" borderId="1" xfId="0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181" fontId="20" fillId="2" borderId="0" xfId="0" applyNumberFormat="1" applyFont="1" applyFill="1"/>
    <xf numFmtId="177" fontId="65" fillId="2" borderId="0" xfId="0" applyNumberFormat="1" applyFont="1" applyFill="1"/>
    <xf numFmtId="0" fontId="65" fillId="2" borderId="0" xfId="0" applyFont="1" applyFill="1" applyAlignment="1">
      <alignment horizontal="center"/>
    </xf>
    <xf numFmtId="0" fontId="23" fillId="2" borderId="0" xfId="0" applyFont="1" applyFill="1" applyAlignment="1">
      <alignment wrapText="1"/>
    </xf>
    <xf numFmtId="0" fontId="10" fillId="2" borderId="0" xfId="0" applyFont="1" applyFill="1"/>
    <xf numFmtId="0" fontId="22" fillId="2" borderId="0" xfId="0" applyFont="1" applyFill="1"/>
    <xf numFmtId="0" fontId="35" fillId="2" borderId="0" xfId="0" applyFont="1" applyFill="1"/>
    <xf numFmtId="0" fontId="72" fillId="0" borderId="0" xfId="0" applyFont="1"/>
    <xf numFmtId="0" fontId="73" fillId="0" borderId="8" xfId="0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horizontal="center" vertical="center" wrapText="1"/>
    </xf>
    <xf numFmtId="178" fontId="29" fillId="0" borderId="1" xfId="47" applyNumberFormat="1" applyFont="1" applyFill="1" applyBorder="1" applyAlignment="1">
      <alignment horizontal="center" vertical="center" wrapText="1"/>
    </xf>
    <xf numFmtId="0" fontId="26" fillId="0" borderId="24" xfId="47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9" fillId="0" borderId="24" xfId="47" applyFont="1" applyFill="1" applyBorder="1" applyAlignment="1">
      <alignment horizontal="center" vertical="center" wrapText="1"/>
    </xf>
    <xf numFmtId="178" fontId="9" fillId="0" borderId="24" xfId="47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178" fontId="9" fillId="0" borderId="28" xfId="4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9" fontId="26" fillId="0" borderId="2" xfId="47" applyNumberFormat="1" applyFont="1" applyFill="1" applyBorder="1" applyAlignment="1">
      <alignment vertical="center" wrapText="1"/>
    </xf>
    <xf numFmtId="177" fontId="4" fillId="0" borderId="1" xfId="47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179" fontId="26" fillId="0" borderId="1" xfId="47" applyNumberFormat="1" applyFont="1" applyFill="1" applyBorder="1" applyAlignment="1">
      <alignment horizontal="center" vertical="center" wrapText="1"/>
    </xf>
    <xf numFmtId="177" fontId="2" fillId="0" borderId="1" xfId="47" applyNumberFormat="1" applyFont="1" applyFill="1" applyBorder="1" applyAlignment="1">
      <alignment horizontal="center" vertical="center" wrapText="1"/>
    </xf>
    <xf numFmtId="0" fontId="9" fillId="0" borderId="1" xfId="47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177" fontId="19" fillId="0" borderId="1" xfId="47" applyNumberFormat="1" applyFont="1" applyFill="1" applyBorder="1" applyAlignment="1">
      <alignment horizontal="center" vertical="center" wrapText="1"/>
    </xf>
    <xf numFmtId="0" fontId="35" fillId="0" borderId="1" xfId="0" applyFont="1" applyFill="1" applyBorder="1"/>
    <xf numFmtId="0" fontId="4" fillId="0" borderId="1" xfId="47" applyFont="1" applyFill="1" applyBorder="1" applyAlignment="1">
      <alignment horizontal="center" vertical="center" wrapText="1"/>
    </xf>
    <xf numFmtId="178" fontId="24" fillId="0" borderId="0" xfId="0" applyNumberFormat="1" applyFont="1" applyFill="1" applyAlignment="1">
      <alignment vertical="center" wrapText="1"/>
    </xf>
    <xf numFmtId="179" fontId="30" fillId="0" borderId="0" xfId="0" applyNumberFormat="1" applyFont="1" applyFill="1" applyAlignment="1">
      <alignment horizontal="center" vertical="center"/>
    </xf>
    <xf numFmtId="0" fontId="23" fillId="0" borderId="0" xfId="0" applyFont="1" applyFill="1"/>
    <xf numFmtId="0" fontId="65" fillId="0" borderId="0" xfId="0" applyFont="1" applyFill="1"/>
    <xf numFmtId="0" fontId="10" fillId="0" borderId="0" xfId="0" applyFont="1" applyFill="1"/>
    <xf numFmtId="179" fontId="1" fillId="0" borderId="28" xfId="47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2" fillId="0" borderId="0" xfId="0" applyFont="1" applyFill="1"/>
    <xf numFmtId="178" fontId="25" fillId="0" borderId="1" xfId="0" applyNumberFormat="1" applyFont="1" applyFill="1" applyBorder="1" applyAlignment="1">
      <alignment horizontal="center" vertical="center"/>
    </xf>
    <xf numFmtId="177" fontId="9" fillId="0" borderId="1" xfId="47" applyNumberFormat="1" applyFont="1" applyFill="1" applyBorder="1" applyAlignment="1">
      <alignment horizontal="center" vertical="center"/>
    </xf>
    <xf numFmtId="0" fontId="23" fillId="0" borderId="1" xfId="0" applyFont="1" applyFill="1" applyBorder="1"/>
    <xf numFmtId="178" fontId="71" fillId="0" borderId="1" xfId="47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5" fillId="0" borderId="1" xfId="0" applyNumberFormat="1" applyFont="1" applyFill="1" applyBorder="1" applyAlignment="1" applyProtection="1">
      <alignment horizontal="center" vertical="center"/>
    </xf>
    <xf numFmtId="178" fontId="20" fillId="0" borderId="0" xfId="0" applyNumberFormat="1" applyFont="1" applyFill="1"/>
    <xf numFmtId="178" fontId="65" fillId="0" borderId="0" xfId="0" applyNumberFormat="1" applyFont="1" applyFill="1"/>
    <xf numFmtId="0" fontId="34" fillId="0" borderId="0" xfId="0" applyFont="1" applyFill="1"/>
    <xf numFmtId="0" fontId="72" fillId="0" borderId="0" xfId="0" applyFont="1" applyFill="1"/>
    <xf numFmtId="178" fontId="5" fillId="0" borderId="1" xfId="47" applyNumberFormat="1" applyFont="1" applyFill="1" applyBorder="1" applyAlignment="1">
      <alignment horizontal="center" vertical="center" wrapText="1"/>
    </xf>
    <xf numFmtId="0" fontId="5" fillId="0" borderId="1" xfId="47" applyFont="1" applyFill="1" applyBorder="1" applyAlignment="1">
      <alignment vertical="center" wrapText="1"/>
    </xf>
    <xf numFmtId="181" fontId="0" fillId="0" borderId="1" xfId="0" applyNumberFormat="1" applyFill="1" applyBorder="1"/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vertical="center" wrapText="1"/>
    </xf>
    <xf numFmtId="181" fontId="0" fillId="0" borderId="4" xfId="0" applyNumberFormat="1" applyFill="1" applyBorder="1"/>
    <xf numFmtId="181" fontId="0" fillId="0" borderId="6" xfId="0" applyNumberFormat="1" applyFill="1" applyBorder="1"/>
    <xf numFmtId="0" fontId="6" fillId="0" borderId="0" xfId="0" applyFont="1" applyFill="1" applyAlignment="1">
      <alignment vertical="center"/>
    </xf>
    <xf numFmtId="0" fontId="33" fillId="0" borderId="0" xfId="47" applyFont="1" applyFill="1" applyBorder="1" applyAlignment="1">
      <alignment horizontal="center" vertical="center" wrapText="1"/>
    </xf>
    <xf numFmtId="177" fontId="32" fillId="0" borderId="0" xfId="0" applyNumberFormat="1" applyFont="1" applyFill="1"/>
    <xf numFmtId="177" fontId="65" fillId="0" borderId="0" xfId="0" applyNumberFormat="1" applyFont="1" applyFill="1"/>
    <xf numFmtId="177" fontId="0" fillId="0" borderId="0" xfId="0" applyNumberFormat="1" applyFont="1" applyFill="1"/>
    <xf numFmtId="0" fontId="23" fillId="0" borderId="0" xfId="0" applyFont="1" applyFill="1" applyAlignment="1">
      <alignment wrapText="1"/>
    </xf>
    <xf numFmtId="179" fontId="0" fillId="0" borderId="0" xfId="0" applyNumberFormat="1" applyFill="1"/>
    <xf numFmtId="182" fontId="33" fillId="0" borderId="8" xfId="653" applyNumberFormat="1" applyFont="1" applyFill="1" applyBorder="1" applyAlignment="1">
      <alignment horizontal="right" vertical="center" wrapText="1"/>
    </xf>
    <xf numFmtId="177" fontId="32" fillId="0" borderId="0" xfId="653" applyNumberFormat="1" applyFont="1" applyFill="1" applyAlignment="1">
      <alignment horizontal="center" vertical="center" wrapText="1"/>
    </xf>
    <xf numFmtId="177" fontId="27" fillId="0" borderId="24" xfId="0" applyNumberFormat="1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horizontal="center" vertical="center" wrapText="1"/>
    </xf>
    <xf numFmtId="178" fontId="4" fillId="0" borderId="1" xfId="47" applyNumberFormat="1" applyFont="1" applyFill="1" applyBorder="1" applyAlignment="1">
      <alignment horizontal="center" vertical="center" wrapText="1"/>
    </xf>
    <xf numFmtId="0" fontId="74" fillId="0" borderId="1" xfId="0" applyFont="1" applyFill="1" applyBorder="1"/>
    <xf numFmtId="178" fontId="2" fillId="0" borderId="1" xfId="47" applyNumberFormat="1" applyFont="1" applyFill="1" applyBorder="1" applyAlignment="1">
      <alignment horizontal="center" vertical="center" wrapText="1"/>
    </xf>
    <xf numFmtId="180" fontId="2" fillId="0" borderId="1" xfId="47" applyNumberFormat="1" applyFont="1" applyFill="1" applyBorder="1" applyAlignment="1">
      <alignment horizontal="center" vertical="center" wrapText="1"/>
    </xf>
    <xf numFmtId="0" fontId="20" fillId="0" borderId="1" xfId="47" applyFont="1" applyFill="1" applyBorder="1" applyAlignment="1">
      <alignment horizontal="left" vertical="center" wrapText="1"/>
    </xf>
    <xf numFmtId="178" fontId="1" fillId="0" borderId="0" xfId="47" applyNumberFormat="1" applyFont="1" applyBorder="1" applyAlignment="1">
      <alignment horizontal="center" vertical="center" wrapText="1"/>
    </xf>
    <xf numFmtId="181" fontId="1" fillId="0" borderId="0" xfId="653" applyNumberFormat="1" applyFont="1" applyAlignment="1">
      <alignment horizontal="center" vertical="center"/>
    </xf>
    <xf numFmtId="179" fontId="1" fillId="0" borderId="0" xfId="653" applyNumberFormat="1" applyFont="1" applyAlignment="1">
      <alignment horizontal="center" vertical="center"/>
    </xf>
    <xf numFmtId="181" fontId="65" fillId="0" borderId="0" xfId="607" applyNumberFormat="1"/>
    <xf numFmtId="0" fontId="65" fillId="0" borderId="0" xfId="607"/>
    <xf numFmtId="182" fontId="12" fillId="0" borderId="8" xfId="653" applyNumberFormat="1" applyFont="1" applyFill="1" applyBorder="1" applyAlignment="1">
      <alignment horizontal="right" vertical="center" wrapText="1"/>
    </xf>
    <xf numFmtId="178" fontId="1" fillId="0" borderId="8" xfId="653" applyNumberFormat="1" applyFont="1" applyFill="1" applyBorder="1" applyAlignment="1">
      <alignment horizontal="right" vertical="center" wrapText="1"/>
    </xf>
    <xf numFmtId="0" fontId="1" fillId="0" borderId="0" xfId="607" applyFont="1"/>
    <xf numFmtId="178" fontId="1" fillId="0" borderId="24" xfId="47" applyNumberFormat="1" applyFont="1" applyBorder="1" applyAlignment="1">
      <alignment horizontal="center" vertical="center" wrapText="1"/>
    </xf>
    <xf numFmtId="179" fontId="33" fillId="2" borderId="28" xfId="47" applyNumberFormat="1" applyFont="1" applyFill="1" applyBorder="1" applyAlignment="1">
      <alignment horizontal="center" vertical="center" wrapText="1"/>
    </xf>
    <xf numFmtId="179" fontId="1" fillId="2" borderId="28" xfId="47" applyNumberFormat="1" applyFont="1" applyFill="1" applyBorder="1" applyAlignment="1">
      <alignment horizontal="center" vertical="center" wrapText="1"/>
    </xf>
    <xf numFmtId="181" fontId="65" fillId="0" borderId="24" xfId="607" applyNumberFormat="1" applyBorder="1"/>
    <xf numFmtId="178" fontId="4" fillId="0" borderId="24" xfId="47" applyNumberFormat="1" applyFont="1" applyBorder="1" applyAlignment="1">
      <alignment horizontal="center" vertical="center" wrapText="1"/>
    </xf>
    <xf numFmtId="179" fontId="4" fillId="0" borderId="24" xfId="47" applyNumberFormat="1" applyFont="1" applyBorder="1" applyAlignment="1">
      <alignment horizontal="center" vertical="center" wrapText="1"/>
    </xf>
    <xf numFmtId="178" fontId="2" fillId="0" borderId="24" xfId="47" applyNumberFormat="1" applyFont="1" applyBorder="1" applyAlignment="1">
      <alignment horizontal="center" vertical="center" wrapText="1"/>
    </xf>
    <xf numFmtId="177" fontId="10" fillId="0" borderId="24" xfId="653" applyNumberFormat="1" applyFont="1" applyBorder="1" applyAlignment="1">
      <alignment horizontal="center" vertical="center"/>
    </xf>
    <xf numFmtId="181" fontId="65" fillId="0" borderId="24" xfId="607" applyNumberFormat="1" applyBorder="1" applyAlignment="1">
      <alignment horizontal="center" vertical="center"/>
    </xf>
    <xf numFmtId="179" fontId="4" fillId="0" borderId="25" xfId="47" applyNumberFormat="1" applyFont="1" applyBorder="1" applyAlignment="1">
      <alignment vertical="center" wrapText="1"/>
    </xf>
    <xf numFmtId="178" fontId="14" fillId="0" borderId="24" xfId="47" applyNumberFormat="1" applyFont="1" applyBorder="1" applyAlignment="1">
      <alignment horizontal="center" vertical="center" wrapText="1"/>
    </xf>
    <xf numFmtId="179" fontId="14" fillId="0" borderId="24" xfId="47" applyNumberFormat="1" applyFont="1" applyBorder="1" applyAlignment="1">
      <alignment horizontal="center" vertical="center" wrapText="1"/>
    </xf>
    <xf numFmtId="0" fontId="2" fillId="4" borderId="24" xfId="47" applyFont="1" applyFill="1" applyBorder="1" applyAlignment="1">
      <alignment horizontal="center" vertical="center" wrapText="1"/>
    </xf>
    <xf numFmtId="178" fontId="2" fillId="4" borderId="24" xfId="47" applyNumberFormat="1" applyFont="1" applyFill="1" applyBorder="1" applyAlignment="1">
      <alignment horizontal="center" vertical="center" wrapText="1"/>
    </xf>
    <xf numFmtId="0" fontId="2" fillId="0" borderId="24" xfId="47" applyFont="1" applyFill="1" applyBorder="1" applyAlignment="1">
      <alignment horizontal="left" vertical="center" wrapText="1"/>
    </xf>
    <xf numFmtId="0" fontId="2" fillId="0" borderId="24" xfId="47" applyFont="1" applyFill="1" applyBorder="1" applyAlignment="1">
      <alignment horizontal="center" vertical="center" wrapText="1"/>
    </xf>
    <xf numFmtId="0" fontId="1" fillId="0" borderId="24" xfId="47" applyFont="1" applyFill="1" applyBorder="1" applyAlignment="1">
      <alignment horizontal="left" vertical="center" wrapText="1"/>
    </xf>
    <xf numFmtId="179" fontId="2" fillId="0" borderId="24" xfId="47" applyNumberFormat="1" applyFont="1" applyFill="1" applyBorder="1" applyAlignment="1">
      <alignment horizontal="center" vertical="center" wrapText="1"/>
    </xf>
    <xf numFmtId="0" fontId="2" fillId="2" borderId="24" xfId="47" applyFont="1" applyFill="1" applyBorder="1" applyAlignment="1">
      <alignment horizontal="left" vertical="center" wrapText="1"/>
    </xf>
    <xf numFmtId="0" fontId="4" fillId="0" borderId="24" xfId="47" applyFont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18" fillId="4" borderId="1" xfId="1142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1142" applyFont="1" applyFill="1" applyBorder="1" applyAlignment="1">
      <alignment horizontal="center" vertical="center" wrapText="1"/>
    </xf>
    <xf numFmtId="0" fontId="18" fillId="4" borderId="7" xfId="1142" applyFont="1" applyFill="1" applyBorder="1" applyAlignment="1">
      <alignment horizontal="center" vertical="center" wrapText="1"/>
    </xf>
    <xf numFmtId="0" fontId="18" fillId="4" borderId="3" xfId="1142" applyFont="1" applyFill="1" applyBorder="1" applyAlignment="1">
      <alignment horizontal="center" vertical="center" wrapText="1"/>
    </xf>
    <xf numFmtId="179" fontId="18" fillId="0" borderId="1" xfId="1142" applyNumberFormat="1" applyFont="1" applyFill="1" applyBorder="1" applyAlignment="1">
      <alignment horizontal="center" vertical="center" wrapText="1"/>
    </xf>
    <xf numFmtId="0" fontId="1" fillId="4" borderId="1" xfId="745" applyFont="1" applyFill="1" applyBorder="1" applyAlignment="1">
      <alignment horizontal="center" vertical="center" wrapText="1"/>
    </xf>
    <xf numFmtId="0" fontId="18" fillId="5" borderId="1" xfId="114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8" fillId="4" borderId="4" xfId="1142" applyNumberFormat="1" applyFont="1" applyFill="1" applyBorder="1" applyAlignment="1">
      <alignment horizontal="center" vertical="center" wrapText="1"/>
    </xf>
    <xf numFmtId="0" fontId="18" fillId="4" borderId="6" xfId="1142" applyNumberFormat="1" applyFont="1" applyFill="1" applyBorder="1" applyAlignment="1">
      <alignment horizontal="center" vertical="center" wrapText="1"/>
    </xf>
    <xf numFmtId="179" fontId="18" fillId="0" borderId="4" xfId="1142" applyNumberFormat="1" applyFont="1" applyFill="1" applyBorder="1" applyAlignment="1">
      <alignment horizontal="center" vertical="center" wrapText="1"/>
    </xf>
    <xf numFmtId="179" fontId="18" fillId="0" borderId="5" xfId="1142" applyNumberFormat="1" applyFont="1" applyFill="1" applyBorder="1" applyAlignment="1">
      <alignment horizontal="center" vertical="center" wrapText="1"/>
    </xf>
    <xf numFmtId="179" fontId="18" fillId="0" borderId="6" xfId="1142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77" fontId="18" fillId="0" borderId="6" xfId="0" applyNumberFormat="1" applyFont="1" applyBorder="1" applyAlignment="1">
      <alignment horizontal="center" vertical="center"/>
    </xf>
    <xf numFmtId="0" fontId="36" fillId="4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67" fillId="0" borderId="0" xfId="0" applyFont="1" applyFill="1" applyAlignment="1">
      <alignment horizontal="center" vertical="center"/>
    </xf>
    <xf numFmtId="0" fontId="9" fillId="0" borderId="1" xfId="47" applyFont="1" applyFill="1" applyBorder="1" applyAlignment="1">
      <alignment horizontal="center" vertical="center" wrapText="1"/>
    </xf>
    <xf numFmtId="0" fontId="9" fillId="0" borderId="24" xfId="47" applyFont="1" applyFill="1" applyBorder="1" applyAlignment="1">
      <alignment horizontal="center" vertical="center" wrapText="1"/>
    </xf>
    <xf numFmtId="178" fontId="9" fillId="0" borderId="25" xfId="47" applyNumberFormat="1" applyFont="1" applyFill="1" applyBorder="1" applyAlignment="1">
      <alignment horizontal="center" vertical="center" wrapText="1"/>
    </xf>
    <xf numFmtId="178" fontId="9" fillId="0" borderId="26" xfId="47" applyNumberFormat="1" applyFont="1" applyFill="1" applyBorder="1" applyAlignment="1">
      <alignment horizontal="center" vertical="center" wrapText="1"/>
    </xf>
    <xf numFmtId="178" fontId="9" fillId="0" borderId="27" xfId="47" applyNumberFormat="1" applyFont="1" applyFill="1" applyBorder="1" applyAlignment="1">
      <alignment horizontal="center" vertical="center" wrapText="1"/>
    </xf>
    <xf numFmtId="178" fontId="24" fillId="0" borderId="8" xfId="0" applyNumberFormat="1" applyFont="1" applyFill="1" applyBorder="1" applyAlignment="1">
      <alignment horizontal="right" vertical="center" wrapText="1"/>
    </xf>
    <xf numFmtId="0" fontId="9" fillId="0" borderId="28" xfId="47" applyFont="1" applyFill="1" applyBorder="1" applyAlignment="1">
      <alignment horizontal="center" vertical="center" wrapText="1"/>
    </xf>
    <xf numFmtId="0" fontId="9" fillId="0" borderId="5" xfId="47" applyFont="1" applyFill="1" applyBorder="1" applyAlignment="1">
      <alignment horizontal="center" vertical="center" wrapText="1"/>
    </xf>
    <xf numFmtId="178" fontId="29" fillId="0" borderId="1" xfId="47" applyNumberFormat="1" applyFont="1" applyFill="1" applyBorder="1" applyAlignment="1">
      <alignment horizontal="center" vertical="center" wrapText="1"/>
    </xf>
    <xf numFmtId="178" fontId="28" fillId="0" borderId="1" xfId="47" applyNumberFormat="1" applyFont="1" applyFill="1" applyBorder="1" applyAlignment="1">
      <alignment horizontal="center" vertical="center" wrapText="1"/>
    </xf>
    <xf numFmtId="178" fontId="28" fillId="0" borderId="24" xfId="47" applyNumberFormat="1" applyFont="1" applyFill="1" applyBorder="1" applyAlignment="1">
      <alignment horizontal="center" vertical="center" wrapText="1"/>
    </xf>
    <xf numFmtId="179" fontId="31" fillId="0" borderId="1" xfId="47" applyNumberFormat="1" applyFont="1" applyFill="1" applyBorder="1" applyAlignment="1">
      <alignment horizontal="center" vertical="center" wrapText="1"/>
    </xf>
    <xf numFmtId="49" fontId="31" fillId="0" borderId="1" xfId="47" applyNumberFormat="1" applyFont="1" applyFill="1" applyBorder="1" applyAlignment="1">
      <alignment horizontal="center" vertical="center" wrapText="1"/>
    </xf>
    <xf numFmtId="179" fontId="31" fillId="0" borderId="24" xfId="47" applyNumberFormat="1" applyFont="1" applyFill="1" applyBorder="1" applyAlignment="1">
      <alignment horizontal="center" vertical="center" wrapText="1"/>
    </xf>
    <xf numFmtId="181" fontId="34" fillId="0" borderId="0" xfId="653" applyNumberFormat="1" applyFont="1" applyFill="1" applyBorder="1" applyAlignment="1">
      <alignment vertical="center" wrapText="1"/>
    </xf>
    <xf numFmtId="177" fontId="70" fillId="0" borderId="8" xfId="653" applyNumberFormat="1" applyFont="1" applyFill="1" applyBorder="1" applyAlignment="1">
      <alignment horizontal="center" vertical="center" wrapText="1"/>
    </xf>
    <xf numFmtId="179" fontId="1" fillId="0" borderId="28" xfId="47" applyNumberFormat="1" applyFont="1" applyFill="1" applyBorder="1" applyAlignment="1">
      <alignment horizontal="center" vertical="center" wrapText="1"/>
    </xf>
    <xf numFmtId="179" fontId="1" fillId="0" borderId="6" xfId="47" applyNumberFormat="1" applyFont="1" applyFill="1" applyBorder="1" applyAlignment="1">
      <alignment horizontal="center" vertical="center" wrapText="1"/>
    </xf>
    <xf numFmtId="0" fontId="1" fillId="0" borderId="28" xfId="47" applyFont="1" applyFill="1" applyBorder="1" applyAlignment="1">
      <alignment horizontal="center" vertical="center" wrapText="1"/>
    </xf>
    <xf numFmtId="0" fontId="1" fillId="0" borderId="6" xfId="47" applyFont="1" applyFill="1" applyBorder="1" applyAlignment="1">
      <alignment horizontal="center" vertical="center" wrapText="1"/>
    </xf>
    <xf numFmtId="0" fontId="36" fillId="0" borderId="0" xfId="653" applyFont="1" applyFill="1" applyAlignment="1">
      <alignment horizontal="center" vertical="center" wrapText="1"/>
    </xf>
    <xf numFmtId="179" fontId="1" fillId="0" borderId="25" xfId="653" applyNumberFormat="1" applyFont="1" applyFill="1" applyBorder="1" applyAlignment="1">
      <alignment horizontal="center" vertical="center" wrapText="1"/>
    </xf>
    <xf numFmtId="179" fontId="1" fillId="0" borderId="26" xfId="653" applyNumberFormat="1" applyFont="1" applyFill="1" applyBorder="1" applyAlignment="1">
      <alignment horizontal="center" vertical="center" wrapText="1"/>
    </xf>
    <xf numFmtId="179" fontId="1" fillId="0" borderId="27" xfId="653" applyNumberFormat="1" applyFont="1" applyFill="1" applyBorder="1" applyAlignment="1">
      <alignment horizontal="center" vertical="center" wrapText="1"/>
    </xf>
    <xf numFmtId="0" fontId="1" fillId="0" borderId="25" xfId="47" applyFont="1" applyFill="1" applyBorder="1" applyAlignment="1">
      <alignment horizontal="center" vertical="center" wrapText="1"/>
    </xf>
    <xf numFmtId="0" fontId="1" fillId="0" borderId="27" xfId="47" applyFont="1" applyFill="1" applyBorder="1" applyAlignment="1">
      <alignment horizontal="center" vertical="center" wrapText="1"/>
    </xf>
    <xf numFmtId="177" fontId="1" fillId="0" borderId="28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9" fontId="13" fillId="0" borderId="28" xfId="47" applyNumberFormat="1" applyFont="1" applyFill="1" applyBorder="1" applyAlignment="1">
      <alignment horizontal="center" vertical="center" wrapText="1"/>
    </xf>
    <xf numFmtId="179" fontId="13" fillId="0" borderId="5" xfId="47" applyNumberFormat="1" applyFont="1" applyFill="1" applyBorder="1" applyAlignment="1">
      <alignment horizontal="center" vertical="center" wrapText="1"/>
    </xf>
    <xf numFmtId="179" fontId="13" fillId="0" borderId="6" xfId="47" applyNumberFormat="1" applyFont="1" applyFill="1" applyBorder="1" applyAlignment="1">
      <alignment horizontal="center" vertical="center" wrapText="1"/>
    </xf>
    <xf numFmtId="179" fontId="75" fillId="0" borderId="28" xfId="47" applyNumberFormat="1" applyFont="1" applyFill="1" applyBorder="1" applyAlignment="1">
      <alignment horizontal="center" vertical="center" wrapText="1"/>
    </xf>
    <xf numFmtId="179" fontId="75" fillId="0" borderId="5" xfId="47" applyNumberFormat="1" applyFont="1" applyFill="1" applyBorder="1" applyAlignment="1">
      <alignment horizontal="center" vertical="center" wrapText="1"/>
    </xf>
    <xf numFmtId="179" fontId="75" fillId="0" borderId="6" xfId="47" applyNumberFormat="1" applyFont="1" applyFill="1" applyBorder="1" applyAlignment="1">
      <alignment horizontal="center" vertical="center" wrapText="1"/>
    </xf>
    <xf numFmtId="49" fontId="75" fillId="0" borderId="28" xfId="47" applyNumberFormat="1" applyFont="1" applyFill="1" applyBorder="1" applyAlignment="1">
      <alignment horizontal="center" vertical="center" wrapText="1"/>
    </xf>
    <xf numFmtId="49" fontId="75" fillId="0" borderId="5" xfId="47" applyNumberFormat="1" applyFont="1" applyFill="1" applyBorder="1" applyAlignment="1">
      <alignment horizontal="center" vertical="center" wrapText="1"/>
    </xf>
    <xf numFmtId="49" fontId="75" fillId="0" borderId="6" xfId="47" applyNumberFormat="1" applyFont="1" applyFill="1" applyBorder="1" applyAlignment="1">
      <alignment horizontal="center" vertical="center" wrapText="1"/>
    </xf>
    <xf numFmtId="0" fontId="1" fillId="0" borderId="9" xfId="47" applyFont="1" applyFill="1" applyBorder="1" applyAlignment="1">
      <alignment horizontal="center" vertical="center" wrapText="1"/>
    </xf>
    <xf numFmtId="0" fontId="1" fillId="0" borderId="10" xfId="47" applyFont="1" applyFill="1" applyBorder="1" applyAlignment="1">
      <alignment horizontal="center" vertical="center" wrapText="1"/>
    </xf>
    <xf numFmtId="0" fontId="1" fillId="0" borderId="13" xfId="47" applyFont="1" applyFill="1" applyBorder="1" applyAlignment="1">
      <alignment horizontal="center" vertical="center" wrapText="1"/>
    </xf>
    <xf numFmtId="0" fontId="1" fillId="0" borderId="14" xfId="47" applyFont="1" applyFill="1" applyBorder="1" applyAlignment="1">
      <alignment horizontal="center" vertical="center" wrapText="1"/>
    </xf>
    <xf numFmtId="0" fontId="1" fillId="0" borderId="11" xfId="47" applyFont="1" applyFill="1" applyBorder="1" applyAlignment="1">
      <alignment horizontal="center" vertical="center" wrapText="1"/>
    </xf>
    <xf numFmtId="0" fontId="1" fillId="0" borderId="12" xfId="47" applyFont="1" applyFill="1" applyBorder="1" applyAlignment="1">
      <alignment horizontal="center" vertical="center" wrapText="1"/>
    </xf>
    <xf numFmtId="179" fontId="8" fillId="0" borderId="28" xfId="47" applyNumberFormat="1" applyFont="1" applyBorder="1" applyAlignment="1">
      <alignment horizontal="center" vertical="center" wrapText="1"/>
    </xf>
    <xf numFmtId="179" fontId="8" fillId="0" borderId="5" xfId="47" applyNumberFormat="1" applyFont="1" applyBorder="1" applyAlignment="1">
      <alignment horizontal="center" vertical="center" wrapText="1"/>
    </xf>
    <xf numFmtId="49" fontId="8" fillId="0" borderId="28" xfId="47" applyNumberFormat="1" applyFont="1" applyBorder="1" applyAlignment="1">
      <alignment horizontal="center" vertical="center" wrapText="1"/>
    </xf>
    <xf numFmtId="49" fontId="8" fillId="0" borderId="5" xfId="47" applyNumberFormat="1" applyFont="1" applyBorder="1" applyAlignment="1">
      <alignment horizontal="center" vertical="center" wrapText="1"/>
    </xf>
    <xf numFmtId="49" fontId="8" fillId="0" borderId="6" xfId="47" applyNumberFormat="1" applyFont="1" applyBorder="1" applyAlignment="1">
      <alignment horizontal="center" vertical="center" wrapText="1"/>
    </xf>
    <xf numFmtId="179" fontId="8" fillId="0" borderId="6" xfId="47" applyNumberFormat="1" applyFont="1" applyBorder="1" applyAlignment="1">
      <alignment horizontal="center" vertical="center" wrapText="1"/>
    </xf>
    <xf numFmtId="49" fontId="34" fillId="0" borderId="0" xfId="653" applyNumberFormat="1" applyFont="1" applyFill="1" applyBorder="1" applyAlignment="1">
      <alignment horizontal="left" vertical="center" wrapText="1"/>
    </xf>
    <xf numFmtId="177" fontId="70" fillId="0" borderId="8" xfId="653" applyNumberFormat="1" applyFont="1" applyBorder="1" applyAlignment="1">
      <alignment horizontal="center" vertical="center" wrapText="1"/>
    </xf>
    <xf numFmtId="178" fontId="1" fillId="0" borderId="25" xfId="653" applyNumberFormat="1" applyFont="1" applyBorder="1" applyAlignment="1">
      <alignment horizontal="center" vertical="center" wrapText="1"/>
    </xf>
    <xf numFmtId="178" fontId="1" fillId="0" borderId="27" xfId="653" applyNumberFormat="1" applyFont="1" applyBorder="1" applyAlignment="1">
      <alignment horizontal="center" vertical="center" wrapText="1"/>
    </xf>
    <xf numFmtId="179" fontId="1" fillId="2" borderId="25" xfId="653" applyNumberFormat="1" applyFont="1" applyFill="1" applyBorder="1" applyAlignment="1">
      <alignment horizontal="center" vertical="center" wrapText="1"/>
    </xf>
    <xf numFmtId="179" fontId="1" fillId="2" borderId="26" xfId="653" applyNumberFormat="1" applyFont="1" applyFill="1" applyBorder="1" applyAlignment="1">
      <alignment horizontal="center" vertical="center" wrapText="1"/>
    </xf>
    <xf numFmtId="179" fontId="1" fillId="2" borderId="27" xfId="653" applyNumberFormat="1" applyFont="1" applyFill="1" applyBorder="1" applyAlignment="1">
      <alignment horizontal="center" vertical="center" wrapText="1"/>
    </xf>
    <xf numFmtId="181" fontId="1" fillId="0" borderId="24" xfId="607" applyNumberFormat="1" applyFont="1" applyBorder="1" applyAlignment="1">
      <alignment horizontal="center" vertical="center"/>
    </xf>
    <xf numFmtId="177" fontId="16" fillId="0" borderId="8" xfId="653" applyNumberFormat="1" applyFont="1" applyFill="1" applyBorder="1" applyAlignment="1">
      <alignment horizontal="right" vertical="center" wrapText="1"/>
    </xf>
    <xf numFmtId="178" fontId="1" fillId="0" borderId="9" xfId="47" applyNumberFormat="1" applyFont="1" applyFill="1" applyBorder="1" applyAlignment="1">
      <alignment horizontal="center" vertical="center" wrapText="1"/>
    </xf>
    <xf numFmtId="178" fontId="1" fillId="0" borderId="11" xfId="47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/>
    </xf>
    <xf numFmtId="49" fontId="8" fillId="0" borderId="1" xfId="47" applyNumberFormat="1" applyFont="1" applyFill="1" applyBorder="1" applyAlignment="1">
      <alignment horizontal="center" vertical="center" wrapText="1"/>
    </xf>
    <xf numFmtId="179" fontId="8" fillId="0" borderId="1" xfId="47" applyNumberFormat="1" applyFont="1" applyFill="1" applyBorder="1" applyAlignment="1">
      <alignment horizontal="center" vertical="center" wrapText="1"/>
    </xf>
    <xf numFmtId="178" fontId="5" fillId="0" borderId="4" xfId="47" applyNumberFormat="1" applyFont="1" applyFill="1" applyBorder="1" applyAlignment="1">
      <alignment horizontal="center" vertical="center" wrapText="1"/>
    </xf>
    <xf numFmtId="178" fontId="5" fillId="0" borderId="5" xfId="47" applyNumberFormat="1" applyFont="1" applyFill="1" applyBorder="1" applyAlignment="1">
      <alignment horizontal="center" vertical="center" wrapText="1"/>
    </xf>
    <xf numFmtId="178" fontId="5" fillId="0" borderId="6" xfId="47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178" fontId="9" fillId="0" borderId="9" xfId="47" applyNumberFormat="1" applyFont="1" applyFill="1" applyBorder="1" applyAlignment="1">
      <alignment horizontal="center" vertical="center" wrapText="1"/>
    </xf>
    <xf numFmtId="178" fontId="9" fillId="0" borderId="11" xfId="47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</cellXfs>
  <cellStyles count="1478">
    <cellStyle name="_ET_STYLE_NoName_00_" xfId="47"/>
    <cellStyle name="20% - 强调文字颜色 1 2" xfId="2"/>
    <cellStyle name="20% - 强调文字颜色 1 2 10" xfId="59"/>
    <cellStyle name="20% - 强调文字颜色 1 2 11" xfId="60"/>
    <cellStyle name="20% - 强调文字颜色 1 2 12" xfId="46"/>
    <cellStyle name="20% - 强调文字颜色 1 2 13" xfId="49"/>
    <cellStyle name="20% - 强调文字颜色 1 2 14" xfId="51"/>
    <cellStyle name="20% - 强调文字颜色 1 2 15" xfId="62"/>
    <cellStyle name="20% - 强调文字颜色 1 2 16" xfId="65"/>
    <cellStyle name="20% - 强调文字颜色 1 2 17" xfId="15"/>
    <cellStyle name="20% - 强调文字颜色 1 2 18" xfId="67"/>
    <cellStyle name="20% - 强调文字颜色 1 2 19" xfId="56"/>
    <cellStyle name="20% - 强调文字颜色 1 2 2" xfId="70"/>
    <cellStyle name="20% - 强调文字颜色 1 2 20" xfId="61"/>
    <cellStyle name="20% - 强调文字颜色 1 2 21" xfId="64"/>
    <cellStyle name="20% - 强调文字颜色 1 2 3" xfId="54"/>
    <cellStyle name="20% - 强调文字颜色 1 2 4" xfId="72"/>
    <cellStyle name="20% - 强调文字颜色 1 2 5" xfId="74"/>
    <cellStyle name="20% - 强调文字颜色 1 2 6" xfId="75"/>
    <cellStyle name="20% - 强调文字颜色 1 2 7" xfId="76"/>
    <cellStyle name="20% - 强调文字颜色 1 2 8" xfId="77"/>
    <cellStyle name="20% - 强调文字颜色 1 2 9" xfId="78"/>
    <cellStyle name="20% - 强调文字颜色 2 2" xfId="79"/>
    <cellStyle name="20% - 强调文字颜色 2 2 10" xfId="82"/>
    <cellStyle name="20% - 强调文字颜色 2 2 11" xfId="83"/>
    <cellStyle name="20% - 强调文字颜色 2 2 12" xfId="85"/>
    <cellStyle name="20% - 强调文字颜色 2 2 13" xfId="87"/>
    <cellStyle name="20% - 强调文字颜色 2 2 14" xfId="90"/>
    <cellStyle name="20% - 强调文字颜色 2 2 15" xfId="93"/>
    <cellStyle name="20% - 强调文字颜色 2 2 16" xfId="97"/>
    <cellStyle name="20% - 强调文字颜色 2 2 17" xfId="101"/>
    <cellStyle name="20% - 强调文字颜色 2 2 18" xfId="105"/>
    <cellStyle name="20% - 强调文字颜色 2 2 19" xfId="109"/>
    <cellStyle name="20% - 强调文字颜色 2 2 2" xfId="112"/>
    <cellStyle name="20% - 强调文字颜色 2 2 20" xfId="94"/>
    <cellStyle name="20% - 强调文字颜色 2 2 21" xfId="98"/>
    <cellStyle name="20% - 强调文字颜色 2 2 3" xfId="114"/>
    <cellStyle name="20% - 强调文字颜色 2 2 4" xfId="116"/>
    <cellStyle name="20% - 强调文字颜色 2 2 5" xfId="118"/>
    <cellStyle name="20% - 强调文字颜色 2 2 6" xfId="119"/>
    <cellStyle name="20% - 强调文字颜色 2 2 7" xfId="120"/>
    <cellStyle name="20% - 强调文字颜色 2 2 8" xfId="121"/>
    <cellStyle name="20% - 强调文字颜色 2 2 9" xfId="122"/>
    <cellStyle name="20% - 强调文字颜色 3 2" xfId="123"/>
    <cellStyle name="20% - 强调文字颜色 3 2 10" xfId="124"/>
    <cellStyle name="20% - 强调文字颜色 3 2 11" xfId="125"/>
    <cellStyle name="20% - 强调文字颜色 3 2 12" xfId="126"/>
    <cellStyle name="20% - 强调文字颜色 3 2 13" xfId="127"/>
    <cellStyle name="20% - 强调文字颜色 3 2 14" xfId="129"/>
    <cellStyle name="20% - 强调文字颜色 3 2 15" xfId="131"/>
    <cellStyle name="20% - 强调文字颜色 3 2 16" xfId="134"/>
    <cellStyle name="20% - 强调文字颜色 3 2 17" xfId="137"/>
    <cellStyle name="20% - 强调文字颜色 3 2 18" xfId="139"/>
    <cellStyle name="20% - 强调文字颜色 3 2 19" xfId="142"/>
    <cellStyle name="20% - 强调文字颜色 3 2 2" xfId="146"/>
    <cellStyle name="20% - 强调文字颜色 3 2 20" xfId="132"/>
    <cellStyle name="20% - 强调文字颜色 3 2 21" xfId="135"/>
    <cellStyle name="20% - 强调文字颜色 3 2 3" xfId="149"/>
    <cellStyle name="20% - 强调文字颜色 3 2 4" xfId="153"/>
    <cellStyle name="20% - 强调文字颜色 3 2 5" xfId="157"/>
    <cellStyle name="20% - 强调文字颜色 3 2 6" xfId="159"/>
    <cellStyle name="20% - 强调文字颜色 3 2 7" xfId="81"/>
    <cellStyle name="20% - 强调文字颜色 3 2 8" xfId="161"/>
    <cellStyle name="20% - 强调文字颜色 3 2 9" xfId="162"/>
    <cellStyle name="20% - 强调文字颜色 4 2" xfId="163"/>
    <cellStyle name="20% - 强调文字颜色 4 2 10" xfId="165"/>
    <cellStyle name="20% - 强调文字颜色 4 2 11" xfId="166"/>
    <cellStyle name="20% - 强调文字颜色 4 2 12" xfId="167"/>
    <cellStyle name="20% - 强调文字颜色 4 2 13" xfId="168"/>
    <cellStyle name="20% - 强调文字颜色 4 2 14" xfId="4"/>
    <cellStyle name="20% - 强调文字颜色 4 2 15" xfId="169"/>
    <cellStyle name="20% - 强调文字颜色 4 2 16" xfId="171"/>
    <cellStyle name="20% - 强调文字颜色 4 2 17" xfId="173"/>
    <cellStyle name="20% - 强调文字颜色 4 2 18" xfId="174"/>
    <cellStyle name="20% - 强调文字颜色 4 2 19" xfId="175"/>
    <cellStyle name="20% - 强调文字颜色 4 2 2" xfId="177"/>
    <cellStyle name="20% - 强调文字颜色 4 2 20" xfId="170"/>
    <cellStyle name="20% - 强调文字颜色 4 2 21" xfId="172"/>
    <cellStyle name="20% - 强调文字颜色 4 2 3" xfId="182"/>
    <cellStyle name="20% - 强调文字颜色 4 2 4" xfId="187"/>
    <cellStyle name="20% - 强调文字颜色 4 2 5" xfId="190"/>
    <cellStyle name="20% - 强调文字颜色 4 2 6" xfId="193"/>
    <cellStyle name="20% - 强调文字颜色 4 2 7" xfId="197"/>
    <cellStyle name="20% - 强调文字颜色 4 2 8" xfId="200"/>
    <cellStyle name="20% - 强调文字颜色 4 2 9" xfId="204"/>
    <cellStyle name="20% - 强调文字颜色 5 2" xfId="207"/>
    <cellStyle name="20% - 强调文字颜色 5 2 10" xfId="209"/>
    <cellStyle name="20% - 强调文字颜色 5 2 11" xfId="211"/>
    <cellStyle name="20% - 强调文字颜色 5 2 12" xfId="213"/>
    <cellStyle name="20% - 强调文字颜色 5 2 13" xfId="215"/>
    <cellStyle name="20% - 强调文字颜色 5 2 14" xfId="217"/>
    <cellStyle name="20% - 强调文字颜色 5 2 15" xfId="218"/>
    <cellStyle name="20% - 强调文字颜色 5 2 16" xfId="220"/>
    <cellStyle name="20% - 强调文字颜色 5 2 17" xfId="21"/>
    <cellStyle name="20% - 强调文字颜色 5 2 18" xfId="22"/>
    <cellStyle name="20% - 强调文字颜色 5 2 19" xfId="24"/>
    <cellStyle name="20% - 强调文字颜色 5 2 2" xfId="225"/>
    <cellStyle name="20% - 强调文字颜色 5 2 20" xfId="219"/>
    <cellStyle name="20% - 强调文字颜色 5 2 21" xfId="221"/>
    <cellStyle name="20% - 强调文字颜色 5 2 3" xfId="228"/>
    <cellStyle name="20% - 强调文字颜色 5 2 4" xfId="231"/>
    <cellStyle name="20% - 强调文字颜色 5 2 5" xfId="234"/>
    <cellStyle name="20% - 强调文字颜色 5 2 6" xfId="237"/>
    <cellStyle name="20% - 强调文字颜色 5 2 7" xfId="239"/>
    <cellStyle name="20% - 强调文字颜色 5 2 8" xfId="241"/>
    <cellStyle name="20% - 强调文字颜色 5 2 9" xfId="243"/>
    <cellStyle name="20% - 强调文字颜色 6 2" xfId="244"/>
    <cellStyle name="20% - 强调文字颜色 6 2 10" xfId="247"/>
    <cellStyle name="20% - 强调文字颜色 6 2 11" xfId="248"/>
    <cellStyle name="20% - 强调文字颜色 6 2 12" xfId="1"/>
    <cellStyle name="20% - 强调文字颜色 6 2 13" xfId="249"/>
    <cellStyle name="20% - 强调文字颜色 6 2 14" xfId="250"/>
    <cellStyle name="20% - 强调文字颜色 6 2 15" xfId="251"/>
    <cellStyle name="20% - 强调文字颜色 6 2 16" xfId="253"/>
    <cellStyle name="20% - 强调文字颜色 6 2 17" xfId="255"/>
    <cellStyle name="20% - 强调文字颜色 6 2 18" xfId="256"/>
    <cellStyle name="20% - 强调文字颜色 6 2 19" xfId="257"/>
    <cellStyle name="20% - 强调文字颜色 6 2 2" xfId="258"/>
    <cellStyle name="20% - 强调文字颜色 6 2 20" xfId="252"/>
    <cellStyle name="20% - 强调文字颜色 6 2 21" xfId="254"/>
    <cellStyle name="20% - 强调文字颜色 6 2 3" xfId="259"/>
    <cellStyle name="20% - 强调文字颜色 6 2 4" xfId="260"/>
    <cellStyle name="20% - 强调文字颜色 6 2 5" xfId="261"/>
    <cellStyle name="20% - 强调文字颜色 6 2 6" xfId="262"/>
    <cellStyle name="20% - 强调文字颜色 6 2 7" xfId="263"/>
    <cellStyle name="20% - 强调文字颜色 6 2 8" xfId="264"/>
    <cellStyle name="20% - 强调文字颜色 6 2 9" xfId="265"/>
    <cellStyle name="40% - 强调文字颜色 1 2" xfId="266"/>
    <cellStyle name="40% - 强调文字颜色 1 2 10" xfId="267"/>
    <cellStyle name="40% - 强调文字颜色 1 2 11" xfId="268"/>
    <cellStyle name="40% - 强调文字颜色 1 2 12" xfId="269"/>
    <cellStyle name="40% - 强调文字颜色 1 2 13" xfId="6"/>
    <cellStyle name="40% - 强调文字颜色 1 2 14" xfId="270"/>
    <cellStyle name="40% - 强调文字颜色 1 2 15" xfId="271"/>
    <cellStyle name="40% - 强调文字颜色 1 2 16" xfId="273"/>
    <cellStyle name="40% - 强调文字颜色 1 2 17" xfId="275"/>
    <cellStyle name="40% - 强调文字颜色 1 2 18" xfId="276"/>
    <cellStyle name="40% - 强调文字颜色 1 2 19" xfId="278"/>
    <cellStyle name="40% - 强调文字颜色 1 2 2" xfId="283"/>
    <cellStyle name="40% - 强调文字颜色 1 2 20" xfId="272"/>
    <cellStyle name="40% - 强调文字颜色 1 2 21" xfId="274"/>
    <cellStyle name="40% - 强调文字颜色 1 2 3" xfId="288"/>
    <cellStyle name="40% - 强调文字颜色 1 2 4" xfId="292"/>
    <cellStyle name="40% - 强调文字颜色 1 2 5" xfId="295"/>
    <cellStyle name="40% - 强调文字颜色 1 2 6" xfId="298"/>
    <cellStyle name="40% - 强调文字颜色 1 2 7" xfId="301"/>
    <cellStyle name="40% - 强调文字颜色 1 2 8" xfId="35"/>
    <cellStyle name="40% - 强调文字颜色 1 2 9" xfId="28"/>
    <cellStyle name="40% - 强调文字颜色 2 2" xfId="53"/>
    <cellStyle name="40% - 强调文字颜色 2 2 10" xfId="304"/>
    <cellStyle name="40% - 强调文字颜色 2 2 11" xfId="305"/>
    <cellStyle name="40% - 强调文字颜色 2 2 12" xfId="306"/>
    <cellStyle name="40% - 强调文字颜色 2 2 13" xfId="307"/>
    <cellStyle name="40% - 强调文字颜色 2 2 14" xfId="308"/>
    <cellStyle name="40% - 强调文字颜色 2 2 15" xfId="309"/>
    <cellStyle name="40% - 强调文字颜色 2 2 16" xfId="311"/>
    <cellStyle name="40% - 强调文字颜色 2 2 17" xfId="313"/>
    <cellStyle name="40% - 强调文字颜色 2 2 18" xfId="314"/>
    <cellStyle name="40% - 强调文字颜色 2 2 19" xfId="316"/>
    <cellStyle name="40% - 强调文字颜色 2 2 2" xfId="318"/>
    <cellStyle name="40% - 强调文字颜色 2 2 20" xfId="310"/>
    <cellStyle name="40% - 强调文字颜色 2 2 21" xfId="312"/>
    <cellStyle name="40% - 强调文字颜色 2 2 3" xfId="320"/>
    <cellStyle name="40% - 强调文字颜色 2 2 4" xfId="322"/>
    <cellStyle name="40% - 强调文字颜色 2 2 5" xfId="324"/>
    <cellStyle name="40% - 强调文字颜色 2 2 6" xfId="325"/>
    <cellStyle name="40% - 强调文字颜色 2 2 7" xfId="71"/>
    <cellStyle name="40% - 强调文字颜色 2 2 8" xfId="55"/>
    <cellStyle name="40% - 强调文字颜色 2 2 9" xfId="73"/>
    <cellStyle name="40% - 强调文字颜色 3 2" xfId="326"/>
    <cellStyle name="40% - 强调文字颜色 3 2 10" xfId="327"/>
    <cellStyle name="40% - 强调文字颜色 3 2 11" xfId="328"/>
    <cellStyle name="40% - 强调文字颜色 3 2 12" xfId="329"/>
    <cellStyle name="40% - 强调文字颜色 3 2 13" xfId="330"/>
    <cellStyle name="40% - 强调文字颜色 3 2 14" xfId="331"/>
    <cellStyle name="40% - 强调文字颜色 3 2 15" xfId="332"/>
    <cellStyle name="40% - 强调文字颜色 3 2 16" xfId="334"/>
    <cellStyle name="40% - 强调文字颜色 3 2 17" xfId="336"/>
    <cellStyle name="40% - 强调文字颜色 3 2 18" xfId="337"/>
    <cellStyle name="40% - 强调文字颜色 3 2 19" xfId="339"/>
    <cellStyle name="40% - 强调文字颜色 3 2 2" xfId="344"/>
    <cellStyle name="40% - 强调文字颜色 3 2 20" xfId="333"/>
    <cellStyle name="40% - 强调文字颜色 3 2 21" xfId="335"/>
    <cellStyle name="40% - 强调文字颜色 3 2 3" xfId="348"/>
    <cellStyle name="40% - 强调文字颜色 3 2 4" xfId="351"/>
    <cellStyle name="40% - 强调文字颜色 3 2 5" xfId="353"/>
    <cellStyle name="40% - 强调文字颜色 3 2 6" xfId="355"/>
    <cellStyle name="40% - 强调文字颜色 3 2 7" xfId="113"/>
    <cellStyle name="40% - 强调文字颜色 3 2 8" xfId="115"/>
    <cellStyle name="40% - 强调文字颜色 3 2 9" xfId="117"/>
    <cellStyle name="40% - 强调文字颜色 4 2" xfId="27"/>
    <cellStyle name="40% - 强调文字颜色 4 2 10" xfId="179"/>
    <cellStyle name="40% - 强调文字颜色 4 2 11" xfId="184"/>
    <cellStyle name="40% - 强调文字颜色 4 2 12" xfId="191"/>
    <cellStyle name="40% - 强调文字颜色 4 2 13" xfId="194"/>
    <cellStyle name="40% - 强调文字颜色 4 2 14" xfId="198"/>
    <cellStyle name="40% - 强调文字颜色 4 2 15" xfId="201"/>
    <cellStyle name="40% - 强调文字颜色 4 2 16" xfId="205"/>
    <cellStyle name="40% - 强调文字颜色 4 2 17" xfId="357"/>
    <cellStyle name="40% - 强调文字颜色 4 2 18" xfId="359"/>
    <cellStyle name="40% - 强调文字颜色 4 2 19" xfId="362"/>
    <cellStyle name="40% - 强调文字颜色 4 2 2" xfId="364"/>
    <cellStyle name="40% - 强调文字颜色 4 2 20" xfId="202"/>
    <cellStyle name="40% - 强调文字颜色 4 2 21" xfId="206"/>
    <cellStyle name="40% - 强调文字颜色 4 2 3" xfId="366"/>
    <cellStyle name="40% - 强调文字颜色 4 2 4" xfId="369"/>
    <cellStyle name="40% - 强调文字颜色 4 2 5" xfId="372"/>
    <cellStyle name="40% - 强调文字颜色 4 2 6" xfId="374"/>
    <cellStyle name="40% - 强调文字颜色 4 2 7" xfId="147"/>
    <cellStyle name="40% - 强调文字颜色 4 2 8" xfId="150"/>
    <cellStyle name="40% - 强调文字颜色 4 2 9" xfId="154"/>
    <cellStyle name="40% - 强调文字颜色 5 2" xfId="376"/>
    <cellStyle name="40% - 强调文字颜色 5 2 10" xfId="377"/>
    <cellStyle name="40% - 强调文字颜色 5 2 11" xfId="280"/>
    <cellStyle name="40% - 强调文字颜色 5 2 12" xfId="285"/>
    <cellStyle name="40% - 强调文字颜色 5 2 13" xfId="290"/>
    <cellStyle name="40% - 强调文字颜色 5 2 14" xfId="296"/>
    <cellStyle name="40% - 强调文字颜色 5 2 15" xfId="299"/>
    <cellStyle name="40% - 强调文字颜色 5 2 16" xfId="302"/>
    <cellStyle name="40% - 强调文字颜色 5 2 17" xfId="36"/>
    <cellStyle name="40% - 强调文字颜色 5 2 18" xfId="29"/>
    <cellStyle name="40% - 强调文字颜色 5 2 19" xfId="40"/>
    <cellStyle name="40% - 强调文字颜色 5 2 2" xfId="380"/>
    <cellStyle name="40% - 强调文字颜色 5 2 20" xfId="300"/>
    <cellStyle name="40% - 强调文字颜色 5 2 21" xfId="303"/>
    <cellStyle name="40% - 强调文字颜色 5 2 3" xfId="383"/>
    <cellStyle name="40% - 强调文字颜色 5 2 4" xfId="386"/>
    <cellStyle name="40% - 强调文字颜色 5 2 5" xfId="389"/>
    <cellStyle name="40% - 强调文字颜色 5 2 6" xfId="391"/>
    <cellStyle name="40% - 强调文字颜色 5 2 7" xfId="178"/>
    <cellStyle name="40% - 强调文字颜色 5 2 8" xfId="183"/>
    <cellStyle name="40% - 强调文字颜色 5 2 9" xfId="188"/>
    <cellStyle name="40% - 强调文字颜色 6 2" xfId="392"/>
    <cellStyle name="40% - 强调文字颜色 6 2 10" xfId="395"/>
    <cellStyle name="40% - 强调文字颜色 6 2 11" xfId="397"/>
    <cellStyle name="40% - 强调文字颜色 6 2 12" xfId="401"/>
    <cellStyle name="40% - 强调文字颜色 6 2 13" xfId="406"/>
    <cellStyle name="40% - 强调文字颜色 6 2 14" xfId="411"/>
    <cellStyle name="40% - 强调文字颜色 6 2 15" xfId="414"/>
    <cellStyle name="40% - 强调文字颜色 6 2 16" xfId="222"/>
    <cellStyle name="40% - 强调文字颜色 6 2 17" xfId="227"/>
    <cellStyle name="40% - 强调文字颜色 6 2 18" xfId="230"/>
    <cellStyle name="40% - 强调文字颜色 6 2 19" xfId="235"/>
    <cellStyle name="40% - 强调文字颜色 6 2 2" xfId="399"/>
    <cellStyle name="40% - 强调文字颜色 6 2 20" xfId="415"/>
    <cellStyle name="40% - 强调文字颜色 6 2 21" xfId="223"/>
    <cellStyle name="40% - 强调文字颜色 6 2 3" xfId="404"/>
    <cellStyle name="40% - 强调文字颜色 6 2 4" xfId="409"/>
    <cellStyle name="40% - 强调文字颜色 6 2 5" xfId="413"/>
    <cellStyle name="40% - 强调文字颜色 6 2 6" xfId="417"/>
    <cellStyle name="40% - 强调文字颜色 6 2 7" xfId="226"/>
    <cellStyle name="40% - 强调文字颜色 6 2 8" xfId="229"/>
    <cellStyle name="40% - 强调文字颜色 6 2 9" xfId="232"/>
    <cellStyle name="60% - 强调文字颜色 1 2" xfId="418"/>
    <cellStyle name="60% - 强调文字颜色 1 2 10" xfId="420"/>
    <cellStyle name="60% - 强调文字颜色 1 2 11" xfId="31"/>
    <cellStyle name="60% - 强调文字颜色 1 2 12" xfId="424"/>
    <cellStyle name="60% - 强调文字颜色 1 2 13" xfId="428"/>
    <cellStyle name="60% - 强调文字颜色 1 2 14" xfId="432"/>
    <cellStyle name="60% - 强调文字颜色 1 2 15" xfId="342"/>
    <cellStyle name="60% - 强调文字颜色 1 2 16" xfId="346"/>
    <cellStyle name="60% - 强调文字颜色 1 2 17" xfId="350"/>
    <cellStyle name="60% - 强调文字颜色 1 2 18" xfId="354"/>
    <cellStyle name="60% - 强调文字颜色 1 2 19" xfId="356"/>
    <cellStyle name="60% - 强调文字颜色 1 2 2" xfId="434"/>
    <cellStyle name="60% - 强调文字颜色 1 2 20" xfId="343"/>
    <cellStyle name="60% - 强调文字颜色 1 2 21" xfId="347"/>
    <cellStyle name="60% - 强调文字颜色 1 2 3" xfId="435"/>
    <cellStyle name="60% - 强调文字颜色 1 2 4" xfId="436"/>
    <cellStyle name="60% - 强调文字颜色 1 2 5" xfId="437"/>
    <cellStyle name="60% - 强调文字颜色 1 2 6" xfId="438"/>
    <cellStyle name="60% - 强调文字颜色 1 2 7" xfId="164"/>
    <cellStyle name="60% - 强调文字颜色 1 2 8" xfId="439"/>
    <cellStyle name="60% - 强调文字颜色 1 2 9" xfId="440"/>
    <cellStyle name="60% - 强调文字颜色 2 2" xfId="441"/>
    <cellStyle name="60% - 强调文字颜色 2 2 10" xfId="442"/>
    <cellStyle name="60% - 强调文字颜色 2 2 11" xfId="443"/>
    <cellStyle name="60% - 强调文字颜色 2 2 12" xfId="444"/>
    <cellStyle name="60% - 强调文字颜色 2 2 13" xfId="445"/>
    <cellStyle name="60% - 强调文字颜色 2 2 14" xfId="446"/>
    <cellStyle name="60% - 强调文字颜色 2 2 15" xfId="447"/>
    <cellStyle name="60% - 强调文字颜色 2 2 16" xfId="449"/>
    <cellStyle name="60% - 强调文字颜色 2 2 17" xfId="26"/>
    <cellStyle name="60% - 强调文字颜色 2 2 18" xfId="451"/>
    <cellStyle name="60% - 强调文字颜色 2 2 19" xfId="452"/>
    <cellStyle name="60% - 强调文字颜色 2 2 2" xfId="20"/>
    <cellStyle name="60% - 强调文字颜色 2 2 20" xfId="448"/>
    <cellStyle name="60% - 强调文字颜色 2 2 21" xfId="450"/>
    <cellStyle name="60% - 强调文字颜色 2 2 3" xfId="454"/>
    <cellStyle name="60% - 强调文字颜色 2 2 4" xfId="456"/>
    <cellStyle name="60% - 强调文字颜色 2 2 5" xfId="458"/>
    <cellStyle name="60% - 强调文字颜色 2 2 6" xfId="379"/>
    <cellStyle name="60% - 强调文字颜色 2 2 7" xfId="284"/>
    <cellStyle name="60% - 强调文字颜色 2 2 8" xfId="289"/>
    <cellStyle name="60% - 强调文字颜色 2 2 9" xfId="293"/>
    <cellStyle name="60% - 强调文字颜色 3 2" xfId="459"/>
    <cellStyle name="60% - 强调文字颜色 3 2 10" xfId="460"/>
    <cellStyle name="60% - 强调文字颜色 3 2 11" xfId="461"/>
    <cellStyle name="60% - 强调文字颜色 3 2 12" xfId="462"/>
    <cellStyle name="60% - 强调文字颜色 3 2 13" xfId="463"/>
    <cellStyle name="60% - 强调文字颜色 3 2 14" xfId="466"/>
    <cellStyle name="60% - 强调文字颜色 3 2 15" xfId="470"/>
    <cellStyle name="60% - 强调文字颜色 3 2 16" xfId="474"/>
    <cellStyle name="60% - 强调文字颜色 3 2 17" xfId="478"/>
    <cellStyle name="60% - 强调文字颜色 3 2 18" xfId="482"/>
    <cellStyle name="60% - 强调文字颜色 3 2 19" xfId="487"/>
    <cellStyle name="60% - 强调文字颜色 3 2 2" xfId="489"/>
    <cellStyle name="60% - 强调文字颜色 3 2 20" xfId="469"/>
    <cellStyle name="60% - 强调文字颜色 3 2 21" xfId="473"/>
    <cellStyle name="60% - 强调文字颜色 3 2 3" xfId="492"/>
    <cellStyle name="60% - 强调文字颜色 3 2 4" xfId="495"/>
    <cellStyle name="60% - 强调文字颜色 3 2 5" xfId="498"/>
    <cellStyle name="60% - 强调文字颜色 3 2 6" xfId="499"/>
    <cellStyle name="60% - 强调文字颜色 3 2 7" xfId="319"/>
    <cellStyle name="60% - 强调文字颜色 3 2 8" xfId="321"/>
    <cellStyle name="60% - 强调文字颜色 3 2 9" xfId="323"/>
    <cellStyle name="60% - 强调文字颜色 4 2" xfId="501"/>
    <cellStyle name="60% - 强调文字颜色 4 2 10" xfId="50"/>
    <cellStyle name="60% - 强调文字颜色 4 2 11" xfId="52"/>
    <cellStyle name="60% - 强调文字颜色 4 2 12" xfId="63"/>
    <cellStyle name="60% - 强调文字颜色 4 2 13" xfId="66"/>
    <cellStyle name="60% - 强调文字颜色 4 2 14" xfId="14"/>
    <cellStyle name="60% - 强调文字颜色 4 2 15" xfId="68"/>
    <cellStyle name="60% - 强调文字颜色 4 2 16" xfId="57"/>
    <cellStyle name="60% - 强调文字颜色 4 2 17" xfId="502"/>
    <cellStyle name="60% - 强调文字颜色 4 2 18" xfId="503"/>
    <cellStyle name="60% - 强调文字颜色 4 2 19" xfId="504"/>
    <cellStyle name="60% - 强调文字颜色 4 2 2" xfId="421"/>
    <cellStyle name="60% - 强调文字颜色 4 2 20" xfId="69"/>
    <cellStyle name="60% - 强调文字颜色 4 2 21" xfId="58"/>
    <cellStyle name="60% - 强调文字颜色 4 2 3" xfId="32"/>
    <cellStyle name="60% - 强调文字颜色 4 2 4" xfId="425"/>
    <cellStyle name="60% - 强调文字颜色 4 2 5" xfId="429"/>
    <cellStyle name="60% - 强调文字颜色 4 2 6" xfId="433"/>
    <cellStyle name="60% - 强调文字颜色 4 2 7" xfId="345"/>
    <cellStyle name="60% - 强调文字颜色 4 2 8" xfId="349"/>
    <cellStyle name="60% - 强调文字颜色 4 2 9" xfId="352"/>
    <cellStyle name="60% - 强调文字颜色 5 2" xfId="505"/>
    <cellStyle name="60% - 强调文字颜色 5 2 10" xfId="88"/>
    <cellStyle name="60% - 强调文字颜色 5 2 11" xfId="91"/>
    <cellStyle name="60% - 强调文字颜色 5 2 12" xfId="95"/>
    <cellStyle name="60% - 强调文字颜色 5 2 13" xfId="99"/>
    <cellStyle name="60% - 强调文字颜色 5 2 14" xfId="102"/>
    <cellStyle name="60% - 强调文字颜色 5 2 15" xfId="106"/>
    <cellStyle name="60% - 强调文字颜色 5 2 16" xfId="110"/>
    <cellStyle name="60% - 强调文字颜色 5 2 17" xfId="506"/>
    <cellStyle name="60% - 强调文字颜色 5 2 18" xfId="507"/>
    <cellStyle name="60% - 强调文字颜色 5 2 19" xfId="508"/>
    <cellStyle name="60% - 强调文字颜色 5 2 2" xfId="477"/>
    <cellStyle name="60% - 强调文字颜色 5 2 20" xfId="107"/>
    <cellStyle name="60% - 强调文字颜色 5 2 21" xfId="111"/>
    <cellStyle name="60% - 强调文字颜色 5 2 3" xfId="481"/>
    <cellStyle name="60% - 强调文字颜色 5 2 4" xfId="486"/>
    <cellStyle name="60% - 强调文字颜色 5 2 5" xfId="513"/>
    <cellStyle name="60% - 强调文字颜色 5 2 6" xfId="514"/>
    <cellStyle name="60% - 强调文字颜色 5 2 7" xfId="365"/>
    <cellStyle name="60% - 强调文字颜色 5 2 8" xfId="367"/>
    <cellStyle name="60% - 强调文字颜色 5 2 9" xfId="370"/>
    <cellStyle name="60% - 强调文字颜色 6 2" xfId="515"/>
    <cellStyle name="60% - 强调文字颜色 6 2 10" xfId="128"/>
    <cellStyle name="60% - 强调文字颜色 6 2 11" xfId="130"/>
    <cellStyle name="60% - 强调文字颜色 6 2 12" xfId="133"/>
    <cellStyle name="60% - 强调文字颜色 6 2 13" xfId="136"/>
    <cellStyle name="60% - 强调文字颜色 6 2 14" xfId="138"/>
    <cellStyle name="60% - 强调文字颜色 6 2 15" xfId="140"/>
    <cellStyle name="60% - 强调文字颜色 6 2 16" xfId="143"/>
    <cellStyle name="60% - 强调文字颜色 6 2 17" xfId="516"/>
    <cellStyle name="60% - 强调文字颜色 6 2 18" xfId="517"/>
    <cellStyle name="60% - 强调文字颜色 6 2 19" xfId="518"/>
    <cellStyle name="60% - 强调文字颜色 6 2 2" xfId="520"/>
    <cellStyle name="60% - 强调文字颜色 6 2 20" xfId="141"/>
    <cellStyle name="60% - 强调文字颜色 6 2 21" xfId="144"/>
    <cellStyle name="60% - 强调文字颜色 6 2 3" xfId="522"/>
    <cellStyle name="60% - 强调文字颜色 6 2 4" xfId="245"/>
    <cellStyle name="60% - 强调文字颜色 6 2 5" xfId="524"/>
    <cellStyle name="60% - 强调文字颜色 6 2 6" xfId="500"/>
    <cellStyle name="60% - 强调文字颜色 6 2 7" xfId="381"/>
    <cellStyle name="60% - 强调文字颜色 6 2 8" xfId="384"/>
    <cellStyle name="60% - 强调文字颜色 6 2 9" xfId="387"/>
    <cellStyle name="标题 1 2" xfId="525"/>
    <cellStyle name="标题 1 2 10" xfId="277"/>
    <cellStyle name="标题 1 2 11" xfId="279"/>
    <cellStyle name="标题 1 2 12" xfId="526"/>
    <cellStyle name="标题 1 2 13" xfId="527"/>
    <cellStyle name="标题 1 2 14" xfId="528"/>
    <cellStyle name="标题 1 2 15" xfId="531"/>
    <cellStyle name="标题 1 2 16" xfId="533"/>
    <cellStyle name="标题 1 2 17" xfId="534"/>
    <cellStyle name="标题 1 2 18" xfId="535"/>
    <cellStyle name="标题 1 2 19" xfId="536"/>
    <cellStyle name="标题 1 2 2" xfId="537"/>
    <cellStyle name="标题 1 2 20" xfId="530"/>
    <cellStyle name="标题 1 2 21" xfId="532"/>
    <cellStyle name="标题 1 2 3" xfId="538"/>
    <cellStyle name="标题 1 2 4" xfId="539"/>
    <cellStyle name="标题 1 2 5" xfId="540"/>
    <cellStyle name="标题 1 2 6" xfId="488"/>
    <cellStyle name="标题 1 2 7" xfId="490"/>
    <cellStyle name="标题 1 2 8" xfId="493"/>
    <cellStyle name="标题 1 2 9" xfId="496"/>
    <cellStyle name="标题 2 2" xfId="541"/>
    <cellStyle name="标题 2 2 10" xfId="315"/>
    <cellStyle name="标题 2 2 11" xfId="317"/>
    <cellStyle name="标题 2 2 12" xfId="542"/>
    <cellStyle name="标题 2 2 13" xfId="543"/>
    <cellStyle name="标题 2 2 14" xfId="37"/>
    <cellStyle name="标题 2 2 15" xfId="38"/>
    <cellStyle name="标题 2 2 16" xfId="8"/>
    <cellStyle name="标题 2 2 17" xfId="41"/>
    <cellStyle name="标题 2 2 18" xfId="42"/>
    <cellStyle name="标题 2 2 19" xfId="44"/>
    <cellStyle name="标题 2 2 2" xfId="544"/>
    <cellStyle name="标题 2 2 20" xfId="39"/>
    <cellStyle name="标题 2 2 21" xfId="7"/>
    <cellStyle name="标题 2 2 3" xfId="545"/>
    <cellStyle name="标题 2 2 4" xfId="393"/>
    <cellStyle name="标题 2 2 5" xfId="546"/>
    <cellStyle name="标题 2 2 6" xfId="422"/>
    <cellStyle name="标题 2 2 7" xfId="33"/>
    <cellStyle name="标题 2 2 8" xfId="426"/>
    <cellStyle name="标题 2 2 9" xfId="430"/>
    <cellStyle name="标题 3 2" xfId="529"/>
    <cellStyle name="标题 3 2 10" xfId="338"/>
    <cellStyle name="标题 3 2 11" xfId="340"/>
    <cellStyle name="标题 3 2 12" xfId="547"/>
    <cellStyle name="标题 3 2 13" xfId="548"/>
    <cellStyle name="标题 3 2 14" xfId="549"/>
    <cellStyle name="标题 3 2 15" xfId="551"/>
    <cellStyle name="标题 3 2 16" xfId="553"/>
    <cellStyle name="标题 3 2 17" xfId="554"/>
    <cellStyle name="标题 3 2 18" xfId="555"/>
    <cellStyle name="标题 3 2 19" xfId="5"/>
    <cellStyle name="标题 3 2 2" xfId="464"/>
    <cellStyle name="标题 3 2 20" xfId="550"/>
    <cellStyle name="标题 3 2 21" xfId="552"/>
    <cellStyle name="标题 3 2 3" xfId="465"/>
    <cellStyle name="标题 3 2 4" xfId="467"/>
    <cellStyle name="标题 3 2 5" xfId="471"/>
    <cellStyle name="标题 3 2 6" xfId="475"/>
    <cellStyle name="标题 3 2 7" xfId="479"/>
    <cellStyle name="标题 3 2 8" xfId="483"/>
    <cellStyle name="标题 3 2 9" xfId="510"/>
    <cellStyle name="标题 4 2" xfId="509"/>
    <cellStyle name="标题 4 2 10" xfId="360"/>
    <cellStyle name="标题 4 2 11" xfId="363"/>
    <cellStyle name="标题 4 2 12" xfId="556"/>
    <cellStyle name="标题 4 2 13" xfId="557"/>
    <cellStyle name="标题 4 2 14" xfId="558"/>
    <cellStyle name="标题 4 2 15" xfId="560"/>
    <cellStyle name="标题 4 2 16" xfId="10"/>
    <cellStyle name="标题 4 2 17" xfId="561"/>
    <cellStyle name="标题 4 2 18" xfId="562"/>
    <cellStyle name="标题 4 2 19" xfId="563"/>
    <cellStyle name="标题 4 2 2" xfId="48"/>
    <cellStyle name="标题 4 2 20" xfId="559"/>
    <cellStyle name="标题 4 2 21" xfId="9"/>
    <cellStyle name="标题 4 2 3" xfId="564"/>
    <cellStyle name="标题 4 2 4" xfId="565"/>
    <cellStyle name="标题 4 2 5" xfId="566"/>
    <cellStyle name="标题 4 2 6" xfId="519"/>
    <cellStyle name="标题 4 2 7" xfId="521"/>
    <cellStyle name="标题 4 2 8" xfId="246"/>
    <cellStyle name="标题 4 2 9" xfId="523"/>
    <cellStyle name="标题 5" xfId="567"/>
    <cellStyle name="标题 5 10" xfId="233"/>
    <cellStyle name="标题 5 11" xfId="236"/>
    <cellStyle name="标题 5 12" xfId="238"/>
    <cellStyle name="标题 5 13" xfId="240"/>
    <cellStyle name="标题 5 14" xfId="242"/>
    <cellStyle name="标题 5 15" xfId="568"/>
    <cellStyle name="标题 5 16" xfId="570"/>
    <cellStyle name="标题 5 17" xfId="572"/>
    <cellStyle name="标题 5 18" xfId="573"/>
    <cellStyle name="标题 5 19" xfId="574"/>
    <cellStyle name="标题 5 2" xfId="575"/>
    <cellStyle name="标题 5 20" xfId="569"/>
    <cellStyle name="标题 5 21" xfId="571"/>
    <cellStyle name="标题 5 3" xfId="576"/>
    <cellStyle name="标题 5 4" xfId="577"/>
    <cellStyle name="标题 5 5" xfId="578"/>
    <cellStyle name="标题 5 6" xfId="579"/>
    <cellStyle name="标题 5 7" xfId="580"/>
    <cellStyle name="标题 5 8" xfId="582"/>
    <cellStyle name="标题 5 9" xfId="584"/>
    <cellStyle name="差 2" xfId="586"/>
    <cellStyle name="差 2 10" xfId="587"/>
    <cellStyle name="差 2 11" xfId="588"/>
    <cellStyle name="差 2 12" xfId="589"/>
    <cellStyle name="差 2 13" xfId="590"/>
    <cellStyle name="差 2 14" xfId="591"/>
    <cellStyle name="差 2 15" xfId="592"/>
    <cellStyle name="差 2 16" xfId="594"/>
    <cellStyle name="差 2 17" xfId="596"/>
    <cellStyle name="差 2 18" xfId="597"/>
    <cellStyle name="差 2 19" xfId="598"/>
    <cellStyle name="差 2 2" xfId="599"/>
    <cellStyle name="差 2 20" xfId="593"/>
    <cellStyle name="差 2 21" xfId="595"/>
    <cellStyle name="差 2 3" xfId="600"/>
    <cellStyle name="差 2 4" xfId="601"/>
    <cellStyle name="差 2 5" xfId="602"/>
    <cellStyle name="差 2 6" xfId="603"/>
    <cellStyle name="差 2 7" xfId="604"/>
    <cellStyle name="差 2 8" xfId="605"/>
    <cellStyle name="差 2 9" xfId="606"/>
    <cellStyle name="常规" xfId="0" builtinId="0"/>
    <cellStyle name="常规 10" xfId="607"/>
    <cellStyle name="常规 10 10" xfId="608"/>
    <cellStyle name="常规 10 11" xfId="610"/>
    <cellStyle name="常规 10 12" xfId="612"/>
    <cellStyle name="常规 10 13" xfId="614"/>
    <cellStyle name="常规 10 14" xfId="617"/>
    <cellStyle name="常规 10 14 2 2" xfId="620"/>
    <cellStyle name="常规 10 14 2 2 10" xfId="622"/>
    <cellStyle name="常规 10 14 2 2 11" xfId="623"/>
    <cellStyle name="常规 10 14 2 2 12" xfId="624"/>
    <cellStyle name="常规 10 14 2 2 13" xfId="625"/>
    <cellStyle name="常规 10 14 2 2 14" xfId="626"/>
    <cellStyle name="常规 10 14 2 2 15" xfId="627"/>
    <cellStyle name="常规 10 14 2 2 16" xfId="629"/>
    <cellStyle name="常规 10 14 2 2 17" xfId="631"/>
    <cellStyle name="常规 10 14 2 2 18" xfId="632"/>
    <cellStyle name="常规 10 14 2 2 19" xfId="633"/>
    <cellStyle name="常规 10 14 2 2 2" xfId="634"/>
    <cellStyle name="常规 10 14 2 2 20" xfId="628"/>
    <cellStyle name="常规 10 14 2 2 21" xfId="630"/>
    <cellStyle name="常规 10 14 2 2 3" xfId="635"/>
    <cellStyle name="常规 10 14 2 2 4" xfId="636"/>
    <cellStyle name="常规 10 14 2 2 5" xfId="637"/>
    <cellStyle name="常规 10 14 2 2 6" xfId="638"/>
    <cellStyle name="常规 10 14 2 2 7" xfId="639"/>
    <cellStyle name="常规 10 14 2 2 8" xfId="640"/>
    <cellStyle name="常规 10 14 2 2 9" xfId="641"/>
    <cellStyle name="常规 10 15" xfId="642"/>
    <cellStyle name="常规 10 16" xfId="645"/>
    <cellStyle name="常规 10 17" xfId="648"/>
    <cellStyle name="常规 10 18" xfId="651"/>
    <cellStyle name="常规 10 19" xfId="652"/>
    <cellStyle name="常规 10 2" xfId="653"/>
    <cellStyle name="常规 10 2 2" xfId="655"/>
    <cellStyle name="常规 10 2 2 10" xfId="657"/>
    <cellStyle name="常规 10 2 2 11" xfId="658"/>
    <cellStyle name="常规 10 2 2 12" xfId="659"/>
    <cellStyle name="常规 10 2 2 13" xfId="660"/>
    <cellStyle name="常规 10 2 2 14" xfId="661"/>
    <cellStyle name="常规 10 2 2 15" xfId="662"/>
    <cellStyle name="常规 10 2 2 16" xfId="664"/>
    <cellStyle name="常规 10 2 2 17" xfId="666"/>
    <cellStyle name="常规 10 2 2 18" xfId="667"/>
    <cellStyle name="常规 10 2 2 19" xfId="668"/>
    <cellStyle name="常规 10 2 2 2" xfId="669"/>
    <cellStyle name="常规 10 2 2 20" xfId="663"/>
    <cellStyle name="常规 10 2 2 21" xfId="665"/>
    <cellStyle name="常规 10 2 2 3" xfId="671"/>
    <cellStyle name="常规 10 2 2 4" xfId="673"/>
    <cellStyle name="常规 10 2 2 5" xfId="675"/>
    <cellStyle name="常规 10 2 2 6" xfId="677"/>
    <cellStyle name="常规 10 2 2 7" xfId="678"/>
    <cellStyle name="常规 10 2 2 8" xfId="679"/>
    <cellStyle name="常规 10 2 2 9" xfId="680"/>
    <cellStyle name="常规 10 20" xfId="643"/>
    <cellStyle name="常规 10 21" xfId="646"/>
    <cellStyle name="常规 10 22" xfId="649"/>
    <cellStyle name="常规 10 3" xfId="681"/>
    <cellStyle name="常规 10 3 10" xfId="682"/>
    <cellStyle name="常规 10 3 11" xfId="683"/>
    <cellStyle name="常规 10 3 12" xfId="684"/>
    <cellStyle name="常规 10 3 13" xfId="685"/>
    <cellStyle name="常规 10 3 14" xfId="398"/>
    <cellStyle name="常规 10 3 15" xfId="403"/>
    <cellStyle name="常规 10 3 16" xfId="408"/>
    <cellStyle name="常规 10 3 17" xfId="412"/>
    <cellStyle name="常规 10 3 18" xfId="416"/>
    <cellStyle name="常规 10 3 19" xfId="224"/>
    <cellStyle name="常规 10 3 2" xfId="196"/>
    <cellStyle name="常规 10 3 20" xfId="402"/>
    <cellStyle name="常规 10 3 21" xfId="407"/>
    <cellStyle name="常规 10 3 3" xfId="199"/>
    <cellStyle name="常规 10 3 4" xfId="203"/>
    <cellStyle name="常规 10 3 5" xfId="686"/>
    <cellStyle name="常规 10 3 6" xfId="687"/>
    <cellStyle name="常规 10 3 7" xfId="688"/>
    <cellStyle name="常规 10 3 8" xfId="689"/>
    <cellStyle name="常规 10 3 9" xfId="690"/>
    <cellStyle name="常规 10 4" xfId="691"/>
    <cellStyle name="常规 10 5" xfId="692"/>
    <cellStyle name="常规 10 6" xfId="693"/>
    <cellStyle name="常规 10 7" xfId="694"/>
    <cellStyle name="常规 10 8" xfId="695"/>
    <cellStyle name="常规 10 9" xfId="696"/>
    <cellStyle name="常规 11" xfId="697"/>
    <cellStyle name="常规 11 10" xfId="581"/>
    <cellStyle name="常规 11 11" xfId="583"/>
    <cellStyle name="常规 11 12" xfId="585"/>
    <cellStyle name="常规 11 13" xfId="698"/>
    <cellStyle name="常规 11 14" xfId="699"/>
    <cellStyle name="常规 11 15" xfId="700"/>
    <cellStyle name="常规 11 16" xfId="702"/>
    <cellStyle name="常规 11 17" xfId="704"/>
    <cellStyle name="常规 11 18" xfId="34"/>
    <cellStyle name="常规 11 19" xfId="705"/>
    <cellStyle name="常规 11 2" xfId="706"/>
    <cellStyle name="常规 11 20" xfId="701"/>
    <cellStyle name="常规 11 21" xfId="703"/>
    <cellStyle name="常规 11 3" xfId="708"/>
    <cellStyle name="常规 11 4" xfId="709"/>
    <cellStyle name="常规 11 5" xfId="710"/>
    <cellStyle name="常规 11 6" xfId="711"/>
    <cellStyle name="常规 11 7" xfId="712"/>
    <cellStyle name="常规 11 8" xfId="713"/>
    <cellStyle name="常规 11 9" xfId="714"/>
    <cellStyle name="常规 12" xfId="715"/>
    <cellStyle name="常规 13" xfId="716"/>
    <cellStyle name="常规 130" xfId="717"/>
    <cellStyle name="常规 132" xfId="719"/>
    <cellStyle name="常规 14" xfId="720"/>
    <cellStyle name="常规 15" xfId="721"/>
    <cellStyle name="常规 16" xfId="723"/>
    <cellStyle name="常规 17" xfId="725"/>
    <cellStyle name="常规 18" xfId="727"/>
    <cellStyle name="常规 19" xfId="729"/>
    <cellStyle name="常规 2" xfId="731"/>
    <cellStyle name="常规 2 10" xfId="732"/>
    <cellStyle name="常规 2 11" xfId="733"/>
    <cellStyle name="常规 2 12" xfId="734"/>
    <cellStyle name="常规 2 13" xfId="735"/>
    <cellStyle name="常规 2 14" xfId="736"/>
    <cellStyle name="常规 2 15" xfId="737"/>
    <cellStyle name="常规 2 16" xfId="739"/>
    <cellStyle name="常规 2 17" xfId="741"/>
    <cellStyle name="常规 2 18" xfId="743"/>
    <cellStyle name="常规 2 19" xfId="744"/>
    <cellStyle name="常规 2 2" xfId="84"/>
    <cellStyle name="常规 2 2 2" xfId="1476"/>
    <cellStyle name="常规 2 2 3" xfId="1477"/>
    <cellStyle name="常规 2 2 4" xfId="745"/>
    <cellStyle name="常规 2 2 4 10" xfId="746"/>
    <cellStyle name="常规 2 2 4 11" xfId="747"/>
    <cellStyle name="常规 2 2 4 12" xfId="748"/>
    <cellStyle name="常规 2 2 4 13" xfId="749"/>
    <cellStyle name="常规 2 2 4 14" xfId="750"/>
    <cellStyle name="常规 2 2 4 15" xfId="751"/>
    <cellStyle name="常规 2 2 4 16" xfId="753"/>
    <cellStyle name="常规 2 2 4 17" xfId="755"/>
    <cellStyle name="常规 2 2 4 18" xfId="757"/>
    <cellStyle name="常规 2 2 4 19" xfId="759"/>
    <cellStyle name="常规 2 2 4 2" xfId="760"/>
    <cellStyle name="常规 2 2 4 2 10" xfId="761"/>
    <cellStyle name="常规 2 2 4 2 11" xfId="763"/>
    <cellStyle name="常规 2 2 4 2 12" xfId="765"/>
    <cellStyle name="常规 2 2 4 2 13" xfId="767"/>
    <cellStyle name="常规 2 2 4 2 14" xfId="769"/>
    <cellStyle name="常规 2 2 4 2 15" xfId="771"/>
    <cellStyle name="常规 2 2 4 2 16" xfId="774"/>
    <cellStyle name="常规 2 2 4 2 17" xfId="777"/>
    <cellStyle name="常规 2 2 4 2 18" xfId="778"/>
    <cellStyle name="常规 2 2 4 2 19" xfId="779"/>
    <cellStyle name="常规 2 2 4 2 2" xfId="780"/>
    <cellStyle name="常规 2 2 4 2 20" xfId="772"/>
    <cellStyle name="常规 2 2 4 2 21" xfId="775"/>
    <cellStyle name="常规 2 2 4 2 3" xfId="782"/>
    <cellStyle name="常规 2 2 4 2 4" xfId="784"/>
    <cellStyle name="常规 2 2 4 2 5" xfId="786"/>
    <cellStyle name="常规 2 2 4 2 6" xfId="789"/>
    <cellStyle name="常规 2 2 4 2 7" xfId="792"/>
    <cellStyle name="常规 2 2 4 2 8" xfId="794"/>
    <cellStyle name="常规 2 2 4 2 9" xfId="796"/>
    <cellStyle name="常规 2 2 4 20" xfId="752"/>
    <cellStyle name="常规 2 2 4 21" xfId="754"/>
    <cellStyle name="常规 2 2 4 22" xfId="756"/>
    <cellStyle name="常规 2 2 4 23" xfId="758"/>
    <cellStyle name="常规 2 2 4 3" xfId="798"/>
    <cellStyle name="常规 2 2 4 3 10" xfId="799"/>
    <cellStyle name="常规 2 2 4 3 11" xfId="800"/>
    <cellStyle name="常规 2 2 4 3 12" xfId="801"/>
    <cellStyle name="常规 2 2 4 3 13" xfId="802"/>
    <cellStyle name="常规 2 2 4 3 14" xfId="803"/>
    <cellStyle name="常规 2 2 4 3 15" xfId="804"/>
    <cellStyle name="常规 2 2 4 3 16" xfId="806"/>
    <cellStyle name="常规 2 2 4 3 17" xfId="808"/>
    <cellStyle name="常规 2 2 4 3 18" xfId="809"/>
    <cellStyle name="常规 2 2 4 3 19" xfId="810"/>
    <cellStyle name="常规 2 2 4 3 2" xfId="811"/>
    <cellStyle name="常规 2 2 4 3 20" xfId="805"/>
    <cellStyle name="常规 2 2 4 3 21" xfId="807"/>
    <cellStyle name="常规 2 2 4 3 3" xfId="812"/>
    <cellStyle name="常规 2 2 4 3 4" xfId="813"/>
    <cellStyle name="常规 2 2 4 3 5" xfId="814"/>
    <cellStyle name="常规 2 2 4 3 6" xfId="815"/>
    <cellStyle name="常规 2 2 4 3 7" xfId="816"/>
    <cellStyle name="常规 2 2 4 3 8" xfId="817"/>
    <cellStyle name="常规 2 2 4 3 9" xfId="818"/>
    <cellStyle name="常规 2 2 4 4" xfId="819"/>
    <cellStyle name="常规 2 2 4 5" xfId="820"/>
    <cellStyle name="常规 2 2 4 6" xfId="821"/>
    <cellStyle name="常规 2 2 4 7" xfId="822"/>
    <cellStyle name="常规 2 2 4 8" xfId="823"/>
    <cellStyle name="常规 2 2 4 9" xfId="824"/>
    <cellStyle name="常规 2 20" xfId="738"/>
    <cellStyle name="常规 2 21" xfId="740"/>
    <cellStyle name="常规 2 22" xfId="742"/>
    <cellStyle name="常规 2 3" xfId="86"/>
    <cellStyle name="常规 2 3 10" xfId="825"/>
    <cellStyle name="常规 2 3 11" xfId="826"/>
    <cellStyle name="常规 2 3 12" xfId="827"/>
    <cellStyle name="常规 2 3 13" xfId="828"/>
    <cellStyle name="常规 2 3 14" xfId="829"/>
    <cellStyle name="常规 2 3 15" xfId="830"/>
    <cellStyle name="常规 2 3 16" xfId="832"/>
    <cellStyle name="常规 2 3 17" xfId="834"/>
    <cellStyle name="常规 2 3 18" xfId="835"/>
    <cellStyle name="常规 2 3 19" xfId="836"/>
    <cellStyle name="常规 2 3 2" xfId="837"/>
    <cellStyle name="常规 2 3 20" xfId="831"/>
    <cellStyle name="常规 2 3 21" xfId="833"/>
    <cellStyle name="常规 2 3 3" xfId="839"/>
    <cellStyle name="常规 2 3 4" xfId="840"/>
    <cellStyle name="常规 2 3 5" xfId="841"/>
    <cellStyle name="常规 2 3 6" xfId="842"/>
    <cellStyle name="常规 2 3 7" xfId="843"/>
    <cellStyle name="常规 2 3 8" xfId="844"/>
    <cellStyle name="常规 2 3 9" xfId="845"/>
    <cellStyle name="常规 2 4" xfId="89"/>
    <cellStyle name="常规 2 5" xfId="92"/>
    <cellStyle name="常规 2 6" xfId="96"/>
    <cellStyle name="常规 2 7" xfId="100"/>
    <cellStyle name="常规 2 8" xfId="104"/>
    <cellStyle name="常规 2 9" xfId="108"/>
    <cellStyle name="常规 20" xfId="722"/>
    <cellStyle name="常规 21" xfId="724"/>
    <cellStyle name="常规 22" xfId="726"/>
    <cellStyle name="常规 22 10" xfId="846"/>
    <cellStyle name="常规 22 11" xfId="847"/>
    <cellStyle name="常规 22 12" xfId="848"/>
    <cellStyle name="常规 22 13" xfId="849"/>
    <cellStyle name="常规 22 14" xfId="850"/>
    <cellStyle name="常规 22 15" xfId="851"/>
    <cellStyle name="常规 22 16" xfId="853"/>
    <cellStyle name="常规 22 17" xfId="854"/>
    <cellStyle name="常规 22 18" xfId="855"/>
    <cellStyle name="常规 22 19" xfId="856"/>
    <cellStyle name="常规 22 2" xfId="857"/>
    <cellStyle name="常规 22 20" xfId="852"/>
    <cellStyle name="常规 22 3" xfId="858"/>
    <cellStyle name="常规 22 4" xfId="859"/>
    <cellStyle name="常规 22 5" xfId="860"/>
    <cellStyle name="常规 22 6" xfId="861"/>
    <cellStyle name="常规 22 7" xfId="862"/>
    <cellStyle name="常规 22 8" xfId="863"/>
    <cellStyle name="常规 22 9" xfId="864"/>
    <cellStyle name="常规 23" xfId="728"/>
    <cellStyle name="常规 24" xfId="730"/>
    <cellStyle name="常规 25" xfId="865"/>
    <cellStyle name="常规 26" xfId="867"/>
    <cellStyle name="常规 27" xfId="869"/>
    <cellStyle name="常规 28" xfId="871"/>
    <cellStyle name="常规 29" xfId="872"/>
    <cellStyle name="常规 3" xfId="873"/>
    <cellStyle name="常规 3 10" xfId="874"/>
    <cellStyle name="常规 3 11" xfId="875"/>
    <cellStyle name="常规 3 12" xfId="876"/>
    <cellStyle name="常规 3 13" xfId="877"/>
    <cellStyle name="常规 3 14" xfId="878"/>
    <cellStyle name="常规 3 15" xfId="879"/>
    <cellStyle name="常规 3 16" xfId="881"/>
    <cellStyle name="常规 3 17" xfId="883"/>
    <cellStyle name="常规 3 18" xfId="884"/>
    <cellStyle name="常规 3 19" xfId="885"/>
    <cellStyle name="常规 3 2" xfId="886"/>
    <cellStyle name="常规 3 20" xfId="880"/>
    <cellStyle name="常规 3 21" xfId="882"/>
    <cellStyle name="常规 3 3" xfId="887"/>
    <cellStyle name="常规 3 4" xfId="888"/>
    <cellStyle name="常规 3 5" xfId="889"/>
    <cellStyle name="常规 3 6" xfId="890"/>
    <cellStyle name="常规 3 7" xfId="891"/>
    <cellStyle name="常规 3 8" xfId="892"/>
    <cellStyle name="常规 3 9" xfId="893"/>
    <cellStyle name="常规 30" xfId="866"/>
    <cellStyle name="常规 31" xfId="868"/>
    <cellStyle name="常规 32" xfId="870"/>
    <cellStyle name="常规 33" xfId="1474"/>
    <cellStyle name="常规 34" xfId="1475"/>
    <cellStyle name="常规 35" xfId="894"/>
    <cellStyle name="常规 35 10" xfId="895"/>
    <cellStyle name="常规 35 11" xfId="896"/>
    <cellStyle name="常规 35 12" xfId="897"/>
    <cellStyle name="常规 35 13" xfId="898"/>
    <cellStyle name="常规 35 14" xfId="899"/>
    <cellStyle name="常规 35 15" xfId="900"/>
    <cellStyle name="常规 35 16" xfId="902"/>
    <cellStyle name="常规 35 17" xfId="904"/>
    <cellStyle name="常规 35 18" xfId="906"/>
    <cellStyle name="常规 35 19" xfId="908"/>
    <cellStyle name="常规 35 2" xfId="358"/>
    <cellStyle name="常规 35 2 10" xfId="909"/>
    <cellStyle name="常规 35 2 11" xfId="910"/>
    <cellStyle name="常规 35 2 12" xfId="911"/>
    <cellStyle name="常规 35 2 13" xfId="912"/>
    <cellStyle name="常规 35 2 14" xfId="913"/>
    <cellStyle name="常规 35 2 15" xfId="914"/>
    <cellStyle name="常规 35 2 16" xfId="916"/>
    <cellStyle name="常规 35 2 17" xfId="918"/>
    <cellStyle name="常规 35 2 18" xfId="919"/>
    <cellStyle name="常规 35 2 19" xfId="920"/>
    <cellStyle name="常规 35 2 2" xfId="921"/>
    <cellStyle name="常规 35 2 20" xfId="915"/>
    <cellStyle name="常规 35 2 21" xfId="917"/>
    <cellStyle name="常规 35 2 3" xfId="922"/>
    <cellStyle name="常规 35 2 4" xfId="923"/>
    <cellStyle name="常规 35 2 5" xfId="924"/>
    <cellStyle name="常规 35 2 6" xfId="925"/>
    <cellStyle name="常规 35 2 7" xfId="926"/>
    <cellStyle name="常规 35 2 8" xfId="927"/>
    <cellStyle name="常规 35 2 9" xfId="654"/>
    <cellStyle name="常规 35 20" xfId="901"/>
    <cellStyle name="常规 35 21" xfId="903"/>
    <cellStyle name="常规 35 22" xfId="905"/>
    <cellStyle name="常规 35 23" xfId="907"/>
    <cellStyle name="常规 35 3" xfId="361"/>
    <cellStyle name="常规 35 3 10" xfId="468"/>
    <cellStyle name="常规 35 3 11" xfId="472"/>
    <cellStyle name="常规 35 3 12" xfId="476"/>
    <cellStyle name="常规 35 3 13" xfId="480"/>
    <cellStyle name="常规 35 3 14" xfId="484"/>
    <cellStyle name="常规 35 3 15" xfId="511"/>
    <cellStyle name="常规 35 3 16" xfId="928"/>
    <cellStyle name="常规 35 3 17" xfId="930"/>
    <cellStyle name="常规 35 3 18" xfId="931"/>
    <cellStyle name="常规 35 3 19" xfId="932"/>
    <cellStyle name="常规 35 3 2" xfId="491"/>
    <cellStyle name="常规 35 3 20" xfId="512"/>
    <cellStyle name="常规 35 3 21" xfId="929"/>
    <cellStyle name="常规 35 3 3" xfId="494"/>
    <cellStyle name="常规 35 3 4" xfId="497"/>
    <cellStyle name="常规 35 3 5" xfId="933"/>
    <cellStyle name="常规 35 3 6" xfId="934"/>
    <cellStyle name="常规 35 3 7" xfId="935"/>
    <cellStyle name="常规 35 3 8" xfId="936"/>
    <cellStyle name="常规 35 3 9" xfId="707"/>
    <cellStyle name="常规 35 4" xfId="937"/>
    <cellStyle name="常规 35 5" xfId="938"/>
    <cellStyle name="常规 35 6" xfId="939"/>
    <cellStyle name="常规 35 7" xfId="940"/>
    <cellStyle name="常规 35 8" xfId="941"/>
    <cellStyle name="常规 35 9" xfId="942"/>
    <cellStyle name="常规 4" xfId="943"/>
    <cellStyle name="常规 4 10" xfId="944"/>
    <cellStyle name="常规 4 11" xfId="945"/>
    <cellStyle name="常规 4 12" xfId="946"/>
    <cellStyle name="常规 4 13" xfId="947"/>
    <cellStyle name="常规 4 14" xfId="948"/>
    <cellStyle name="常规 4 15" xfId="949"/>
    <cellStyle name="常规 4 16" xfId="951"/>
    <cellStyle name="常规 4 17" xfId="953"/>
    <cellStyle name="常规 4 18" xfId="955"/>
    <cellStyle name="常规 4 19" xfId="956"/>
    <cellStyle name="常规 4 2" xfId="957"/>
    <cellStyle name="常规 4 2 10" xfId="958"/>
    <cellStyle name="常规 4 2 11" xfId="959"/>
    <cellStyle name="常规 4 2 12" xfId="960"/>
    <cellStyle name="常规 4 2 13" xfId="961"/>
    <cellStyle name="常规 4 2 14" xfId="962"/>
    <cellStyle name="常规 4 2 15" xfId="963"/>
    <cellStyle name="常规 4 2 16" xfId="965"/>
    <cellStyle name="常规 4 2 17" xfId="967"/>
    <cellStyle name="常规 4 2 18" xfId="968"/>
    <cellStyle name="常规 4 2 19" xfId="969"/>
    <cellStyle name="常规 4 2 2" xfId="970"/>
    <cellStyle name="常规 4 2 20" xfId="964"/>
    <cellStyle name="常规 4 2 21" xfId="966"/>
    <cellStyle name="常规 4 2 3" xfId="972"/>
    <cellStyle name="常规 4 2 4" xfId="974"/>
    <cellStyle name="常规 4 2 5" xfId="976"/>
    <cellStyle name="常规 4 2 6" xfId="978"/>
    <cellStyle name="常规 4 2 7" xfId="980"/>
    <cellStyle name="常规 4 2 8" xfId="621"/>
    <cellStyle name="常规 4 2 9" xfId="982"/>
    <cellStyle name="常规 4 20" xfId="950"/>
    <cellStyle name="常规 4 21" xfId="952"/>
    <cellStyle name="常规 4 22" xfId="954"/>
    <cellStyle name="常规 4 3" xfId="983"/>
    <cellStyle name="常规 4 4" xfId="971"/>
    <cellStyle name="常规 4 5" xfId="973"/>
    <cellStyle name="常规 4 6" xfId="975"/>
    <cellStyle name="常规 4 7" xfId="977"/>
    <cellStyle name="常规 4 8" xfId="979"/>
    <cellStyle name="常规 4 9" xfId="981"/>
    <cellStyle name="常规 5" xfId="984"/>
    <cellStyle name="常规 5 10" xfId="985"/>
    <cellStyle name="常规 5 11" xfId="986"/>
    <cellStyle name="常规 5 12" xfId="987"/>
    <cellStyle name="常规 5 13" xfId="988"/>
    <cellStyle name="常规 5 14" xfId="989"/>
    <cellStyle name="常规 5 15" xfId="990"/>
    <cellStyle name="常规 5 16" xfId="992"/>
    <cellStyle name="常规 5 17" xfId="994"/>
    <cellStyle name="常规 5 18" xfId="995"/>
    <cellStyle name="常规 5 19" xfId="838"/>
    <cellStyle name="常规 5 2" xfId="996"/>
    <cellStyle name="常规 5 20" xfId="991"/>
    <cellStyle name="常规 5 21" xfId="993"/>
    <cellStyle name="常规 5 3" xfId="997"/>
    <cellStyle name="常规 5 4" xfId="999"/>
    <cellStyle name="常规 5 5" xfId="1001"/>
    <cellStyle name="常规 5 6" xfId="1003"/>
    <cellStyle name="常规 5 7" xfId="1005"/>
    <cellStyle name="常规 5 8" xfId="1007"/>
    <cellStyle name="常规 5 9" xfId="1010"/>
    <cellStyle name="常规 6" xfId="1013"/>
    <cellStyle name="常规 6 10" xfId="1014"/>
    <cellStyle name="常规 6 11" xfId="1015"/>
    <cellStyle name="常规 6 12" xfId="1016"/>
    <cellStyle name="常规 6 13" xfId="1017"/>
    <cellStyle name="常规 6 14" xfId="1018"/>
    <cellStyle name="常规 6 15" xfId="1019"/>
    <cellStyle name="常规 6 16" xfId="1021"/>
    <cellStyle name="常规 6 17" xfId="1023"/>
    <cellStyle name="常规 6 18" xfId="1024"/>
    <cellStyle name="常规 6 19" xfId="1025"/>
    <cellStyle name="常规 6 2" xfId="1027"/>
    <cellStyle name="常规 6 20" xfId="1020"/>
    <cellStyle name="常规 6 21" xfId="1022"/>
    <cellStyle name="常规 6 3" xfId="1028"/>
    <cellStyle name="常规 6 4" xfId="1029"/>
    <cellStyle name="常规 6 5" xfId="18"/>
    <cellStyle name="常规 6 6" xfId="1030"/>
    <cellStyle name="常规 6 7" xfId="1031"/>
    <cellStyle name="常规 6 8" xfId="1032"/>
    <cellStyle name="常规 6 9" xfId="1033"/>
    <cellStyle name="常规 7" xfId="1034"/>
    <cellStyle name="常规 7 10" xfId="1035"/>
    <cellStyle name="常规 7 11" xfId="1036"/>
    <cellStyle name="常规 7 12" xfId="1037"/>
    <cellStyle name="常规 7 13" xfId="1038"/>
    <cellStyle name="常规 7 14" xfId="1039"/>
    <cellStyle name="常规 7 15" xfId="1040"/>
    <cellStyle name="常规 7 16" xfId="1042"/>
    <cellStyle name="常规 7 17" xfId="1044"/>
    <cellStyle name="常规 7 18" xfId="1046"/>
    <cellStyle name="常规 7 19" xfId="1048"/>
    <cellStyle name="常规 7 2" xfId="1049"/>
    <cellStyle name="常规 7 2 10" xfId="1050"/>
    <cellStyle name="常规 7 2 11" xfId="1051"/>
    <cellStyle name="常规 7 2 12" xfId="1052"/>
    <cellStyle name="常规 7 2 13" xfId="1053"/>
    <cellStyle name="常规 7 2 14" xfId="1054"/>
    <cellStyle name="常规 7 2 15" xfId="1055"/>
    <cellStyle name="常规 7 2 16" xfId="1057"/>
    <cellStyle name="常规 7 2 17" xfId="1059"/>
    <cellStyle name="常规 7 2 18" xfId="1060"/>
    <cellStyle name="常规 7 2 19" xfId="1061"/>
    <cellStyle name="常规 7 2 2" xfId="1063"/>
    <cellStyle name="常规 7 2 20" xfId="1056"/>
    <cellStyle name="常规 7 2 21" xfId="1058"/>
    <cellStyle name="常规 7 2 3" xfId="1064"/>
    <cellStyle name="常规 7 2 4" xfId="1065"/>
    <cellStyle name="常规 7 2 5" xfId="1066"/>
    <cellStyle name="常规 7 2 6" xfId="1067"/>
    <cellStyle name="常规 7 2 7" xfId="1068"/>
    <cellStyle name="常规 7 2 8" xfId="1069"/>
    <cellStyle name="常规 7 2 9" xfId="1070"/>
    <cellStyle name="常规 7 20" xfId="1041"/>
    <cellStyle name="常规 7 21" xfId="1043"/>
    <cellStyle name="常规 7 22" xfId="1045"/>
    <cellStyle name="常规 7 3" xfId="1071"/>
    <cellStyle name="常规 7 4" xfId="1072"/>
    <cellStyle name="常规 7 5" xfId="1073"/>
    <cellStyle name="常规 7 6" xfId="1074"/>
    <cellStyle name="常规 7 7" xfId="1075"/>
    <cellStyle name="常规 7 8" xfId="1076"/>
    <cellStyle name="常规 7 9" xfId="1077"/>
    <cellStyle name="常规 8" xfId="1078"/>
    <cellStyle name="常规 8 10" xfId="1079"/>
    <cellStyle name="常规 8 11" xfId="1080"/>
    <cellStyle name="常规 8 12" xfId="1081"/>
    <cellStyle name="常规 8 13" xfId="1082"/>
    <cellStyle name="常规 8 14" xfId="1083"/>
    <cellStyle name="常规 8 15" xfId="1084"/>
    <cellStyle name="常规 8 16" xfId="1086"/>
    <cellStyle name="常规 8 17" xfId="1088"/>
    <cellStyle name="常规 8 18" xfId="1089"/>
    <cellStyle name="常规 8 19" xfId="1090"/>
    <cellStyle name="常规 8 2" xfId="1091"/>
    <cellStyle name="常规 8 20" xfId="1085"/>
    <cellStyle name="常规 8 21" xfId="1087"/>
    <cellStyle name="常规 8 3" xfId="1092"/>
    <cellStyle name="常规 8 4" xfId="1093"/>
    <cellStyle name="常规 8 5" xfId="1094"/>
    <cellStyle name="常规 8 6" xfId="1095"/>
    <cellStyle name="常规 8 7" xfId="1096"/>
    <cellStyle name="常规 8 8" xfId="1097"/>
    <cellStyle name="常规 8 9" xfId="1098"/>
    <cellStyle name="常规 9" xfId="1099"/>
    <cellStyle name="常规 9 10" xfId="1100"/>
    <cellStyle name="常规 9 11" xfId="1101"/>
    <cellStyle name="常规 9 12" xfId="1102"/>
    <cellStyle name="常规 9 13" xfId="1103"/>
    <cellStyle name="常规 9 14" xfId="1104"/>
    <cellStyle name="常规 9 15" xfId="1105"/>
    <cellStyle name="常规 9 16" xfId="1107"/>
    <cellStyle name="常规 9 17" xfId="1109"/>
    <cellStyle name="常规 9 18" xfId="1111"/>
    <cellStyle name="常规 9 19" xfId="1112"/>
    <cellStyle name="常规 9 2" xfId="1113"/>
    <cellStyle name="常规 9 2 10" xfId="1114"/>
    <cellStyle name="常规 9 2 11" xfId="1115"/>
    <cellStyle name="常规 9 2 12" xfId="1116"/>
    <cellStyle name="常规 9 2 13" xfId="1117"/>
    <cellStyle name="常规 9 2 14" xfId="1118"/>
    <cellStyle name="常规 9 2 15" xfId="1119"/>
    <cellStyle name="常规 9 2 16" xfId="1121"/>
    <cellStyle name="常规 9 2 17" xfId="1123"/>
    <cellStyle name="常规 9 2 18" xfId="1124"/>
    <cellStyle name="常规 9 2 19" xfId="1125"/>
    <cellStyle name="常规 9 2 2" xfId="1126"/>
    <cellStyle name="常规 9 2 20" xfId="1120"/>
    <cellStyle name="常规 9 2 21" xfId="1122"/>
    <cellStyle name="常规 9 2 3" xfId="1127"/>
    <cellStyle name="常规 9 2 4" xfId="1128"/>
    <cellStyle name="常规 9 2 5" xfId="1129"/>
    <cellStyle name="常规 9 2 6" xfId="1130"/>
    <cellStyle name="常规 9 2 7" xfId="1131"/>
    <cellStyle name="常规 9 2 8" xfId="1132"/>
    <cellStyle name="常规 9 2 9" xfId="1133"/>
    <cellStyle name="常规 9 20" xfId="1106"/>
    <cellStyle name="常规 9 21" xfId="1108"/>
    <cellStyle name="常规 9 22" xfId="1110"/>
    <cellStyle name="常规 9 3" xfId="1134"/>
    <cellStyle name="常规 9 4" xfId="1135"/>
    <cellStyle name="常规 9 5" xfId="1136"/>
    <cellStyle name="常规 9 6" xfId="1137"/>
    <cellStyle name="常规 9 7" xfId="1138"/>
    <cellStyle name="常规 9 8" xfId="1139"/>
    <cellStyle name="常规 9 9" xfId="1140"/>
    <cellStyle name="常规 94" xfId="1141"/>
    <cellStyle name="常规_Sheet1" xfId="1142"/>
    <cellStyle name="好 2" xfId="1062"/>
    <cellStyle name="好 2 10" xfId="1143"/>
    <cellStyle name="好 2 11" xfId="1144"/>
    <cellStyle name="好 2 12" xfId="609"/>
    <cellStyle name="好 2 13" xfId="611"/>
    <cellStyle name="好 2 14" xfId="613"/>
    <cellStyle name="好 2 15" xfId="615"/>
    <cellStyle name="好 2 16" xfId="618"/>
    <cellStyle name="好 2 17" xfId="644"/>
    <cellStyle name="好 2 18" xfId="647"/>
    <cellStyle name="好 2 19" xfId="650"/>
    <cellStyle name="好 2 2" xfId="1145"/>
    <cellStyle name="好 2 20" xfId="616"/>
    <cellStyle name="好 2 21" xfId="619"/>
    <cellStyle name="好 2 3" xfId="375"/>
    <cellStyle name="好 2 4" xfId="1146"/>
    <cellStyle name="好 2 5" xfId="1147"/>
    <cellStyle name="好 2 6" xfId="1148"/>
    <cellStyle name="好 2 7" xfId="1149"/>
    <cellStyle name="好 2 8" xfId="1151"/>
    <cellStyle name="好 2 9" xfId="1153"/>
    <cellStyle name="汇总 2" xfId="1155"/>
    <cellStyle name="汇总 2 10" xfId="382"/>
    <cellStyle name="汇总 2 11" xfId="385"/>
    <cellStyle name="汇总 2 12" xfId="388"/>
    <cellStyle name="汇总 2 13" xfId="390"/>
    <cellStyle name="汇总 2 14" xfId="176"/>
    <cellStyle name="汇总 2 15" xfId="181"/>
    <cellStyle name="汇总 2 16" xfId="186"/>
    <cellStyle name="汇总 2 17" xfId="189"/>
    <cellStyle name="汇总 2 18" xfId="192"/>
    <cellStyle name="汇总 2 19" xfId="195"/>
    <cellStyle name="汇总 2 2" xfId="1156"/>
    <cellStyle name="汇总 2 20" xfId="180"/>
    <cellStyle name="汇总 2 21" xfId="185"/>
    <cellStyle name="汇总 2 3" xfId="1158"/>
    <cellStyle name="汇总 2 4" xfId="1160"/>
    <cellStyle name="汇总 2 5" xfId="1162"/>
    <cellStyle name="汇总 2 6" xfId="1163"/>
    <cellStyle name="汇总 2 7" xfId="1164"/>
    <cellStyle name="汇总 2 8" xfId="1165"/>
    <cellStyle name="汇总 2 9" xfId="1166"/>
    <cellStyle name="货币 2" xfId="1167"/>
    <cellStyle name="货币 2 10" xfId="1168"/>
    <cellStyle name="货币 2 11" xfId="1169"/>
    <cellStyle name="货币 2 12" xfId="1170"/>
    <cellStyle name="货币 2 13" xfId="1171"/>
    <cellStyle name="货币 2 14" xfId="1172"/>
    <cellStyle name="货币 2 15" xfId="1173"/>
    <cellStyle name="货币 2 16" xfId="1175"/>
    <cellStyle name="货币 2 17" xfId="1177"/>
    <cellStyle name="货币 2 18" xfId="1178"/>
    <cellStyle name="货币 2 19" xfId="1179"/>
    <cellStyle name="货币 2 2" xfId="1180"/>
    <cellStyle name="货币 2 20" xfId="1174"/>
    <cellStyle name="货币 2 21" xfId="1176"/>
    <cellStyle name="货币 2 3" xfId="1181"/>
    <cellStyle name="货币 2 4" xfId="1182"/>
    <cellStyle name="货币 2 5" xfId="1183"/>
    <cellStyle name="货币 2 6" xfId="1184"/>
    <cellStyle name="货币 2 7" xfId="1185"/>
    <cellStyle name="货币 2 8" xfId="1186"/>
    <cellStyle name="货币 2 9" xfId="1187"/>
    <cellStyle name="货币 3" xfId="1188"/>
    <cellStyle name="货币 3 10" xfId="1189"/>
    <cellStyle name="货币 3 11" xfId="1190"/>
    <cellStyle name="货币 3 12" xfId="1191"/>
    <cellStyle name="货币 3 13" xfId="1192"/>
    <cellStyle name="货币 3 14" xfId="1193"/>
    <cellStyle name="货币 3 15" xfId="1194"/>
    <cellStyle name="货币 3 16" xfId="1196"/>
    <cellStyle name="货币 3 17" xfId="1198"/>
    <cellStyle name="货币 3 18" xfId="1199"/>
    <cellStyle name="货币 3 19" xfId="1200"/>
    <cellStyle name="货币 3 2" xfId="1201"/>
    <cellStyle name="货币 3 20" xfId="1195"/>
    <cellStyle name="货币 3 21" xfId="1197"/>
    <cellStyle name="货币 3 3" xfId="1202"/>
    <cellStyle name="货币 3 4" xfId="1203"/>
    <cellStyle name="货币 3 5" xfId="394"/>
    <cellStyle name="货币 3 6" xfId="396"/>
    <cellStyle name="货币 3 7" xfId="400"/>
    <cellStyle name="货币 3 8" xfId="405"/>
    <cellStyle name="货币 3 9" xfId="410"/>
    <cellStyle name="货币 4" xfId="1204"/>
    <cellStyle name="货币 4 10" xfId="1205"/>
    <cellStyle name="货币 4 11" xfId="1206"/>
    <cellStyle name="货币 4 12" xfId="1207"/>
    <cellStyle name="货币 4 13" xfId="1208"/>
    <cellStyle name="货币 4 14" xfId="1209"/>
    <cellStyle name="货币 4 15" xfId="1210"/>
    <cellStyle name="货币 4 16" xfId="1212"/>
    <cellStyle name="货币 4 17" xfId="1214"/>
    <cellStyle name="货币 4 18" xfId="1215"/>
    <cellStyle name="货币 4 19" xfId="1216"/>
    <cellStyle name="货币 4 2" xfId="1217"/>
    <cellStyle name="货币 4 20" xfId="1211"/>
    <cellStyle name="货币 4 21" xfId="1213"/>
    <cellStyle name="货币 4 3" xfId="1218"/>
    <cellStyle name="货币 4 4" xfId="1219"/>
    <cellStyle name="货币 4 5" xfId="208"/>
    <cellStyle name="货币 4 6" xfId="210"/>
    <cellStyle name="货币 4 7" xfId="212"/>
    <cellStyle name="货币 4 8" xfId="214"/>
    <cellStyle name="货币 4 9" xfId="216"/>
    <cellStyle name="计算 2" xfId="1220"/>
    <cellStyle name="计算 2 10" xfId="19"/>
    <cellStyle name="计算 2 11" xfId="453"/>
    <cellStyle name="计算 2 12" xfId="455"/>
    <cellStyle name="计算 2 13" xfId="457"/>
    <cellStyle name="计算 2 14" xfId="378"/>
    <cellStyle name="计算 2 15" xfId="282"/>
    <cellStyle name="计算 2 16" xfId="287"/>
    <cellStyle name="计算 2 17" xfId="291"/>
    <cellStyle name="计算 2 18" xfId="294"/>
    <cellStyle name="计算 2 19" xfId="297"/>
    <cellStyle name="计算 2 2" xfId="1221"/>
    <cellStyle name="计算 2 20" xfId="281"/>
    <cellStyle name="计算 2 21" xfId="286"/>
    <cellStyle name="计算 2 3" xfId="1222"/>
    <cellStyle name="计算 2 4" xfId="1223"/>
    <cellStyle name="计算 2 5" xfId="1224"/>
    <cellStyle name="计算 2 6" xfId="1225"/>
    <cellStyle name="计算 2 7" xfId="1226"/>
    <cellStyle name="计算 2 8" xfId="1227"/>
    <cellStyle name="计算 2 9" xfId="1228"/>
    <cellStyle name="检查单元格 2" xfId="1229"/>
    <cellStyle name="检查单元格 2 10" xfId="1230"/>
    <cellStyle name="检查单元格 2 11" xfId="1231"/>
    <cellStyle name="检查单元格 2 12" xfId="1232"/>
    <cellStyle name="检查单元格 2 13" xfId="1233"/>
    <cellStyle name="检查单元格 2 14" xfId="1234"/>
    <cellStyle name="检查单元格 2 15" xfId="1235"/>
    <cellStyle name="检查单元格 2 16" xfId="1237"/>
    <cellStyle name="检查单元格 2 17" xfId="1239"/>
    <cellStyle name="检查单元格 2 18" xfId="1240"/>
    <cellStyle name="检查单元格 2 19" xfId="1241"/>
    <cellStyle name="检查单元格 2 2" xfId="1242"/>
    <cellStyle name="检查单元格 2 20" xfId="1236"/>
    <cellStyle name="检查单元格 2 21" xfId="1238"/>
    <cellStyle name="检查单元格 2 3" xfId="1243"/>
    <cellStyle name="检查单元格 2 4" xfId="1244"/>
    <cellStyle name="检查单元格 2 5" xfId="1245"/>
    <cellStyle name="检查单元格 2 6" xfId="1246"/>
    <cellStyle name="检查单元格 2 7" xfId="1247"/>
    <cellStyle name="检查单元格 2 8" xfId="1248"/>
    <cellStyle name="检查单元格 2 9" xfId="718"/>
    <cellStyle name="解释性文本 2" xfId="1249"/>
    <cellStyle name="解释性文本 2 10" xfId="1250"/>
    <cellStyle name="解释性文本 2 11" xfId="1251"/>
    <cellStyle name="解释性文本 2 12" xfId="1252"/>
    <cellStyle name="解释性文本 2 13" xfId="1253"/>
    <cellStyle name="解释性文本 2 14" xfId="1254"/>
    <cellStyle name="解释性文本 2 15" xfId="1255"/>
    <cellStyle name="解释性文本 2 16" xfId="1257"/>
    <cellStyle name="解释性文本 2 17" xfId="1259"/>
    <cellStyle name="解释性文本 2 18" xfId="1260"/>
    <cellStyle name="解释性文本 2 19" xfId="1261"/>
    <cellStyle name="解释性文本 2 2" xfId="1262"/>
    <cellStyle name="解释性文本 2 20" xfId="1256"/>
    <cellStyle name="解释性文本 2 21" xfId="1258"/>
    <cellStyle name="解释性文本 2 3" xfId="1263"/>
    <cellStyle name="解释性文本 2 4" xfId="1264"/>
    <cellStyle name="解释性文本 2 5" xfId="1265"/>
    <cellStyle name="解释性文本 2 6" xfId="1266"/>
    <cellStyle name="解释性文本 2 7" xfId="1267"/>
    <cellStyle name="解释性文本 2 8" xfId="1268"/>
    <cellStyle name="解释性文本 2 9" xfId="1269"/>
    <cellStyle name="警告文本 2" xfId="1270"/>
    <cellStyle name="警告文本 2 10" xfId="1271"/>
    <cellStyle name="警告文本 2 11" xfId="1272"/>
    <cellStyle name="警告文本 2 12" xfId="1273"/>
    <cellStyle name="警告文本 2 13" xfId="1274"/>
    <cellStyle name="警告文本 2 14" xfId="23"/>
    <cellStyle name="警告文本 2 15" xfId="17"/>
    <cellStyle name="警告文本 2 16" xfId="11"/>
    <cellStyle name="警告文本 2 17" xfId="25"/>
    <cellStyle name="警告文本 2 18" xfId="43"/>
    <cellStyle name="警告文本 2 19" xfId="45"/>
    <cellStyle name="警告文本 2 2" xfId="1275"/>
    <cellStyle name="警告文本 2 20" xfId="16"/>
    <cellStyle name="警告文本 2 21" xfId="12"/>
    <cellStyle name="警告文本 2 3" xfId="1277"/>
    <cellStyle name="警告文本 2 4" xfId="1278"/>
    <cellStyle name="警告文本 2 5" xfId="1279"/>
    <cellStyle name="警告文本 2 6" xfId="670"/>
    <cellStyle name="警告文本 2 7" xfId="672"/>
    <cellStyle name="警告文本 2 8" xfId="674"/>
    <cellStyle name="警告文本 2 9" xfId="676"/>
    <cellStyle name="链接单元格 2" xfId="1280"/>
    <cellStyle name="链接单元格 2 10" xfId="1281"/>
    <cellStyle name="链接单元格 2 11" xfId="1282"/>
    <cellStyle name="链接单元格 2 12" xfId="1283"/>
    <cellStyle name="链接单元格 2 13" xfId="1284"/>
    <cellStyle name="链接单元格 2 14" xfId="1285"/>
    <cellStyle name="链接单元格 2 15" xfId="1286"/>
    <cellStyle name="链接单元格 2 16" xfId="1288"/>
    <cellStyle name="链接单元格 2 17" xfId="1290"/>
    <cellStyle name="链接单元格 2 18" xfId="1291"/>
    <cellStyle name="链接单元格 2 19" xfId="1292"/>
    <cellStyle name="链接单元格 2 2" xfId="1293"/>
    <cellStyle name="链接单元格 2 20" xfId="1287"/>
    <cellStyle name="链接单元格 2 21" xfId="1289"/>
    <cellStyle name="链接单元格 2 3" xfId="1294"/>
    <cellStyle name="链接单元格 2 4" xfId="1295"/>
    <cellStyle name="链接单元格 2 5" xfId="1296"/>
    <cellStyle name="链接单元格 2 6" xfId="1297"/>
    <cellStyle name="链接单元格 2 7" xfId="1298"/>
    <cellStyle name="链接单元格 2 8" xfId="1299"/>
    <cellStyle name="链接单元格 2 9" xfId="1300"/>
    <cellStyle name="千位分隔 2" xfId="485"/>
    <cellStyle name="千位分隔 2 10" xfId="368"/>
    <cellStyle name="千位分隔 2 11" xfId="371"/>
    <cellStyle name="千位分隔 2 12" xfId="373"/>
    <cellStyle name="千位分隔 2 13" xfId="145"/>
    <cellStyle name="千位分隔 2 14" xfId="148"/>
    <cellStyle name="千位分隔 2 15" xfId="152"/>
    <cellStyle name="千位分隔 2 16" xfId="156"/>
    <cellStyle name="千位分隔 2 17" xfId="158"/>
    <cellStyle name="千位分隔 2 18" xfId="80"/>
    <cellStyle name="千位分隔 2 19" xfId="160"/>
    <cellStyle name="千位分隔 2 2" xfId="1301"/>
    <cellStyle name="千位分隔 2 20" xfId="151"/>
    <cellStyle name="千位分隔 2 21" xfId="155"/>
    <cellStyle name="千位分隔 2 3" xfId="762"/>
    <cellStyle name="千位分隔 2 4" xfId="764"/>
    <cellStyle name="千位分隔 2 5" xfId="766"/>
    <cellStyle name="千位分隔 2 6" xfId="768"/>
    <cellStyle name="千位分隔 2 7" xfId="770"/>
    <cellStyle name="千位分隔 2 8" xfId="773"/>
    <cellStyle name="千位分隔 2 9" xfId="776"/>
    <cellStyle name="强调文字颜色 1 2" xfId="1302"/>
    <cellStyle name="强调文字颜色 1 2 10" xfId="1303"/>
    <cellStyle name="强调文字颜色 1 2 11" xfId="1304"/>
    <cellStyle name="强调文字颜色 1 2 12" xfId="1305"/>
    <cellStyle name="强调文字颜色 1 2 13" xfId="1306"/>
    <cellStyle name="强调文字颜色 1 2 14" xfId="1307"/>
    <cellStyle name="强调文字颜色 1 2 15" xfId="1308"/>
    <cellStyle name="强调文字颜色 1 2 16" xfId="1310"/>
    <cellStyle name="强调文字颜色 1 2 17" xfId="1312"/>
    <cellStyle name="强调文字颜色 1 2 18" xfId="1313"/>
    <cellStyle name="强调文字颜色 1 2 19" xfId="1314"/>
    <cellStyle name="强调文字颜色 1 2 2" xfId="1315"/>
    <cellStyle name="强调文字颜色 1 2 20" xfId="1309"/>
    <cellStyle name="强调文字颜色 1 2 21" xfId="1311"/>
    <cellStyle name="强调文字颜色 1 2 3" xfId="1316"/>
    <cellStyle name="强调文字颜色 1 2 4" xfId="1317"/>
    <cellStyle name="强调文字颜色 1 2 5" xfId="1318"/>
    <cellStyle name="强调文字颜色 1 2 6" xfId="1319"/>
    <cellStyle name="强调文字颜色 1 2 7" xfId="1320"/>
    <cellStyle name="强调文字颜色 1 2 8" xfId="1321"/>
    <cellStyle name="强调文字颜色 1 2 9" xfId="1322"/>
    <cellStyle name="强调文字颜色 2 2" xfId="1323"/>
    <cellStyle name="强调文字颜色 2 2 10" xfId="1324"/>
    <cellStyle name="强调文字颜色 2 2 11" xfId="1325"/>
    <cellStyle name="强调文字颜色 2 2 12" xfId="3"/>
    <cellStyle name="强调文字颜色 2 2 13" xfId="1326"/>
    <cellStyle name="强调文字颜色 2 2 14" xfId="1327"/>
    <cellStyle name="强调文字颜色 2 2 15" xfId="1328"/>
    <cellStyle name="强调文字颜色 2 2 16" xfId="1330"/>
    <cellStyle name="强调文字颜色 2 2 17" xfId="1332"/>
    <cellStyle name="强调文字颜色 2 2 18" xfId="1333"/>
    <cellStyle name="强调文字颜色 2 2 19" xfId="1334"/>
    <cellStyle name="强调文字颜色 2 2 2" xfId="1335"/>
    <cellStyle name="强调文字颜色 2 2 20" xfId="1329"/>
    <cellStyle name="强调文字颜色 2 2 21" xfId="1331"/>
    <cellStyle name="强调文字颜色 2 2 3" xfId="1336"/>
    <cellStyle name="强调文字颜色 2 2 4" xfId="1337"/>
    <cellStyle name="强调文字颜色 2 2 5" xfId="1338"/>
    <cellStyle name="强调文字颜色 2 2 6" xfId="1339"/>
    <cellStyle name="强调文字颜色 2 2 7" xfId="1340"/>
    <cellStyle name="强调文字颜色 2 2 8" xfId="1341"/>
    <cellStyle name="强调文字颜色 2 2 9" xfId="1342"/>
    <cellStyle name="强调文字颜色 3 2" xfId="1343"/>
    <cellStyle name="强调文字颜色 3 2 10" xfId="1344"/>
    <cellStyle name="强调文字颜色 3 2 11" xfId="1345"/>
    <cellStyle name="强调文字颜色 3 2 12" xfId="1346"/>
    <cellStyle name="强调文字颜色 3 2 13" xfId="1347"/>
    <cellStyle name="强调文字颜色 3 2 14" xfId="1348"/>
    <cellStyle name="强调文字颜色 3 2 15" xfId="1349"/>
    <cellStyle name="强调文字颜色 3 2 16" xfId="1351"/>
    <cellStyle name="强调文字颜色 3 2 17" xfId="1353"/>
    <cellStyle name="强调文字颜色 3 2 18" xfId="1354"/>
    <cellStyle name="强调文字颜色 3 2 19" xfId="13"/>
    <cellStyle name="强调文字颜色 3 2 2" xfId="1355"/>
    <cellStyle name="强调文字颜色 3 2 20" xfId="1350"/>
    <cellStyle name="强调文字颜色 3 2 21" xfId="1352"/>
    <cellStyle name="强调文字颜色 3 2 3" xfId="1356"/>
    <cellStyle name="强调文字颜色 3 2 4" xfId="1357"/>
    <cellStyle name="强调文字颜色 3 2 5" xfId="1358"/>
    <cellStyle name="强调文字颜色 3 2 6" xfId="1359"/>
    <cellStyle name="强调文字颜色 3 2 7" xfId="1360"/>
    <cellStyle name="强调文字颜色 3 2 8" xfId="1361"/>
    <cellStyle name="强调文字颜色 3 2 9" xfId="1362"/>
    <cellStyle name="强调文字颜色 4 2" xfId="1363"/>
    <cellStyle name="强调文字颜色 4 2 10" xfId="1364"/>
    <cellStyle name="强调文字颜色 4 2 11" xfId="1365"/>
    <cellStyle name="强调文字颜色 4 2 12" xfId="1366"/>
    <cellStyle name="强调文字颜色 4 2 13" xfId="1367"/>
    <cellStyle name="强调文字颜色 4 2 14" xfId="1368"/>
    <cellStyle name="强调文字颜色 4 2 15" xfId="1369"/>
    <cellStyle name="强调文字颜色 4 2 16" xfId="1371"/>
    <cellStyle name="强调文字颜色 4 2 17" xfId="1373"/>
    <cellStyle name="强调文字颜色 4 2 18" xfId="1374"/>
    <cellStyle name="强调文字颜色 4 2 19" xfId="656"/>
    <cellStyle name="强调文字颜色 4 2 2" xfId="1375"/>
    <cellStyle name="强调文字颜色 4 2 20" xfId="1370"/>
    <cellStyle name="强调文字颜色 4 2 21" xfId="1372"/>
    <cellStyle name="强调文字颜色 4 2 3" xfId="1376"/>
    <cellStyle name="强调文字颜色 4 2 4" xfId="1377"/>
    <cellStyle name="强调文字颜色 4 2 5" xfId="1378"/>
    <cellStyle name="强调文字颜色 4 2 6" xfId="1379"/>
    <cellStyle name="强调文字颜色 4 2 7" xfId="1157"/>
    <cellStyle name="强调文字颜色 4 2 8" xfId="1159"/>
    <cellStyle name="强调文字颜色 4 2 9" xfId="1161"/>
    <cellStyle name="强调文字颜色 5 2" xfId="1380"/>
    <cellStyle name="强调文字颜色 5 2 10" xfId="1381"/>
    <cellStyle name="强调文字颜色 5 2 11" xfId="1382"/>
    <cellStyle name="强调文字颜色 5 2 12" xfId="1383"/>
    <cellStyle name="强调文字颜色 5 2 13" xfId="1384"/>
    <cellStyle name="强调文字颜色 5 2 14" xfId="1385"/>
    <cellStyle name="强调文字颜色 5 2 15" xfId="1386"/>
    <cellStyle name="强调文字颜色 5 2 16" xfId="1388"/>
    <cellStyle name="强调文字颜色 5 2 17" xfId="1390"/>
    <cellStyle name="强调文字颜色 5 2 18" xfId="1391"/>
    <cellStyle name="强调文字颜色 5 2 19" xfId="1392"/>
    <cellStyle name="强调文字颜色 5 2 2" xfId="1393"/>
    <cellStyle name="强调文字颜色 5 2 20" xfId="1387"/>
    <cellStyle name="强调文字颜色 5 2 21" xfId="1389"/>
    <cellStyle name="强调文字颜色 5 2 3" xfId="1394"/>
    <cellStyle name="强调文字颜色 5 2 4" xfId="1395"/>
    <cellStyle name="强调文字颜色 5 2 5" xfId="1396"/>
    <cellStyle name="强调文字颜色 5 2 6" xfId="1397"/>
    <cellStyle name="强调文字颜色 5 2 7" xfId="1398"/>
    <cellStyle name="强调文字颜色 5 2 8" xfId="1399"/>
    <cellStyle name="强调文字颜色 5 2 9" xfId="1400"/>
    <cellStyle name="强调文字颜色 6 2" xfId="1401"/>
    <cellStyle name="强调文字颜色 6 2 10" xfId="1402"/>
    <cellStyle name="强调文字颜色 6 2 11" xfId="1403"/>
    <cellStyle name="强调文字颜色 6 2 12" xfId="781"/>
    <cellStyle name="强调文字颜色 6 2 13" xfId="783"/>
    <cellStyle name="强调文字颜色 6 2 14" xfId="785"/>
    <cellStyle name="强调文字颜色 6 2 15" xfId="787"/>
    <cellStyle name="强调文字颜色 6 2 16" xfId="790"/>
    <cellStyle name="强调文字颜色 6 2 17" xfId="793"/>
    <cellStyle name="强调文字颜色 6 2 18" xfId="795"/>
    <cellStyle name="强调文字颜色 6 2 19" xfId="797"/>
    <cellStyle name="强调文字颜色 6 2 2" xfId="1404"/>
    <cellStyle name="强调文字颜色 6 2 20" xfId="788"/>
    <cellStyle name="强调文字颜色 6 2 21" xfId="791"/>
    <cellStyle name="强调文字颜色 6 2 3" xfId="1405"/>
    <cellStyle name="强调文字颜色 6 2 4" xfId="1406"/>
    <cellStyle name="强调文字颜色 6 2 5" xfId="1407"/>
    <cellStyle name="强调文字颜色 6 2 6" xfId="1408"/>
    <cellStyle name="强调文字颜色 6 2 7" xfId="1409"/>
    <cellStyle name="强调文字颜色 6 2 8" xfId="1410"/>
    <cellStyle name="强调文字颜色 6 2 9" xfId="1411"/>
    <cellStyle name="适中 2" xfId="1412"/>
    <cellStyle name="适中 2 10" xfId="1413"/>
    <cellStyle name="适中 2 11" xfId="1414"/>
    <cellStyle name="适中 2 12" xfId="1415"/>
    <cellStyle name="适中 2 13" xfId="1416"/>
    <cellStyle name="适中 2 14" xfId="1417"/>
    <cellStyle name="适中 2 15" xfId="1418"/>
    <cellStyle name="适中 2 16" xfId="1420"/>
    <cellStyle name="适中 2 17" xfId="1422"/>
    <cellStyle name="适中 2 18" xfId="1423"/>
    <cellStyle name="适中 2 19" xfId="1276"/>
    <cellStyle name="适中 2 2" xfId="1424"/>
    <cellStyle name="适中 2 20" xfId="1419"/>
    <cellStyle name="适中 2 21" xfId="1421"/>
    <cellStyle name="适中 2 3" xfId="1425"/>
    <cellStyle name="适中 2 4" xfId="419"/>
    <cellStyle name="适中 2 5" xfId="30"/>
    <cellStyle name="适中 2 6" xfId="423"/>
    <cellStyle name="适中 2 7" xfId="427"/>
    <cellStyle name="适中 2 8" xfId="431"/>
    <cellStyle name="适中 2 9" xfId="341"/>
    <cellStyle name="输出 2" xfId="1426"/>
    <cellStyle name="输出 2 10" xfId="998"/>
    <cellStyle name="输出 2 11" xfId="1000"/>
    <cellStyle name="输出 2 12" xfId="1002"/>
    <cellStyle name="输出 2 13" xfId="1004"/>
    <cellStyle name="输出 2 14" xfId="1006"/>
    <cellStyle name="输出 2 15" xfId="1008"/>
    <cellStyle name="输出 2 16" xfId="1011"/>
    <cellStyle name="输出 2 17" xfId="1427"/>
    <cellStyle name="输出 2 18" xfId="1428"/>
    <cellStyle name="输出 2 19" xfId="1429"/>
    <cellStyle name="输出 2 2" xfId="1430"/>
    <cellStyle name="输出 2 20" xfId="1009"/>
    <cellStyle name="输出 2 21" xfId="1012"/>
    <cellStyle name="输出 2 3" xfId="1431"/>
    <cellStyle name="输出 2 4" xfId="1432"/>
    <cellStyle name="输出 2 5" xfId="1433"/>
    <cellStyle name="输出 2 6" xfId="1434"/>
    <cellStyle name="输出 2 7" xfId="1435"/>
    <cellStyle name="输出 2 8" xfId="1436"/>
    <cellStyle name="输出 2 9" xfId="1437"/>
    <cellStyle name="输入 2" xfId="103"/>
    <cellStyle name="输入 2 10" xfId="1438"/>
    <cellStyle name="输入 2 11" xfId="1439"/>
    <cellStyle name="输入 2 12" xfId="1440"/>
    <cellStyle name="输入 2 13" xfId="1441"/>
    <cellStyle name="输入 2 14" xfId="1442"/>
    <cellStyle name="输入 2 15" xfId="1443"/>
    <cellStyle name="输入 2 16" xfId="1445"/>
    <cellStyle name="输入 2 17" xfId="1447"/>
    <cellStyle name="输入 2 18" xfId="1448"/>
    <cellStyle name="输入 2 19" xfId="1449"/>
    <cellStyle name="输入 2 2" xfId="1026"/>
    <cellStyle name="输入 2 20" xfId="1444"/>
    <cellStyle name="输入 2 21" xfId="1446"/>
    <cellStyle name="输入 2 3" xfId="1450"/>
    <cellStyle name="输入 2 4" xfId="1451"/>
    <cellStyle name="输入 2 5" xfId="1452"/>
    <cellStyle name="输入 2 6" xfId="1453"/>
    <cellStyle name="输入 2 7" xfId="1454"/>
    <cellStyle name="输入 2 8" xfId="1455"/>
    <cellStyle name="输入 2 9" xfId="1456"/>
    <cellStyle name="注释 2" xfId="1047"/>
    <cellStyle name="注释 2 10" xfId="1457"/>
    <cellStyle name="注释 2 11" xfId="1458"/>
    <cellStyle name="注释 2 12" xfId="1459"/>
    <cellStyle name="注释 2 13" xfId="1460"/>
    <cellStyle name="注释 2 14" xfId="1461"/>
    <cellStyle name="注释 2 15" xfId="1462"/>
    <cellStyle name="注释 2 16" xfId="1464"/>
    <cellStyle name="注释 2 17" xfId="1466"/>
    <cellStyle name="注释 2 18" xfId="1467"/>
    <cellStyle name="注释 2 19" xfId="1468"/>
    <cellStyle name="注释 2 2" xfId="1150"/>
    <cellStyle name="注释 2 20" xfId="1463"/>
    <cellStyle name="注释 2 21" xfId="1465"/>
    <cellStyle name="注释 2 3" xfId="1152"/>
    <cellStyle name="注释 2 4" xfId="1154"/>
    <cellStyle name="注释 2 5" xfId="1469"/>
    <cellStyle name="注释 2 6" xfId="1470"/>
    <cellStyle name="注释 2 7" xfId="1471"/>
    <cellStyle name="注释 2 8" xfId="1472"/>
    <cellStyle name="注释 2 9" xfId="1473"/>
  </cellStyles>
  <dxfs count="0"/>
  <tableStyles count="0" defaultTableStyle="TableStyleMedium9" defaultPivotStyle="PivotStyleLight16"/>
  <colors>
    <mruColors>
      <color rgb="FFDDDDDD"/>
      <color rgb="FFB2B2B2"/>
      <color rgb="FF3399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2"/>
  <sheetViews>
    <sheetView showZeros="0" workbookViewId="0">
      <pane xSplit="6" ySplit="9" topLeftCell="H10" activePane="bottomRight" state="frozen"/>
      <selection pane="topRight"/>
      <selection pane="bottomLeft"/>
      <selection pane="bottomRight" activeCell="L19" sqref="L19"/>
    </sheetView>
  </sheetViews>
  <sheetFormatPr defaultColWidth="9" defaultRowHeight="14.25" outlineLevelRow="1" outlineLevelCol="1"/>
  <cols>
    <col min="1" max="1" width="27.125" style="48" customWidth="1"/>
    <col min="2" max="2" width="8.875" style="49" hidden="1" customWidth="1" outlineLevel="1"/>
    <col min="3" max="3" width="5.25" style="49" hidden="1" customWidth="1" outlineLevel="1"/>
    <col min="4" max="4" width="9.375" style="49" hidden="1" customWidth="1" outlineLevel="1"/>
    <col min="5" max="5" width="9" style="49" hidden="1" customWidth="1" outlineLevel="1"/>
    <col min="6" max="6" width="7.5" style="49" hidden="1" customWidth="1" outlineLevel="1"/>
    <col min="7" max="7" width="10.125" style="49" customWidth="1" collapsed="1"/>
    <col min="8" max="8" width="10.375" style="49" customWidth="1"/>
    <col min="9" max="9" width="9.75" style="50" customWidth="1"/>
    <col min="10" max="10" width="5.5" style="49" customWidth="1" outlineLevel="1"/>
    <col min="11" max="11" width="5.375" style="49" customWidth="1" outlineLevel="1"/>
    <col min="12" max="12" width="6.875" style="49" customWidth="1" outlineLevel="1"/>
    <col min="13" max="13" width="5.75" style="49" customWidth="1" outlineLevel="1"/>
    <col min="14" max="14" width="4.125" style="49" customWidth="1" outlineLevel="1"/>
    <col min="15" max="15" width="10.375" style="51" customWidth="1"/>
    <col min="16" max="16" width="10.125" style="51" customWidth="1"/>
    <col min="17" max="17" width="9.625" style="51" customWidth="1"/>
    <col min="18" max="18" width="9.75" style="51" hidden="1" customWidth="1" outlineLevel="1"/>
    <col min="19" max="19" width="10.25" style="51" hidden="1" customWidth="1" outlineLevel="1"/>
    <col min="20" max="20" width="10.75" style="51" customWidth="1" collapsed="1"/>
    <col min="21" max="21" width="10.5" style="51" hidden="1" customWidth="1"/>
    <col min="22" max="25" width="11.375" style="52" customWidth="1"/>
    <col min="26" max="26" width="10.875" style="53" customWidth="1"/>
    <col min="27" max="27" width="10.875" style="53" hidden="1" customWidth="1"/>
    <col min="28" max="29" width="10.875" style="53" customWidth="1"/>
    <col min="30" max="30" width="9" style="52" hidden="1" customWidth="1" outlineLevel="1"/>
    <col min="31" max="31" width="9.5" style="52" hidden="1" customWidth="1" outlineLevel="1"/>
    <col min="32" max="32" width="9" style="52" hidden="1" customWidth="1" outlineLevel="1"/>
    <col min="33" max="33" width="11.375" style="52" hidden="1" customWidth="1" outlineLevel="1"/>
    <col min="34" max="34" width="11.125" style="52" hidden="1" customWidth="1" outlineLevel="1"/>
    <col min="35" max="35" width="11.5" style="52" hidden="1" customWidth="1" outlineLevel="1"/>
    <col min="36" max="36" width="11.75" style="52" hidden="1" customWidth="1" outlineLevel="1"/>
    <col min="37" max="37" width="12.875" style="52" hidden="1" customWidth="1" outlineLevel="1"/>
    <col min="38" max="38" width="10.5" style="54" customWidth="1" collapsed="1"/>
    <col min="39" max="40" width="9" style="52" hidden="1" customWidth="1"/>
    <col min="41" max="16384" width="9" style="52"/>
  </cols>
  <sheetData>
    <row r="1" spans="1:40">
      <c r="A1" s="55" t="s">
        <v>33</v>
      </c>
    </row>
    <row r="2" spans="1:40" ht="26.25" hidden="1" customHeight="1">
      <c r="A2" s="55" t="s">
        <v>33</v>
      </c>
      <c r="B2" s="56"/>
      <c r="C2" s="56"/>
      <c r="D2" s="57"/>
      <c r="E2" s="57"/>
      <c r="F2" s="57"/>
      <c r="G2" s="58"/>
      <c r="H2" s="58"/>
      <c r="I2" s="58"/>
      <c r="J2" s="74"/>
      <c r="K2" s="74"/>
      <c r="L2" s="74"/>
      <c r="M2" s="74"/>
      <c r="N2" s="74"/>
      <c r="O2" s="75"/>
      <c r="P2" s="75"/>
      <c r="Q2" s="75"/>
      <c r="AH2" s="91"/>
      <c r="AI2" s="91" t="e">
        <f>P9+Q9+V9</f>
        <v>#REF!</v>
      </c>
      <c r="AJ2" s="91" t="e">
        <f>Z9+AK9+AL9-AM9</f>
        <v>#REF!</v>
      </c>
      <c r="AK2" s="91" t="e">
        <f>AI2-AJ2</f>
        <v>#REF!</v>
      </c>
    </row>
    <row r="3" spans="1:40" ht="22.5" customHeight="1">
      <c r="A3" s="218" t="s">
        <v>34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</row>
    <row r="4" spans="1:40" s="46" customFormat="1" ht="39" customHeight="1">
      <c r="A4" s="226" t="s">
        <v>35</v>
      </c>
      <c r="B4" s="226" t="s">
        <v>36</v>
      </c>
      <c r="C4" s="226" t="s">
        <v>37</v>
      </c>
      <c r="D4" s="226" t="s">
        <v>38</v>
      </c>
      <c r="E4" s="226" t="s">
        <v>39</v>
      </c>
      <c r="F4" s="226" t="s">
        <v>40</v>
      </c>
      <c r="G4" s="219" t="s">
        <v>41</v>
      </c>
      <c r="H4" s="219"/>
      <c r="I4" s="219"/>
      <c r="J4" s="220" t="s">
        <v>42</v>
      </c>
      <c r="K4" s="220"/>
      <c r="L4" s="220"/>
      <c r="M4" s="220"/>
      <c r="N4" s="220"/>
      <c r="O4" s="221" t="s">
        <v>43</v>
      </c>
      <c r="P4" s="222"/>
      <c r="Q4" s="222"/>
      <c r="R4" s="222"/>
      <c r="S4" s="222"/>
      <c r="T4" s="223"/>
      <c r="U4" s="23"/>
      <c r="V4" s="230" t="s">
        <v>44</v>
      </c>
      <c r="W4" s="224" t="s">
        <v>45</v>
      </c>
      <c r="X4" s="224"/>
      <c r="Y4" s="224"/>
      <c r="Z4" s="220" t="s">
        <v>46</v>
      </c>
      <c r="AA4" s="220"/>
      <c r="AB4" s="220"/>
      <c r="AC4" s="220"/>
      <c r="AD4" s="224" t="s">
        <v>47</v>
      </c>
      <c r="AE4" s="224"/>
      <c r="AF4" s="224"/>
      <c r="AG4" s="230" t="s">
        <v>48</v>
      </c>
      <c r="AH4" s="225" t="s">
        <v>49</v>
      </c>
      <c r="AI4" s="225"/>
      <c r="AJ4" s="225"/>
      <c r="AK4" s="92" t="s">
        <v>50</v>
      </c>
      <c r="AL4" s="93" t="s">
        <v>51</v>
      </c>
      <c r="AM4" s="234" t="s">
        <v>52</v>
      </c>
    </row>
    <row r="5" spans="1:40" s="46" customFormat="1" ht="20.25" customHeight="1">
      <c r="A5" s="226"/>
      <c r="B5" s="226"/>
      <c r="C5" s="226"/>
      <c r="D5" s="226"/>
      <c r="E5" s="226"/>
      <c r="F5" s="226"/>
      <c r="G5" s="219" t="s">
        <v>53</v>
      </c>
      <c r="H5" s="219" t="s">
        <v>54</v>
      </c>
      <c r="I5" s="219" t="s">
        <v>55</v>
      </c>
      <c r="J5" s="76"/>
      <c r="K5" s="76"/>
      <c r="L5" s="76"/>
      <c r="M5" s="76"/>
      <c r="N5" s="76"/>
      <c r="O5" s="219" t="s">
        <v>56</v>
      </c>
      <c r="P5" s="219" t="s">
        <v>57</v>
      </c>
      <c r="Q5" s="219" t="s">
        <v>58</v>
      </c>
      <c r="R5" s="219" t="s">
        <v>59</v>
      </c>
      <c r="S5" s="219" t="s">
        <v>60</v>
      </c>
      <c r="T5" s="228" t="s">
        <v>61</v>
      </c>
      <c r="U5" s="219" t="s">
        <v>62</v>
      </c>
      <c r="V5" s="231"/>
      <c r="W5" s="219" t="s">
        <v>56</v>
      </c>
      <c r="X5" s="219" t="s">
        <v>57</v>
      </c>
      <c r="Y5" s="219" t="s">
        <v>58</v>
      </c>
      <c r="Z5" s="226" t="s">
        <v>56</v>
      </c>
      <c r="AA5" s="226" t="s">
        <v>63</v>
      </c>
      <c r="AB5" s="226" t="s">
        <v>63</v>
      </c>
      <c r="AC5" s="226" t="s">
        <v>64</v>
      </c>
      <c r="AD5" s="226" t="s">
        <v>56</v>
      </c>
      <c r="AE5" s="226" t="s">
        <v>63</v>
      </c>
      <c r="AF5" s="226" t="s">
        <v>64</v>
      </c>
      <c r="AG5" s="231"/>
      <c r="AH5" s="226" t="s">
        <v>56</v>
      </c>
      <c r="AI5" s="226" t="s">
        <v>63</v>
      </c>
      <c r="AJ5" s="226" t="s">
        <v>64</v>
      </c>
      <c r="AK5" s="237" t="s">
        <v>63</v>
      </c>
      <c r="AL5" s="239" t="s">
        <v>64</v>
      </c>
      <c r="AM5" s="235"/>
    </row>
    <row r="6" spans="1:40" s="46" customFormat="1" ht="19.5" customHeight="1">
      <c r="A6" s="226"/>
      <c r="B6" s="226"/>
      <c r="C6" s="226"/>
      <c r="D6" s="226"/>
      <c r="E6" s="226"/>
      <c r="F6" s="226"/>
      <c r="G6" s="227"/>
      <c r="H6" s="227"/>
      <c r="I6" s="227"/>
      <c r="J6" s="23" t="s">
        <v>57</v>
      </c>
      <c r="K6" s="23" t="s">
        <v>65</v>
      </c>
      <c r="L6" s="23" t="s">
        <v>58</v>
      </c>
      <c r="M6" s="23" t="s">
        <v>59</v>
      </c>
      <c r="N6" s="23" t="s">
        <v>60</v>
      </c>
      <c r="O6" s="227"/>
      <c r="P6" s="227"/>
      <c r="Q6" s="227"/>
      <c r="R6" s="227"/>
      <c r="S6" s="227"/>
      <c r="T6" s="229"/>
      <c r="U6" s="227"/>
      <c r="V6" s="232"/>
      <c r="W6" s="227"/>
      <c r="X6" s="227"/>
      <c r="Y6" s="227"/>
      <c r="Z6" s="233" t="s">
        <v>1</v>
      </c>
      <c r="AA6" s="233" t="s">
        <v>63</v>
      </c>
      <c r="AB6" s="233" t="s">
        <v>63</v>
      </c>
      <c r="AC6" s="233" t="s">
        <v>64</v>
      </c>
      <c r="AD6" s="233" t="s">
        <v>56</v>
      </c>
      <c r="AE6" s="233" t="s">
        <v>63</v>
      </c>
      <c r="AF6" s="233" t="s">
        <v>64</v>
      </c>
      <c r="AG6" s="232"/>
      <c r="AH6" s="233" t="s">
        <v>56</v>
      </c>
      <c r="AI6" s="233" t="s">
        <v>63</v>
      </c>
      <c r="AJ6" s="233" t="s">
        <v>64</v>
      </c>
      <c r="AK6" s="238"/>
      <c r="AL6" s="240"/>
      <c r="AM6" s="236"/>
    </row>
    <row r="7" spans="1:40" ht="16.5" hidden="1" customHeight="1" outlineLevel="1">
      <c r="A7" s="39" t="s">
        <v>66</v>
      </c>
      <c r="B7" s="59"/>
      <c r="C7" s="59"/>
      <c r="D7" s="28"/>
      <c r="E7" s="59"/>
      <c r="F7" s="59"/>
      <c r="G7" s="60"/>
      <c r="H7" s="60"/>
      <c r="I7" s="60"/>
      <c r="J7" s="59"/>
      <c r="K7" s="28"/>
      <c r="L7" s="59"/>
      <c r="M7" s="59"/>
      <c r="N7" s="28"/>
      <c r="O7" s="60"/>
      <c r="P7" s="77">
        <v>12113</v>
      </c>
      <c r="Q7" s="77"/>
      <c r="R7" s="28"/>
      <c r="S7" s="59"/>
      <c r="T7" s="59"/>
      <c r="U7" s="59"/>
      <c r="V7" s="88"/>
      <c r="W7" s="88"/>
      <c r="X7" s="88"/>
      <c r="Y7" s="88"/>
      <c r="Z7" s="59"/>
      <c r="AA7" s="28">
        <v>7502</v>
      </c>
      <c r="AB7" s="28"/>
      <c r="AC7" s="28"/>
      <c r="AD7" s="88"/>
      <c r="AE7" s="88">
        <v>4611</v>
      </c>
      <c r="AF7" s="88"/>
      <c r="AG7" s="88"/>
      <c r="AH7" s="38"/>
      <c r="AI7" s="88">
        <v>4611</v>
      </c>
      <c r="AJ7" s="88"/>
      <c r="AK7" s="94"/>
      <c r="AL7" s="95"/>
      <c r="AM7" s="94"/>
    </row>
    <row r="8" spans="1:40" ht="16.5" hidden="1" customHeight="1" outlineLevel="1">
      <c r="A8" s="39" t="s">
        <v>67</v>
      </c>
      <c r="B8" s="59"/>
      <c r="C8" s="59"/>
      <c r="D8" s="28"/>
      <c r="E8" s="59"/>
      <c r="F8" s="59"/>
      <c r="G8" s="60"/>
      <c r="H8" s="60"/>
      <c r="I8" s="60"/>
      <c r="J8" s="59"/>
      <c r="K8" s="28"/>
      <c r="L8" s="59"/>
      <c r="M8" s="59"/>
      <c r="N8" s="28"/>
      <c r="O8" s="60"/>
      <c r="P8" s="77"/>
      <c r="Q8" s="77"/>
      <c r="R8" s="28"/>
      <c r="S8" s="59"/>
      <c r="T8" s="59"/>
      <c r="U8" s="59"/>
      <c r="V8" s="88"/>
      <c r="W8" s="88"/>
      <c r="X8" s="88"/>
      <c r="Y8" s="88"/>
      <c r="Z8" s="59"/>
      <c r="AA8" s="28"/>
      <c r="AB8" s="28"/>
      <c r="AC8" s="28"/>
      <c r="AD8" s="88"/>
      <c r="AE8" s="77" t="e">
        <f>(#REF!-#REF!)/AD9</f>
        <v>#REF!</v>
      </c>
      <c r="AF8" s="88"/>
      <c r="AG8" s="88"/>
      <c r="AH8" s="38"/>
      <c r="AI8" s="77"/>
      <c r="AJ8" s="88"/>
      <c r="AK8" s="94"/>
      <c r="AL8" s="95"/>
      <c r="AM8" s="94"/>
    </row>
    <row r="9" spans="1:40" ht="16.5" customHeight="1" collapsed="1">
      <c r="A9" s="28" t="s">
        <v>56</v>
      </c>
      <c r="B9" s="59"/>
      <c r="C9" s="59"/>
      <c r="D9" s="59"/>
      <c r="E9" s="59"/>
      <c r="F9" s="59"/>
      <c r="G9" s="61" t="e">
        <f>G10+G15</f>
        <v>#REF!</v>
      </c>
      <c r="H9" s="61" t="e">
        <f>H10+H15</f>
        <v>#REF!</v>
      </c>
      <c r="I9" s="61" t="e">
        <f>I10+I15</f>
        <v>#REF!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9" t="e">
        <f t="shared" ref="O9:AM9" si="0">SUM(O10,O15)</f>
        <v>#REF!</v>
      </c>
      <c r="P9" s="79" t="e">
        <f t="shared" si="0"/>
        <v>#REF!</v>
      </c>
      <c r="Q9" s="79" t="e">
        <f t="shared" si="0"/>
        <v>#REF!</v>
      </c>
      <c r="R9" s="79" t="e">
        <f t="shared" si="0"/>
        <v>#REF!</v>
      </c>
      <c r="S9" s="79" t="e">
        <f t="shared" si="0"/>
        <v>#REF!</v>
      </c>
      <c r="T9" s="79" t="e">
        <f t="shared" si="0"/>
        <v>#REF!</v>
      </c>
      <c r="U9" s="79" t="e">
        <f t="shared" si="0"/>
        <v>#REF!</v>
      </c>
      <c r="V9" s="79" t="e">
        <f t="shared" si="0"/>
        <v>#REF!</v>
      </c>
      <c r="W9" s="79" t="e">
        <f t="shared" si="0"/>
        <v>#REF!</v>
      </c>
      <c r="X9" s="79" t="e">
        <f t="shared" si="0"/>
        <v>#REF!</v>
      </c>
      <c r="Y9" s="79" t="e">
        <f t="shared" si="0"/>
        <v>#REF!</v>
      </c>
      <c r="Z9" s="79" t="e">
        <f t="shared" si="0"/>
        <v>#REF!</v>
      </c>
      <c r="AA9" s="79" t="e">
        <f t="shared" si="0"/>
        <v>#REF!</v>
      </c>
      <c r="AB9" s="79" t="e">
        <f t="shared" si="0"/>
        <v>#REF!</v>
      </c>
      <c r="AC9" s="79" t="e">
        <f t="shared" si="0"/>
        <v>#REF!</v>
      </c>
      <c r="AD9" s="79">
        <f t="shared" si="0"/>
        <v>2581.83</v>
      </c>
      <c r="AE9" s="79">
        <f t="shared" si="0"/>
        <v>2470.5700000000002</v>
      </c>
      <c r="AF9" s="79">
        <f t="shared" si="0"/>
        <v>111.25999999999998</v>
      </c>
      <c r="AG9" s="79">
        <f t="shared" si="0"/>
        <v>2581.83</v>
      </c>
      <c r="AH9" s="79" t="e">
        <f t="shared" si="0"/>
        <v>#REF!</v>
      </c>
      <c r="AI9" s="79" t="e">
        <f t="shared" si="0"/>
        <v>#REF!</v>
      </c>
      <c r="AJ9" s="79" t="e">
        <f t="shared" si="0"/>
        <v>#REF!</v>
      </c>
      <c r="AK9" s="79">
        <f t="shared" si="0"/>
        <v>4611</v>
      </c>
      <c r="AL9" s="96" t="e">
        <f t="shared" si="0"/>
        <v>#REF!</v>
      </c>
      <c r="AM9" s="79" t="e">
        <f t="shared" si="0"/>
        <v>#REF!</v>
      </c>
    </row>
    <row r="10" spans="1:40" ht="16.5" customHeight="1">
      <c r="A10" s="28" t="s">
        <v>68</v>
      </c>
      <c r="B10" s="59"/>
      <c r="C10" s="59"/>
      <c r="D10" s="59"/>
      <c r="E10" s="59"/>
      <c r="F10" s="59"/>
      <c r="G10" s="61" t="e">
        <f>G11</f>
        <v>#REF!</v>
      </c>
      <c r="H10" s="61">
        <f>H11</f>
        <v>8</v>
      </c>
      <c r="I10" s="61" t="e">
        <f>I11</f>
        <v>#REF!</v>
      </c>
      <c r="J10" s="61">
        <f t="shared" ref="J10:T10" si="1">J11</f>
        <v>0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80" t="e">
        <f t="shared" si="1"/>
        <v>#REF!</v>
      </c>
      <c r="P10" s="80" t="e">
        <f t="shared" si="1"/>
        <v>#REF!</v>
      </c>
      <c r="Q10" s="80" t="e">
        <f t="shared" si="1"/>
        <v>#REF!</v>
      </c>
      <c r="R10" s="80" t="e">
        <f t="shared" si="1"/>
        <v>#REF!</v>
      </c>
      <c r="S10" s="80" t="e">
        <f t="shared" si="1"/>
        <v>#REF!</v>
      </c>
      <c r="T10" s="80" t="e">
        <f t="shared" si="1"/>
        <v>#REF!</v>
      </c>
      <c r="U10" s="80" t="e">
        <f t="shared" ref="U10:AM10" si="2">U11</f>
        <v>#REF!</v>
      </c>
      <c r="V10" s="80" t="e">
        <f t="shared" si="2"/>
        <v>#REF!</v>
      </c>
      <c r="W10" s="80" t="e">
        <f t="shared" si="2"/>
        <v>#REF!</v>
      </c>
      <c r="X10" s="80" t="e">
        <f t="shared" si="2"/>
        <v>#REF!</v>
      </c>
      <c r="Y10" s="80" t="e">
        <f t="shared" si="2"/>
        <v>#REF!</v>
      </c>
      <c r="Z10" s="80" t="e">
        <f t="shared" si="2"/>
        <v>#REF!</v>
      </c>
      <c r="AA10" s="80" t="e">
        <f t="shared" si="2"/>
        <v>#REF!</v>
      </c>
      <c r="AB10" s="80" t="e">
        <f t="shared" si="2"/>
        <v>#REF!</v>
      </c>
      <c r="AC10" s="80" t="e">
        <f t="shared" si="2"/>
        <v>#REF!</v>
      </c>
      <c r="AD10" s="80">
        <f t="shared" si="2"/>
        <v>0.80000000000000016</v>
      </c>
      <c r="AE10" s="80">
        <f t="shared" si="2"/>
        <v>0.37</v>
      </c>
      <c r="AF10" s="80">
        <f t="shared" si="2"/>
        <v>0.43000000000000005</v>
      </c>
      <c r="AG10" s="80">
        <f t="shared" si="2"/>
        <v>0.80000000000000016</v>
      </c>
      <c r="AH10" s="80" t="e">
        <f t="shared" si="2"/>
        <v>#REF!</v>
      </c>
      <c r="AI10" s="80" t="e">
        <f t="shared" si="2"/>
        <v>#REF!</v>
      </c>
      <c r="AJ10" s="80" t="e">
        <f t="shared" si="2"/>
        <v>#REF!</v>
      </c>
      <c r="AK10" s="80">
        <f t="shared" si="2"/>
        <v>0</v>
      </c>
      <c r="AL10" s="96" t="e">
        <f t="shared" si="2"/>
        <v>#REF!</v>
      </c>
      <c r="AM10" s="80">
        <f t="shared" si="2"/>
        <v>0</v>
      </c>
    </row>
    <row r="11" spans="1:40" ht="16.5" customHeight="1">
      <c r="A11" s="62" t="s">
        <v>69</v>
      </c>
      <c r="B11" s="59"/>
      <c r="C11" s="59"/>
      <c r="D11" s="59"/>
      <c r="E11" s="59"/>
      <c r="F11" s="59"/>
      <c r="G11" s="61" t="e">
        <f>SUM(G12:G14)</f>
        <v>#REF!</v>
      </c>
      <c r="H11" s="61">
        <f>SUM(H12:H14)</f>
        <v>8</v>
      </c>
      <c r="I11" s="61" t="e">
        <f>SUM(I12:I14)</f>
        <v>#REF!</v>
      </c>
      <c r="J11" s="78"/>
      <c r="K11" s="78"/>
      <c r="L11" s="78"/>
      <c r="M11" s="78"/>
      <c r="N11" s="78"/>
      <c r="O11" s="79" t="e">
        <f t="shared" ref="O11:AM11" si="3">SUM(O12:O14)</f>
        <v>#REF!</v>
      </c>
      <c r="P11" s="79" t="e">
        <f t="shared" si="3"/>
        <v>#REF!</v>
      </c>
      <c r="Q11" s="79" t="e">
        <f t="shared" si="3"/>
        <v>#REF!</v>
      </c>
      <c r="R11" s="79" t="e">
        <f t="shared" si="3"/>
        <v>#REF!</v>
      </c>
      <c r="S11" s="79" t="e">
        <f t="shared" si="3"/>
        <v>#REF!</v>
      </c>
      <c r="T11" s="79" t="e">
        <f t="shared" si="3"/>
        <v>#REF!</v>
      </c>
      <c r="U11" s="79" t="e">
        <f t="shared" si="3"/>
        <v>#REF!</v>
      </c>
      <c r="V11" s="79" t="e">
        <f t="shared" si="3"/>
        <v>#REF!</v>
      </c>
      <c r="W11" s="79" t="e">
        <f t="shared" si="3"/>
        <v>#REF!</v>
      </c>
      <c r="X11" s="79" t="e">
        <f t="shared" si="3"/>
        <v>#REF!</v>
      </c>
      <c r="Y11" s="79" t="e">
        <f t="shared" si="3"/>
        <v>#REF!</v>
      </c>
      <c r="Z11" s="79" t="e">
        <f t="shared" si="3"/>
        <v>#REF!</v>
      </c>
      <c r="AA11" s="79" t="e">
        <f t="shared" si="3"/>
        <v>#REF!</v>
      </c>
      <c r="AB11" s="79" t="e">
        <f t="shared" si="3"/>
        <v>#REF!</v>
      </c>
      <c r="AC11" s="79" t="e">
        <f t="shared" si="3"/>
        <v>#REF!</v>
      </c>
      <c r="AD11" s="79">
        <f t="shared" si="3"/>
        <v>0.80000000000000016</v>
      </c>
      <c r="AE11" s="79">
        <f t="shared" si="3"/>
        <v>0.37</v>
      </c>
      <c r="AF11" s="79">
        <f t="shared" si="3"/>
        <v>0.43000000000000005</v>
      </c>
      <c r="AG11" s="79">
        <f t="shared" si="3"/>
        <v>0.80000000000000016</v>
      </c>
      <c r="AH11" s="79" t="e">
        <f t="shared" si="3"/>
        <v>#REF!</v>
      </c>
      <c r="AI11" s="79" t="e">
        <f t="shared" si="3"/>
        <v>#REF!</v>
      </c>
      <c r="AJ11" s="79" t="e">
        <f t="shared" si="3"/>
        <v>#REF!</v>
      </c>
      <c r="AK11" s="79">
        <f t="shared" si="3"/>
        <v>0</v>
      </c>
      <c r="AL11" s="96" t="e">
        <f t="shared" si="3"/>
        <v>#REF!</v>
      </c>
      <c r="AM11" s="79">
        <f t="shared" si="3"/>
        <v>0</v>
      </c>
    </row>
    <row r="12" spans="1:40" ht="16.5" customHeight="1">
      <c r="A12" s="63" t="s">
        <v>70</v>
      </c>
      <c r="B12" s="59"/>
      <c r="C12" s="59"/>
      <c r="D12" s="59"/>
      <c r="E12" s="59"/>
      <c r="F12" s="59"/>
      <c r="G12" s="64" t="e">
        <f>VLOOKUP(A12,#REF!,4,0)</f>
        <v>#REF!</v>
      </c>
      <c r="H12" s="64">
        <v>2</v>
      </c>
      <c r="I12" s="64" t="e">
        <f>VLOOKUP(A12,#REF!,6,0)</f>
        <v>#REF!</v>
      </c>
      <c r="J12" s="81">
        <v>0.6</v>
      </c>
      <c r="K12" s="81">
        <f>1-J12</f>
        <v>0.4</v>
      </c>
      <c r="L12" s="81">
        <v>1</v>
      </c>
      <c r="M12" s="81">
        <v>0</v>
      </c>
      <c r="N12" s="81">
        <v>0</v>
      </c>
      <c r="O12" s="82" t="e">
        <f>SUM(P12:S12)</f>
        <v>#REF!</v>
      </c>
      <c r="P12" s="82" t="e">
        <f>ROUND(J12*(H12*0.2+I12*0.16),2)</f>
        <v>#REF!</v>
      </c>
      <c r="Q12" s="82" t="e">
        <f>ROUND(K12*L12*(H12*0.2+I12*0.16),2)</f>
        <v>#REF!</v>
      </c>
      <c r="R12" s="82" t="e">
        <f>ROUND(K12*M12*(H12*0.2+I12*0.16),2)</f>
        <v>#REF!</v>
      </c>
      <c r="S12" s="82" t="e">
        <f>ROUND(K12*N12*(H12*0.2+I12*0.16),2)</f>
        <v>#REF!</v>
      </c>
      <c r="T12" s="82" t="e">
        <f>R12+S12</f>
        <v>#REF!</v>
      </c>
      <c r="U12" s="89" t="e">
        <f>ROUND((H12*0.2+I12*0.16),2)</f>
        <v>#REF!</v>
      </c>
      <c r="V12" s="90" t="e">
        <f>VLOOKUP(A12,#REF!,7,0)</f>
        <v>#REF!</v>
      </c>
      <c r="W12" s="90" t="e">
        <f>X12+Y12</f>
        <v>#REF!</v>
      </c>
      <c r="X12" s="90" t="e">
        <f>P12+V12</f>
        <v>#REF!</v>
      </c>
      <c r="Y12" s="90" t="e">
        <f>Q12</f>
        <v>#REF!</v>
      </c>
      <c r="Z12" s="90" t="e">
        <f>AB12+AC12</f>
        <v>#REF!</v>
      </c>
      <c r="AA12" s="90" t="e">
        <f>VLOOKUP(A12,#REF!,6,0)</f>
        <v>#REF!</v>
      </c>
      <c r="AB12" s="90" t="e">
        <f>AA12+AK12</f>
        <v>#REF!</v>
      </c>
      <c r="AC12" s="90" t="e">
        <f>VLOOKUP(A12,#REF!,7,0)</f>
        <v>#REF!</v>
      </c>
      <c r="AD12" s="90">
        <v>-0.2</v>
      </c>
      <c r="AE12" s="90">
        <v>-0.15</v>
      </c>
      <c r="AF12" s="90">
        <v>-0.05</v>
      </c>
      <c r="AG12" s="90">
        <v>-0.2</v>
      </c>
      <c r="AH12" s="97" t="e">
        <f>AI12+AJ12</f>
        <v>#REF!</v>
      </c>
      <c r="AI12" s="98" t="e">
        <f>P12-AA12+V12</f>
        <v>#REF!</v>
      </c>
      <c r="AJ12" s="97" t="e">
        <f>Q12-AC12</f>
        <v>#REF!</v>
      </c>
      <c r="AK12" s="6">
        <v>0</v>
      </c>
      <c r="AL12" s="99" t="e">
        <f>W12-Z12</f>
        <v>#REF!</v>
      </c>
      <c r="AM12" s="6"/>
      <c r="AN12" s="54" t="e">
        <f>AL12+AC12</f>
        <v>#REF!</v>
      </c>
    </row>
    <row r="13" spans="1:40" ht="16.5" customHeight="1">
      <c r="A13" s="63" t="s">
        <v>71</v>
      </c>
      <c r="B13" s="59"/>
      <c r="C13" s="59"/>
      <c r="D13" s="59"/>
      <c r="E13" s="59"/>
      <c r="F13" s="59"/>
      <c r="G13" s="64" t="e">
        <f>VLOOKUP(A13,#REF!,4,0)</f>
        <v>#REF!</v>
      </c>
      <c r="H13" s="64">
        <v>6</v>
      </c>
      <c r="I13" s="64">
        <v>0</v>
      </c>
      <c r="J13" s="81">
        <v>0.6</v>
      </c>
      <c r="K13" s="81">
        <f>1-J13</f>
        <v>0.4</v>
      </c>
      <c r="L13" s="81">
        <v>1</v>
      </c>
      <c r="M13" s="81">
        <v>0</v>
      </c>
      <c r="N13" s="81">
        <v>0</v>
      </c>
      <c r="O13" s="82">
        <f>SUM(P13:S13)</f>
        <v>1.2</v>
      </c>
      <c r="P13" s="82">
        <f>ROUND(J13*(H13*0.2+I13*0.16),2)</f>
        <v>0.72</v>
      </c>
      <c r="Q13" s="82">
        <f>ROUND(K13*L13*(H13*0.2+I13*0.16),2)</f>
        <v>0.48</v>
      </c>
      <c r="R13" s="82">
        <f>ROUND(K13*M13*(H13*0.2+I13*0.16),2)</f>
        <v>0</v>
      </c>
      <c r="S13" s="82">
        <f>ROUND(K13*N13*(H13*0.2+I13*0.16),2)</f>
        <v>0</v>
      </c>
      <c r="T13" s="82">
        <f>R13+S13</f>
        <v>0</v>
      </c>
      <c r="U13" s="89">
        <f>ROUND((H13*0.2+I13*0.16),2)</f>
        <v>1.2</v>
      </c>
      <c r="V13" s="90" t="e">
        <f>VLOOKUP(A13,#REF!,7,0)</f>
        <v>#REF!</v>
      </c>
      <c r="W13" s="90" t="e">
        <f>X13+Y13</f>
        <v>#REF!</v>
      </c>
      <c r="X13" s="90" t="e">
        <f>P13+V13</f>
        <v>#REF!</v>
      </c>
      <c r="Y13" s="90">
        <f>Q13</f>
        <v>0.48</v>
      </c>
      <c r="Z13" s="90" t="e">
        <f>AB13+AC13</f>
        <v>#REF!</v>
      </c>
      <c r="AA13" s="90" t="e">
        <f>VLOOKUP(A13,#REF!,6,0)</f>
        <v>#REF!</v>
      </c>
      <c r="AB13" s="90" t="e">
        <f>AA13+AK13</f>
        <v>#REF!</v>
      </c>
      <c r="AC13" s="90" t="e">
        <f>VLOOKUP(A13,#REF!,7,0)</f>
        <v>#REF!</v>
      </c>
      <c r="AD13" s="90">
        <v>1.08</v>
      </c>
      <c r="AE13" s="90">
        <v>0.55000000000000004</v>
      </c>
      <c r="AF13" s="90">
        <v>0.53</v>
      </c>
      <c r="AG13" s="90">
        <v>1.08</v>
      </c>
      <c r="AH13" s="97" t="e">
        <f>AI13+AJ13</f>
        <v>#REF!</v>
      </c>
      <c r="AI13" s="98" t="e">
        <f>P13-AA13+V13</f>
        <v>#REF!</v>
      </c>
      <c r="AJ13" s="97" t="e">
        <f>Q13-AC13</f>
        <v>#REF!</v>
      </c>
      <c r="AK13" s="6">
        <v>0</v>
      </c>
      <c r="AL13" s="99" t="e">
        <f>W13-Z13</f>
        <v>#REF!</v>
      </c>
      <c r="AM13" s="6"/>
      <c r="AN13" s="54" t="e">
        <f>AL13+AC13</f>
        <v>#REF!</v>
      </c>
    </row>
    <row r="14" spans="1:40" ht="16.5" customHeight="1">
      <c r="A14" s="63" t="s">
        <v>72</v>
      </c>
      <c r="B14" s="59"/>
      <c r="C14" s="59"/>
      <c r="D14" s="59"/>
      <c r="E14" s="59"/>
      <c r="F14" s="59"/>
      <c r="G14" s="64" t="e">
        <f>VLOOKUP(A14,#REF!,4,0)</f>
        <v>#REF!</v>
      </c>
      <c r="H14" s="64"/>
      <c r="I14" s="64">
        <v>1</v>
      </c>
      <c r="J14" s="81">
        <v>0.6</v>
      </c>
      <c r="K14" s="81">
        <f>1-J14</f>
        <v>0.4</v>
      </c>
      <c r="L14" s="81">
        <v>1</v>
      </c>
      <c r="M14" s="81">
        <v>0</v>
      </c>
      <c r="N14" s="81">
        <v>0</v>
      </c>
      <c r="O14" s="82">
        <f>SUM(P14:S14)</f>
        <v>0.16</v>
      </c>
      <c r="P14" s="82">
        <f>ROUND(J14*(H14*0.2+I14*0.16),2)</f>
        <v>0.1</v>
      </c>
      <c r="Q14" s="82">
        <f>ROUND(K14*L14*(H14*0.2+I14*0.16),2)</f>
        <v>0.06</v>
      </c>
      <c r="R14" s="82">
        <f>ROUND(K14*M14*(H14*0.2+I14*0.16),2)</f>
        <v>0</v>
      </c>
      <c r="S14" s="82">
        <f>ROUND(K14*N14*(H14*0.2+I14*0.16),2)</f>
        <v>0</v>
      </c>
      <c r="T14" s="82">
        <f>R14+S14</f>
        <v>0</v>
      </c>
      <c r="U14" s="89">
        <f>ROUND((H14*0.2+I14*0.16),2)</f>
        <v>0.16</v>
      </c>
      <c r="V14" s="90" t="e">
        <f>VLOOKUP(A14,#REF!,7,0)</f>
        <v>#REF!</v>
      </c>
      <c r="W14" s="90" t="e">
        <f>X14+Y14</f>
        <v>#REF!</v>
      </c>
      <c r="X14" s="90" t="e">
        <f>P14+V14</f>
        <v>#REF!</v>
      </c>
      <c r="Y14" s="90">
        <f>Q14</f>
        <v>0.06</v>
      </c>
      <c r="Z14" s="90" t="e">
        <f>AB14+AC14</f>
        <v>#REF!</v>
      </c>
      <c r="AA14" s="90" t="e">
        <f>VLOOKUP(A14,#REF!,6,0)</f>
        <v>#REF!</v>
      </c>
      <c r="AB14" s="90" t="e">
        <f>AA14+AK14</f>
        <v>#REF!</v>
      </c>
      <c r="AC14" s="90" t="e">
        <f>VLOOKUP(A14,#REF!,7,0)</f>
        <v>#REF!</v>
      </c>
      <c r="AD14" s="90">
        <v>-0.08</v>
      </c>
      <c r="AE14" s="90">
        <v>-0.03</v>
      </c>
      <c r="AF14" s="90">
        <v>-0.05</v>
      </c>
      <c r="AG14" s="90">
        <v>-0.08</v>
      </c>
      <c r="AH14" s="97" t="e">
        <f>AI14+AJ14</f>
        <v>#REF!</v>
      </c>
      <c r="AI14" s="98" t="e">
        <f>P14-AA14+V14</f>
        <v>#REF!</v>
      </c>
      <c r="AJ14" s="97" t="e">
        <f>Q14-AC14</f>
        <v>#REF!</v>
      </c>
      <c r="AK14" s="6">
        <v>0</v>
      </c>
      <c r="AL14" s="99" t="e">
        <f>W14-Z14</f>
        <v>#REF!</v>
      </c>
      <c r="AM14" s="6"/>
      <c r="AN14" s="54" t="e">
        <f>AL14+AC14</f>
        <v>#REF!</v>
      </c>
    </row>
    <row r="15" spans="1:40" s="47" customFormat="1" ht="16.5" customHeight="1">
      <c r="A15" s="28" t="s">
        <v>73</v>
      </c>
      <c r="B15" s="59"/>
      <c r="C15" s="59"/>
      <c r="D15" s="59"/>
      <c r="E15" s="59"/>
      <c r="F15" s="59"/>
      <c r="G15" s="65" t="e">
        <f t="shared" ref="G15:O15" si="4">SUM(G16,G28,G36,G42,G53,G66,G78,G92,G99,G109,G123,G137,G146,G162)</f>
        <v>#REF!</v>
      </c>
      <c r="H15" s="65" t="e">
        <f t="shared" si="4"/>
        <v>#REF!</v>
      </c>
      <c r="I15" s="65" t="e">
        <f t="shared" si="4"/>
        <v>#REF!</v>
      </c>
      <c r="J15" s="60"/>
      <c r="K15" s="60"/>
      <c r="L15" s="60"/>
      <c r="M15" s="60">
        <f t="shared" si="4"/>
        <v>0</v>
      </c>
      <c r="N15" s="60"/>
      <c r="O15" s="60" t="e">
        <f t="shared" si="4"/>
        <v>#REF!</v>
      </c>
      <c r="P15" s="60" t="e">
        <f t="shared" ref="P15:AM15" si="5">SUM(P16,P28,P36,P42,P53,P66,P78,P92,P99,P109,P123,P137,P146,P162)</f>
        <v>#REF!</v>
      </c>
      <c r="Q15" s="60" t="e">
        <f t="shared" si="5"/>
        <v>#REF!</v>
      </c>
      <c r="R15" s="60" t="e">
        <f t="shared" si="5"/>
        <v>#REF!</v>
      </c>
      <c r="S15" s="60" t="e">
        <f t="shared" si="5"/>
        <v>#REF!</v>
      </c>
      <c r="T15" s="60" t="e">
        <f t="shared" si="5"/>
        <v>#REF!</v>
      </c>
      <c r="U15" s="60" t="e">
        <f t="shared" si="5"/>
        <v>#REF!</v>
      </c>
      <c r="V15" s="38" t="e">
        <f t="shared" si="5"/>
        <v>#REF!</v>
      </c>
      <c r="W15" s="38" t="e">
        <f t="shared" si="5"/>
        <v>#REF!</v>
      </c>
      <c r="X15" s="38" t="e">
        <f t="shared" si="5"/>
        <v>#REF!</v>
      </c>
      <c r="Y15" s="38" t="e">
        <f t="shared" si="5"/>
        <v>#REF!</v>
      </c>
      <c r="Z15" s="38">
        <f t="shared" si="5"/>
        <v>16535</v>
      </c>
      <c r="AA15" s="38">
        <f t="shared" si="5"/>
        <v>7502</v>
      </c>
      <c r="AB15" s="38">
        <f t="shared" si="5"/>
        <v>12112.999999999998</v>
      </c>
      <c r="AC15" s="38">
        <f t="shared" si="5"/>
        <v>4422</v>
      </c>
      <c r="AD15" s="60">
        <f t="shared" si="5"/>
        <v>2581.0299999999997</v>
      </c>
      <c r="AE15" s="60">
        <f t="shared" si="5"/>
        <v>2470.2000000000003</v>
      </c>
      <c r="AF15" s="60">
        <f t="shared" si="5"/>
        <v>110.82999999999997</v>
      </c>
      <c r="AG15" s="60">
        <f t="shared" si="5"/>
        <v>2581.0299999999997</v>
      </c>
      <c r="AH15" s="60" t="e">
        <f t="shared" si="5"/>
        <v>#REF!</v>
      </c>
      <c r="AI15" s="60" t="e">
        <f t="shared" si="5"/>
        <v>#REF!</v>
      </c>
      <c r="AJ15" s="60" t="e">
        <f t="shared" si="5"/>
        <v>#REF!</v>
      </c>
      <c r="AK15" s="60">
        <f t="shared" si="5"/>
        <v>4611</v>
      </c>
      <c r="AL15" s="100" t="e">
        <f t="shared" si="5"/>
        <v>#REF!</v>
      </c>
      <c r="AM15" s="60" t="e">
        <f t="shared" si="5"/>
        <v>#REF!</v>
      </c>
    </row>
    <row r="16" spans="1:40" s="47" customFormat="1" ht="16.5" customHeight="1">
      <c r="A16" s="28" t="s">
        <v>74</v>
      </c>
      <c r="B16" s="28"/>
      <c r="C16" s="28"/>
      <c r="D16" s="28"/>
      <c r="E16" s="28"/>
      <c r="F16" s="28"/>
      <c r="G16" s="65" t="e">
        <f t="shared" ref="G16:O16" si="6">SUM(G17,G26,G27)</f>
        <v>#REF!</v>
      </c>
      <c r="H16" s="65" t="e">
        <f t="shared" si="6"/>
        <v>#REF!</v>
      </c>
      <c r="I16" s="65" t="e">
        <f t="shared" si="6"/>
        <v>#REF!</v>
      </c>
      <c r="J16" s="60"/>
      <c r="K16" s="60"/>
      <c r="L16" s="60"/>
      <c r="M16" s="60"/>
      <c r="N16" s="60"/>
      <c r="O16" s="83" t="e">
        <f t="shared" si="6"/>
        <v>#REF!</v>
      </c>
      <c r="P16" s="83" t="e">
        <f t="shared" ref="P16:AM16" si="7">SUM(P17,P26,P27)</f>
        <v>#REF!</v>
      </c>
      <c r="Q16" s="83" t="e">
        <f t="shared" si="7"/>
        <v>#REF!</v>
      </c>
      <c r="R16" s="83" t="e">
        <f t="shared" si="7"/>
        <v>#REF!</v>
      </c>
      <c r="S16" s="83" t="e">
        <f t="shared" si="7"/>
        <v>#REF!</v>
      </c>
      <c r="T16" s="83" t="e">
        <f t="shared" si="7"/>
        <v>#REF!</v>
      </c>
      <c r="U16" s="83" t="e">
        <f t="shared" si="7"/>
        <v>#REF!</v>
      </c>
      <c r="V16" s="83" t="e">
        <f t="shared" si="7"/>
        <v>#REF!</v>
      </c>
      <c r="W16" s="83" t="e">
        <f t="shared" si="7"/>
        <v>#REF!</v>
      </c>
      <c r="X16" s="83" t="e">
        <f t="shared" si="7"/>
        <v>#REF!</v>
      </c>
      <c r="Y16" s="83" t="e">
        <f t="shared" si="7"/>
        <v>#REF!</v>
      </c>
      <c r="Z16" s="83">
        <f t="shared" si="7"/>
        <v>636.21999999999991</v>
      </c>
      <c r="AA16" s="83">
        <f t="shared" si="7"/>
        <v>284</v>
      </c>
      <c r="AB16" s="83">
        <f t="shared" si="7"/>
        <v>538.21999999999991</v>
      </c>
      <c r="AC16" s="83">
        <f t="shared" si="7"/>
        <v>98</v>
      </c>
      <c r="AD16" s="83">
        <f t="shared" si="7"/>
        <v>189.92000000000002</v>
      </c>
      <c r="AE16" s="83">
        <f t="shared" si="7"/>
        <v>162.9</v>
      </c>
      <c r="AF16" s="83">
        <f t="shared" si="7"/>
        <v>27.019999999999996</v>
      </c>
      <c r="AG16" s="83">
        <f t="shared" si="7"/>
        <v>189.92000000000002</v>
      </c>
      <c r="AH16" s="83" t="e">
        <f t="shared" si="7"/>
        <v>#REF!</v>
      </c>
      <c r="AI16" s="83" t="e">
        <f t="shared" si="7"/>
        <v>#REF!</v>
      </c>
      <c r="AJ16" s="83" t="e">
        <f t="shared" si="7"/>
        <v>#REF!</v>
      </c>
      <c r="AK16" s="83">
        <f t="shared" si="7"/>
        <v>254.22</v>
      </c>
      <c r="AL16" s="100" t="e">
        <f t="shared" si="7"/>
        <v>#REF!</v>
      </c>
      <c r="AM16" s="83" t="e">
        <f t="shared" si="7"/>
        <v>#REF!</v>
      </c>
    </row>
    <row r="17" spans="1:40" s="47" customFormat="1" ht="24" customHeight="1">
      <c r="A17" s="28" t="s">
        <v>75</v>
      </c>
      <c r="B17" s="28"/>
      <c r="C17" s="28"/>
      <c r="D17" s="28"/>
      <c r="E17" s="28"/>
      <c r="F17" s="28"/>
      <c r="G17" s="65" t="e">
        <f>SUM(G18:G25)</f>
        <v>#REF!</v>
      </c>
      <c r="H17" s="65" t="e">
        <f>SUM(H18:H25)</f>
        <v>#REF!</v>
      </c>
      <c r="I17" s="65" t="e">
        <f>SUM(I18:I25)</f>
        <v>#REF!</v>
      </c>
      <c r="J17" s="60"/>
      <c r="K17" s="60"/>
      <c r="L17" s="60"/>
      <c r="M17" s="60"/>
      <c r="N17" s="60"/>
      <c r="O17" s="83" t="e">
        <f>SUM(O18:O25)</f>
        <v>#REF!</v>
      </c>
      <c r="P17" s="83" t="e">
        <f t="shared" ref="P17:AM17" si="8">SUM(P18:P25)</f>
        <v>#REF!</v>
      </c>
      <c r="Q17" s="83" t="e">
        <f t="shared" si="8"/>
        <v>#REF!</v>
      </c>
      <c r="R17" s="83" t="e">
        <f t="shared" si="8"/>
        <v>#REF!</v>
      </c>
      <c r="S17" s="83" t="e">
        <f t="shared" si="8"/>
        <v>#REF!</v>
      </c>
      <c r="T17" s="83" t="e">
        <f t="shared" si="8"/>
        <v>#REF!</v>
      </c>
      <c r="U17" s="83" t="e">
        <f t="shared" si="8"/>
        <v>#REF!</v>
      </c>
      <c r="V17" s="83" t="e">
        <f t="shared" si="8"/>
        <v>#REF!</v>
      </c>
      <c r="W17" s="83" t="e">
        <f t="shared" si="8"/>
        <v>#REF!</v>
      </c>
      <c r="X17" s="83" t="e">
        <f t="shared" si="8"/>
        <v>#REF!</v>
      </c>
      <c r="Y17" s="83" t="e">
        <f t="shared" si="8"/>
        <v>#REF!</v>
      </c>
      <c r="Z17" s="83">
        <f t="shared" si="8"/>
        <v>166.77999999999997</v>
      </c>
      <c r="AA17" s="83">
        <f t="shared" si="8"/>
        <v>92</v>
      </c>
      <c r="AB17" s="83">
        <f t="shared" si="8"/>
        <v>166.77999999999997</v>
      </c>
      <c r="AC17" s="83">
        <f t="shared" si="8"/>
        <v>0</v>
      </c>
      <c r="AD17" s="83">
        <f t="shared" si="8"/>
        <v>40.109999999999992</v>
      </c>
      <c r="AE17" s="83">
        <f t="shared" si="8"/>
        <v>99.039999999999992</v>
      </c>
      <c r="AF17" s="83">
        <f t="shared" si="8"/>
        <v>-58.93</v>
      </c>
      <c r="AG17" s="83">
        <f t="shared" si="8"/>
        <v>40.109999999999992</v>
      </c>
      <c r="AH17" s="83" t="e">
        <f t="shared" si="8"/>
        <v>#REF!</v>
      </c>
      <c r="AI17" s="83" t="e">
        <f t="shared" si="8"/>
        <v>#REF!</v>
      </c>
      <c r="AJ17" s="83" t="e">
        <f t="shared" si="8"/>
        <v>#REF!</v>
      </c>
      <c r="AK17" s="83">
        <f t="shared" si="8"/>
        <v>74.779999999999987</v>
      </c>
      <c r="AL17" s="100" t="e">
        <f t="shared" si="8"/>
        <v>#REF!</v>
      </c>
      <c r="AM17" s="83" t="e">
        <f t="shared" si="8"/>
        <v>#REF!</v>
      </c>
    </row>
    <row r="18" spans="1:40" ht="16.5" customHeight="1">
      <c r="A18" s="39" t="s">
        <v>76</v>
      </c>
      <c r="B18" s="39"/>
      <c r="C18" s="39"/>
      <c r="D18" s="66"/>
      <c r="E18" s="66"/>
      <c r="F18" s="66"/>
      <c r="G18" s="64" t="e">
        <f>VLOOKUP(A18,#REF!,4,0)</f>
        <v>#REF!</v>
      </c>
      <c r="H18" s="64" t="e">
        <f>VLOOKUP(A18,#REF!,5,0)</f>
        <v>#REF!</v>
      </c>
      <c r="I18" s="64" t="e">
        <f>VLOOKUP(A18,#REF!,6,0)</f>
        <v>#REF!</v>
      </c>
      <c r="J18" s="81">
        <v>0.6</v>
      </c>
      <c r="K18" s="81">
        <f t="shared" ref="K18:K27" si="9">1-J18</f>
        <v>0.4</v>
      </c>
      <c r="L18" s="81">
        <v>0</v>
      </c>
      <c r="M18" s="81">
        <v>1</v>
      </c>
      <c r="N18" s="81">
        <v>0</v>
      </c>
      <c r="O18" s="82" t="e">
        <f t="shared" ref="O18:O77" si="10">SUM(P18:S18)</f>
        <v>#REF!</v>
      </c>
      <c r="P18" s="82" t="e">
        <f t="shared" ref="P18:P27" si="11">ROUND(J18*(H18*0.2+I18*0.16),2)</f>
        <v>#REF!</v>
      </c>
      <c r="Q18" s="82" t="e">
        <f t="shared" ref="Q18:Q27" si="12">ROUND(K18*L18*(H18*0.2+I18*0.16),2)</f>
        <v>#REF!</v>
      </c>
      <c r="R18" s="82" t="e">
        <f t="shared" ref="R18:R27" si="13">ROUND(K18*M18*(H18*0.2+I18*0.16),2)</f>
        <v>#REF!</v>
      </c>
      <c r="S18" s="82" t="e">
        <f t="shared" ref="S18:S27" si="14">ROUND(K18*N18*(H18*0.2+I18*0.16),2)</f>
        <v>#REF!</v>
      </c>
      <c r="T18" s="82" t="e">
        <f t="shared" ref="T18:T27" si="15">R18+S18</f>
        <v>#REF!</v>
      </c>
      <c r="U18" s="89" t="e">
        <f t="shared" ref="U18:U27" si="16">ROUND((H18*0.2+I18*0.16),2)</f>
        <v>#REF!</v>
      </c>
      <c r="V18" s="90" t="e">
        <f>VLOOKUP(A18,#REF!,7,0)</f>
        <v>#REF!</v>
      </c>
      <c r="W18" s="90" t="e">
        <f t="shared" ref="W18:W27" si="17">X18+Y18</f>
        <v>#REF!</v>
      </c>
      <c r="X18" s="90" t="e">
        <f t="shared" ref="X18:X27" si="18">P18+V18</f>
        <v>#REF!</v>
      </c>
      <c r="Y18" s="90" t="e">
        <f t="shared" ref="Y18:Y27" si="19">Q18</f>
        <v>#REF!</v>
      </c>
      <c r="Z18" s="90">
        <f t="shared" ref="Z18:Z27" si="20">AB18+AC18</f>
        <v>64.17</v>
      </c>
      <c r="AA18" s="90">
        <v>29</v>
      </c>
      <c r="AB18" s="90">
        <f t="shared" ref="AB18:AB27" si="21">AA18+AK18</f>
        <v>64.17</v>
      </c>
      <c r="AC18" s="90">
        <v>0</v>
      </c>
      <c r="AD18" s="90">
        <v>21.23</v>
      </c>
      <c r="AE18" s="90">
        <v>45.89</v>
      </c>
      <c r="AF18" s="90">
        <v>-24.66</v>
      </c>
      <c r="AG18" s="90">
        <v>21.23</v>
      </c>
      <c r="AH18" s="97" t="e">
        <f t="shared" ref="AH18:AH27" si="22">AI18+AJ18</f>
        <v>#REF!</v>
      </c>
      <c r="AI18" s="98" t="e">
        <f t="shared" ref="AI18:AI27" si="23">P18-AA18+V18</f>
        <v>#REF!</v>
      </c>
      <c r="AJ18" s="97" t="e">
        <f t="shared" ref="AJ18:AJ27" si="24">Q18-AC18</f>
        <v>#REF!</v>
      </c>
      <c r="AK18" s="6">
        <v>35.17</v>
      </c>
      <c r="AL18" s="99" t="e">
        <f t="shared" ref="AL18:AL27" si="25">W18-Z18</f>
        <v>#REF!</v>
      </c>
      <c r="AM18" s="101" t="e">
        <f>AK18-AI18</f>
        <v>#REF!</v>
      </c>
      <c r="AN18" s="54" t="e">
        <f t="shared" ref="AN18:AN27" si="26">AL18+AC18</f>
        <v>#REF!</v>
      </c>
    </row>
    <row r="19" spans="1:40" ht="16.5" customHeight="1">
      <c r="A19" s="39" t="s">
        <v>77</v>
      </c>
      <c r="B19" s="39"/>
      <c r="C19" s="39"/>
      <c r="D19" s="67" t="s">
        <v>78</v>
      </c>
      <c r="E19" s="67" t="s">
        <v>79</v>
      </c>
      <c r="F19" s="66"/>
      <c r="G19" s="64" t="e">
        <f>VLOOKUP(A19,#REF!,4,0)</f>
        <v>#REF!</v>
      </c>
      <c r="H19" s="64" t="e">
        <f>VLOOKUP(A19,#REF!,5,0)</f>
        <v>#REF!</v>
      </c>
      <c r="I19" s="64" t="e">
        <f>VLOOKUP(A19,#REF!,6,0)</f>
        <v>#REF!</v>
      </c>
      <c r="J19" s="81">
        <v>0.6</v>
      </c>
      <c r="K19" s="81">
        <f t="shared" si="9"/>
        <v>0.4</v>
      </c>
      <c r="L19" s="84">
        <v>0.2</v>
      </c>
      <c r="M19" s="82">
        <v>0.8</v>
      </c>
      <c r="N19" s="82"/>
      <c r="O19" s="82" t="e">
        <f t="shared" si="10"/>
        <v>#REF!</v>
      </c>
      <c r="P19" s="82" t="e">
        <f t="shared" si="11"/>
        <v>#REF!</v>
      </c>
      <c r="Q19" s="82" t="e">
        <f t="shared" si="12"/>
        <v>#REF!</v>
      </c>
      <c r="R19" s="82" t="e">
        <f t="shared" si="13"/>
        <v>#REF!</v>
      </c>
      <c r="S19" s="82" t="e">
        <f t="shared" si="14"/>
        <v>#REF!</v>
      </c>
      <c r="T19" s="82" t="e">
        <f t="shared" si="15"/>
        <v>#REF!</v>
      </c>
      <c r="U19" s="89" t="e">
        <f t="shared" si="16"/>
        <v>#REF!</v>
      </c>
      <c r="V19" s="90" t="e">
        <f>VLOOKUP(A19,#REF!,7,0)</f>
        <v>#REF!</v>
      </c>
      <c r="W19" s="90" t="e">
        <f t="shared" si="17"/>
        <v>#REF!</v>
      </c>
      <c r="X19" s="90" t="e">
        <f t="shared" si="18"/>
        <v>#REF!</v>
      </c>
      <c r="Y19" s="90" t="e">
        <f t="shared" si="19"/>
        <v>#REF!</v>
      </c>
      <c r="Z19" s="90">
        <f t="shared" si="20"/>
        <v>43.55</v>
      </c>
      <c r="AA19" s="90">
        <v>29</v>
      </c>
      <c r="AB19" s="90">
        <f t="shared" si="21"/>
        <v>43.55</v>
      </c>
      <c r="AC19" s="90">
        <v>0</v>
      </c>
      <c r="AD19" s="90">
        <v>2.56</v>
      </c>
      <c r="AE19" s="90">
        <v>16.86</v>
      </c>
      <c r="AF19" s="90">
        <v>-14.3</v>
      </c>
      <c r="AG19" s="90">
        <v>2.56</v>
      </c>
      <c r="AH19" s="97" t="e">
        <f t="shared" si="22"/>
        <v>#REF!</v>
      </c>
      <c r="AI19" s="98" t="e">
        <f t="shared" si="23"/>
        <v>#REF!</v>
      </c>
      <c r="AJ19" s="97" t="e">
        <f t="shared" si="24"/>
        <v>#REF!</v>
      </c>
      <c r="AK19" s="6">
        <v>14.55</v>
      </c>
      <c r="AL19" s="99" t="e">
        <f t="shared" si="25"/>
        <v>#REF!</v>
      </c>
      <c r="AM19" s="6"/>
      <c r="AN19" s="54" t="e">
        <f t="shared" si="26"/>
        <v>#REF!</v>
      </c>
    </row>
    <row r="20" spans="1:40" ht="16.5" customHeight="1">
      <c r="A20" s="39" t="s">
        <v>80</v>
      </c>
      <c r="B20" s="39"/>
      <c r="C20" s="39"/>
      <c r="D20" s="67" t="s">
        <v>78</v>
      </c>
      <c r="E20" s="67" t="s">
        <v>79</v>
      </c>
      <c r="F20" s="66"/>
      <c r="G20" s="64" t="e">
        <f>VLOOKUP(A20,#REF!,4,0)</f>
        <v>#REF!</v>
      </c>
      <c r="H20" s="64" t="e">
        <f>VLOOKUP(A20,#REF!,5,0)</f>
        <v>#REF!</v>
      </c>
      <c r="I20" s="64" t="e">
        <f>VLOOKUP(A20,#REF!,6,0)</f>
        <v>#REF!</v>
      </c>
      <c r="J20" s="81">
        <v>0.6</v>
      </c>
      <c r="K20" s="81">
        <f t="shared" si="9"/>
        <v>0.4</v>
      </c>
      <c r="L20" s="84">
        <v>0.2</v>
      </c>
      <c r="M20" s="82">
        <v>0.8</v>
      </c>
      <c r="N20" s="82"/>
      <c r="O20" s="82" t="e">
        <f t="shared" si="10"/>
        <v>#REF!</v>
      </c>
      <c r="P20" s="82" t="e">
        <f t="shared" si="11"/>
        <v>#REF!</v>
      </c>
      <c r="Q20" s="82" t="e">
        <f t="shared" si="12"/>
        <v>#REF!</v>
      </c>
      <c r="R20" s="82" t="e">
        <f t="shared" si="13"/>
        <v>#REF!</v>
      </c>
      <c r="S20" s="82" t="e">
        <f t="shared" si="14"/>
        <v>#REF!</v>
      </c>
      <c r="T20" s="82" t="e">
        <f t="shared" si="15"/>
        <v>#REF!</v>
      </c>
      <c r="U20" s="89" t="e">
        <f t="shared" si="16"/>
        <v>#REF!</v>
      </c>
      <c r="V20" s="90" t="e">
        <f>VLOOKUP(A20,#REF!,7,0)</f>
        <v>#REF!</v>
      </c>
      <c r="W20" s="90" t="e">
        <f t="shared" si="17"/>
        <v>#REF!</v>
      </c>
      <c r="X20" s="90" t="e">
        <f t="shared" si="18"/>
        <v>#REF!</v>
      </c>
      <c r="Y20" s="90" t="e">
        <f t="shared" si="19"/>
        <v>#REF!</v>
      </c>
      <c r="Z20" s="90">
        <f t="shared" si="20"/>
        <v>36.86</v>
      </c>
      <c r="AA20" s="90">
        <v>27</v>
      </c>
      <c r="AB20" s="90">
        <f t="shared" si="21"/>
        <v>36.86</v>
      </c>
      <c r="AC20" s="90">
        <v>0</v>
      </c>
      <c r="AD20" s="90">
        <v>6.97</v>
      </c>
      <c r="AE20" s="90">
        <v>20.079999999999998</v>
      </c>
      <c r="AF20" s="90">
        <v>-13.11</v>
      </c>
      <c r="AG20" s="90">
        <v>6.97</v>
      </c>
      <c r="AH20" s="97" t="e">
        <f t="shared" si="22"/>
        <v>#REF!</v>
      </c>
      <c r="AI20" s="98" t="e">
        <f t="shared" si="23"/>
        <v>#REF!</v>
      </c>
      <c r="AJ20" s="97" t="e">
        <f t="shared" si="24"/>
        <v>#REF!</v>
      </c>
      <c r="AK20" s="6">
        <v>9.86</v>
      </c>
      <c r="AL20" s="99" t="e">
        <f t="shared" si="25"/>
        <v>#REF!</v>
      </c>
      <c r="AM20" s="6"/>
      <c r="AN20" s="54" t="e">
        <f t="shared" si="26"/>
        <v>#REF!</v>
      </c>
    </row>
    <row r="21" spans="1:40" ht="16.5" customHeight="1">
      <c r="A21" s="39" t="s">
        <v>81</v>
      </c>
      <c r="B21" s="39"/>
      <c r="C21" s="39"/>
      <c r="D21" s="67" t="s">
        <v>78</v>
      </c>
      <c r="E21" s="67" t="s">
        <v>79</v>
      </c>
      <c r="F21" s="66"/>
      <c r="G21" s="64" t="e">
        <f>VLOOKUP(A21,#REF!,4,0)</f>
        <v>#REF!</v>
      </c>
      <c r="H21" s="64" t="e">
        <f>VLOOKUP(A21,#REF!,5,0)</f>
        <v>#REF!</v>
      </c>
      <c r="I21" s="64" t="e">
        <f>VLOOKUP(A21,#REF!,6,0)</f>
        <v>#REF!</v>
      </c>
      <c r="J21" s="81">
        <v>0.6</v>
      </c>
      <c r="K21" s="81">
        <f t="shared" si="9"/>
        <v>0.4</v>
      </c>
      <c r="L21" s="84">
        <v>0.2</v>
      </c>
      <c r="M21" s="82">
        <v>0.8</v>
      </c>
      <c r="N21" s="82"/>
      <c r="O21" s="82" t="e">
        <f t="shared" si="10"/>
        <v>#REF!</v>
      </c>
      <c r="P21" s="82" t="e">
        <f t="shared" si="11"/>
        <v>#REF!</v>
      </c>
      <c r="Q21" s="82" t="e">
        <f t="shared" si="12"/>
        <v>#REF!</v>
      </c>
      <c r="R21" s="82" t="e">
        <f t="shared" si="13"/>
        <v>#REF!</v>
      </c>
      <c r="S21" s="82" t="e">
        <f t="shared" si="14"/>
        <v>#REF!</v>
      </c>
      <c r="T21" s="82" t="e">
        <f t="shared" si="15"/>
        <v>#REF!</v>
      </c>
      <c r="U21" s="89" t="e">
        <f t="shared" si="16"/>
        <v>#REF!</v>
      </c>
      <c r="V21" s="90" t="e">
        <f>VLOOKUP(A21,#REF!,7,0)</f>
        <v>#REF!</v>
      </c>
      <c r="W21" s="90" t="e">
        <f t="shared" si="17"/>
        <v>#REF!</v>
      </c>
      <c r="X21" s="90" t="e">
        <f t="shared" si="18"/>
        <v>#REF!</v>
      </c>
      <c r="Y21" s="90" t="e">
        <f t="shared" si="19"/>
        <v>#REF!</v>
      </c>
      <c r="Z21" s="90">
        <f t="shared" si="20"/>
        <v>1.47</v>
      </c>
      <c r="AA21" s="90">
        <v>0</v>
      </c>
      <c r="AB21" s="90">
        <f t="shared" si="21"/>
        <v>1.47</v>
      </c>
      <c r="AC21" s="90">
        <v>0</v>
      </c>
      <c r="AD21" s="90">
        <v>0.63</v>
      </c>
      <c r="AE21" s="90">
        <v>0.72</v>
      </c>
      <c r="AF21" s="90">
        <v>-0.09</v>
      </c>
      <c r="AG21" s="90">
        <v>0.63</v>
      </c>
      <c r="AH21" s="97" t="e">
        <f t="shared" si="22"/>
        <v>#REF!</v>
      </c>
      <c r="AI21" s="98" t="e">
        <f t="shared" si="23"/>
        <v>#REF!</v>
      </c>
      <c r="AJ21" s="97" t="e">
        <f t="shared" si="24"/>
        <v>#REF!</v>
      </c>
      <c r="AK21" s="6">
        <v>1.47</v>
      </c>
      <c r="AL21" s="99" t="e">
        <f t="shared" si="25"/>
        <v>#REF!</v>
      </c>
      <c r="AM21" s="101" t="e">
        <f>AK21-AH21-AC21</f>
        <v>#REF!</v>
      </c>
      <c r="AN21" s="54" t="e">
        <f t="shared" si="26"/>
        <v>#REF!</v>
      </c>
    </row>
    <row r="22" spans="1:40" ht="16.5" customHeight="1">
      <c r="A22" s="39" t="s">
        <v>82</v>
      </c>
      <c r="B22" s="39"/>
      <c r="C22" s="39"/>
      <c r="D22" s="67" t="s">
        <v>78</v>
      </c>
      <c r="E22" s="67" t="s">
        <v>79</v>
      </c>
      <c r="F22" s="66"/>
      <c r="G22" s="64" t="e">
        <f>VLOOKUP(A22,#REF!,4,0)</f>
        <v>#REF!</v>
      </c>
      <c r="H22" s="64" t="e">
        <f>VLOOKUP(A22,#REF!,5,0)</f>
        <v>#REF!</v>
      </c>
      <c r="I22" s="64" t="e">
        <f>VLOOKUP(A22,#REF!,6,0)</f>
        <v>#REF!</v>
      </c>
      <c r="J22" s="81">
        <v>0.6</v>
      </c>
      <c r="K22" s="81">
        <f t="shared" si="9"/>
        <v>0.4</v>
      </c>
      <c r="L22" s="84">
        <v>0.2</v>
      </c>
      <c r="M22" s="82">
        <v>0.8</v>
      </c>
      <c r="N22" s="82"/>
      <c r="O22" s="82" t="e">
        <f t="shared" si="10"/>
        <v>#REF!</v>
      </c>
      <c r="P22" s="82" t="e">
        <f t="shared" si="11"/>
        <v>#REF!</v>
      </c>
      <c r="Q22" s="82" t="e">
        <f t="shared" si="12"/>
        <v>#REF!</v>
      </c>
      <c r="R22" s="82" t="e">
        <f t="shared" si="13"/>
        <v>#REF!</v>
      </c>
      <c r="S22" s="82" t="e">
        <f t="shared" si="14"/>
        <v>#REF!</v>
      </c>
      <c r="T22" s="82" t="e">
        <f t="shared" si="15"/>
        <v>#REF!</v>
      </c>
      <c r="U22" s="89" t="e">
        <f t="shared" si="16"/>
        <v>#REF!</v>
      </c>
      <c r="V22" s="90" t="e">
        <f>VLOOKUP(A22,#REF!,7,0)</f>
        <v>#REF!</v>
      </c>
      <c r="W22" s="90" t="e">
        <f t="shared" si="17"/>
        <v>#REF!</v>
      </c>
      <c r="X22" s="90" t="e">
        <f t="shared" si="18"/>
        <v>#REF!</v>
      </c>
      <c r="Y22" s="90" t="e">
        <f t="shared" si="19"/>
        <v>#REF!</v>
      </c>
      <c r="Z22" s="90">
        <f t="shared" si="20"/>
        <v>6.67</v>
      </c>
      <c r="AA22" s="90">
        <v>2</v>
      </c>
      <c r="AB22" s="90">
        <f t="shared" si="21"/>
        <v>6.67</v>
      </c>
      <c r="AC22" s="90">
        <v>0</v>
      </c>
      <c r="AD22" s="90">
        <v>2.69</v>
      </c>
      <c r="AE22" s="90">
        <v>4.74</v>
      </c>
      <c r="AF22" s="90">
        <v>-2.0499999999999998</v>
      </c>
      <c r="AG22" s="90">
        <v>2.69</v>
      </c>
      <c r="AH22" s="97" t="e">
        <f t="shared" si="22"/>
        <v>#REF!</v>
      </c>
      <c r="AI22" s="98" t="e">
        <f t="shared" si="23"/>
        <v>#REF!</v>
      </c>
      <c r="AJ22" s="97" t="e">
        <f t="shared" si="24"/>
        <v>#REF!</v>
      </c>
      <c r="AK22" s="6">
        <v>4.67</v>
      </c>
      <c r="AL22" s="99" t="e">
        <f t="shared" si="25"/>
        <v>#REF!</v>
      </c>
      <c r="AM22" s="101" t="e">
        <f>AK22-AH22-AC22</f>
        <v>#REF!</v>
      </c>
      <c r="AN22" s="54" t="e">
        <f t="shared" si="26"/>
        <v>#REF!</v>
      </c>
    </row>
    <row r="23" spans="1:40" ht="16.5" customHeight="1">
      <c r="A23" s="39" t="s">
        <v>83</v>
      </c>
      <c r="B23" s="39"/>
      <c r="C23" s="39"/>
      <c r="D23" s="67" t="s">
        <v>78</v>
      </c>
      <c r="E23" s="67" t="s">
        <v>79</v>
      </c>
      <c r="F23" s="66"/>
      <c r="G23" s="64" t="e">
        <f>VLOOKUP(A23,#REF!,4,0)</f>
        <v>#REF!</v>
      </c>
      <c r="H23" s="64" t="e">
        <f>VLOOKUP(A23,#REF!,5,0)</f>
        <v>#REF!</v>
      </c>
      <c r="I23" s="64" t="e">
        <f>VLOOKUP(A23,#REF!,6,0)</f>
        <v>#REF!</v>
      </c>
      <c r="J23" s="81">
        <v>0.6</v>
      </c>
      <c r="K23" s="81">
        <f t="shared" si="9"/>
        <v>0.4</v>
      </c>
      <c r="L23" s="84">
        <v>0.2</v>
      </c>
      <c r="M23" s="82">
        <v>0.8</v>
      </c>
      <c r="N23" s="82"/>
      <c r="O23" s="82" t="e">
        <f t="shared" si="10"/>
        <v>#REF!</v>
      </c>
      <c r="P23" s="82" t="e">
        <f t="shared" si="11"/>
        <v>#REF!</v>
      </c>
      <c r="Q23" s="82" t="e">
        <f t="shared" si="12"/>
        <v>#REF!</v>
      </c>
      <c r="R23" s="82" t="e">
        <f t="shared" si="13"/>
        <v>#REF!</v>
      </c>
      <c r="S23" s="82" t="e">
        <f t="shared" si="14"/>
        <v>#REF!</v>
      </c>
      <c r="T23" s="82" t="e">
        <f t="shared" si="15"/>
        <v>#REF!</v>
      </c>
      <c r="U23" s="89" t="e">
        <f t="shared" si="16"/>
        <v>#REF!</v>
      </c>
      <c r="V23" s="90" t="e">
        <f>VLOOKUP(A23,#REF!,7,0)</f>
        <v>#REF!</v>
      </c>
      <c r="W23" s="90" t="e">
        <f t="shared" si="17"/>
        <v>#REF!</v>
      </c>
      <c r="X23" s="90" t="e">
        <f t="shared" si="18"/>
        <v>#REF!</v>
      </c>
      <c r="Y23" s="90" t="e">
        <f t="shared" si="19"/>
        <v>#REF!</v>
      </c>
      <c r="Z23" s="90">
        <f t="shared" si="20"/>
        <v>4.07</v>
      </c>
      <c r="AA23" s="90">
        <v>1</v>
      </c>
      <c r="AB23" s="90">
        <f t="shared" si="21"/>
        <v>4.07</v>
      </c>
      <c r="AC23" s="90">
        <v>0</v>
      </c>
      <c r="AD23" s="90">
        <v>1.72</v>
      </c>
      <c r="AE23" s="90">
        <v>2.8</v>
      </c>
      <c r="AF23" s="90">
        <v>-1.08</v>
      </c>
      <c r="AG23" s="90">
        <v>1.72</v>
      </c>
      <c r="AH23" s="97" t="e">
        <f t="shared" si="22"/>
        <v>#REF!</v>
      </c>
      <c r="AI23" s="98" t="e">
        <f t="shared" si="23"/>
        <v>#REF!</v>
      </c>
      <c r="AJ23" s="97" t="e">
        <f t="shared" si="24"/>
        <v>#REF!</v>
      </c>
      <c r="AK23" s="6">
        <v>3.07</v>
      </c>
      <c r="AL23" s="99" t="e">
        <f t="shared" si="25"/>
        <v>#REF!</v>
      </c>
      <c r="AM23" s="101" t="e">
        <f>AK23-AH23-AC23</f>
        <v>#REF!</v>
      </c>
      <c r="AN23" s="54" t="e">
        <f t="shared" si="26"/>
        <v>#REF!</v>
      </c>
    </row>
    <row r="24" spans="1:40" ht="16.5" customHeight="1">
      <c r="A24" s="39" t="s">
        <v>84</v>
      </c>
      <c r="B24" s="39"/>
      <c r="C24" s="39"/>
      <c r="D24" s="67" t="s">
        <v>78</v>
      </c>
      <c r="E24" s="67" t="s">
        <v>79</v>
      </c>
      <c r="F24" s="66"/>
      <c r="G24" s="64" t="e">
        <f>VLOOKUP(A24,#REF!,4,0)</f>
        <v>#REF!</v>
      </c>
      <c r="H24" s="64" t="e">
        <f>VLOOKUP(A24,#REF!,5,0)</f>
        <v>#REF!</v>
      </c>
      <c r="I24" s="64" t="e">
        <f>VLOOKUP(A24,#REF!,6,0)</f>
        <v>#REF!</v>
      </c>
      <c r="J24" s="81">
        <v>0.6</v>
      </c>
      <c r="K24" s="81">
        <f t="shared" si="9"/>
        <v>0.4</v>
      </c>
      <c r="L24" s="84">
        <v>0.2</v>
      </c>
      <c r="M24" s="82">
        <v>0.8</v>
      </c>
      <c r="N24" s="82"/>
      <c r="O24" s="82" t="e">
        <f t="shared" si="10"/>
        <v>#REF!</v>
      </c>
      <c r="P24" s="82" t="e">
        <f t="shared" si="11"/>
        <v>#REF!</v>
      </c>
      <c r="Q24" s="82" t="e">
        <f t="shared" si="12"/>
        <v>#REF!</v>
      </c>
      <c r="R24" s="82" t="e">
        <f t="shared" si="13"/>
        <v>#REF!</v>
      </c>
      <c r="S24" s="82" t="e">
        <f t="shared" si="14"/>
        <v>#REF!</v>
      </c>
      <c r="T24" s="82" t="e">
        <f t="shared" si="15"/>
        <v>#REF!</v>
      </c>
      <c r="U24" s="89" t="e">
        <f t="shared" si="16"/>
        <v>#REF!</v>
      </c>
      <c r="V24" s="90" t="e">
        <f>VLOOKUP(A24,#REF!,7,0)</f>
        <v>#REF!</v>
      </c>
      <c r="W24" s="90" t="e">
        <f t="shared" si="17"/>
        <v>#REF!</v>
      </c>
      <c r="X24" s="90" t="e">
        <f t="shared" si="18"/>
        <v>#REF!</v>
      </c>
      <c r="Y24" s="90" t="e">
        <f t="shared" si="19"/>
        <v>#REF!</v>
      </c>
      <c r="Z24" s="90">
        <f t="shared" si="20"/>
        <v>7.24</v>
      </c>
      <c r="AA24" s="90">
        <v>3</v>
      </c>
      <c r="AB24" s="90">
        <f t="shared" si="21"/>
        <v>7.24</v>
      </c>
      <c r="AC24" s="90">
        <v>0</v>
      </c>
      <c r="AD24" s="90">
        <v>2.8</v>
      </c>
      <c r="AE24" s="90">
        <v>5.08</v>
      </c>
      <c r="AF24" s="90">
        <v>-2.2799999999999998</v>
      </c>
      <c r="AG24" s="90">
        <v>2.8</v>
      </c>
      <c r="AH24" s="97" t="e">
        <f t="shared" si="22"/>
        <v>#REF!</v>
      </c>
      <c r="AI24" s="98" t="e">
        <f t="shared" si="23"/>
        <v>#REF!</v>
      </c>
      <c r="AJ24" s="97" t="e">
        <f t="shared" si="24"/>
        <v>#REF!</v>
      </c>
      <c r="AK24" s="6">
        <v>4.24</v>
      </c>
      <c r="AL24" s="99" t="e">
        <f t="shared" si="25"/>
        <v>#REF!</v>
      </c>
      <c r="AM24" s="101" t="e">
        <f>AK24-AH24-AC24</f>
        <v>#REF!</v>
      </c>
      <c r="AN24" s="54" t="e">
        <f t="shared" si="26"/>
        <v>#REF!</v>
      </c>
    </row>
    <row r="25" spans="1:40" ht="16.5" customHeight="1">
      <c r="A25" s="39" t="s">
        <v>85</v>
      </c>
      <c r="B25" s="39"/>
      <c r="C25" s="39"/>
      <c r="D25" s="67" t="s">
        <v>78</v>
      </c>
      <c r="E25" s="67" t="s">
        <v>79</v>
      </c>
      <c r="F25" s="66"/>
      <c r="G25" s="64" t="e">
        <f>VLOOKUP(A25,#REF!,4,0)</f>
        <v>#REF!</v>
      </c>
      <c r="H25" s="64" t="e">
        <f>VLOOKUP(A25,#REF!,5,0)</f>
        <v>#REF!</v>
      </c>
      <c r="I25" s="64" t="e">
        <f>VLOOKUP(A25,#REF!,6,0)</f>
        <v>#REF!</v>
      </c>
      <c r="J25" s="81">
        <v>0.6</v>
      </c>
      <c r="K25" s="81">
        <f t="shared" si="9"/>
        <v>0.4</v>
      </c>
      <c r="L25" s="84">
        <v>0.2</v>
      </c>
      <c r="M25" s="82">
        <v>0.8</v>
      </c>
      <c r="N25" s="82"/>
      <c r="O25" s="82" t="e">
        <f t="shared" si="10"/>
        <v>#REF!</v>
      </c>
      <c r="P25" s="82" t="e">
        <f t="shared" si="11"/>
        <v>#REF!</v>
      </c>
      <c r="Q25" s="82" t="e">
        <f t="shared" si="12"/>
        <v>#REF!</v>
      </c>
      <c r="R25" s="82" t="e">
        <f t="shared" si="13"/>
        <v>#REF!</v>
      </c>
      <c r="S25" s="82" t="e">
        <f t="shared" si="14"/>
        <v>#REF!</v>
      </c>
      <c r="T25" s="82" t="e">
        <f t="shared" si="15"/>
        <v>#REF!</v>
      </c>
      <c r="U25" s="89" t="e">
        <f t="shared" si="16"/>
        <v>#REF!</v>
      </c>
      <c r="V25" s="90" t="e">
        <f>VLOOKUP(A25,#REF!,7,0)</f>
        <v>#REF!</v>
      </c>
      <c r="W25" s="90" t="e">
        <f t="shared" si="17"/>
        <v>#REF!</v>
      </c>
      <c r="X25" s="90" t="e">
        <f t="shared" si="18"/>
        <v>#REF!</v>
      </c>
      <c r="Y25" s="90" t="e">
        <f t="shared" si="19"/>
        <v>#REF!</v>
      </c>
      <c r="Z25" s="90">
        <f t="shared" si="20"/>
        <v>2.75</v>
      </c>
      <c r="AA25" s="90">
        <v>1</v>
      </c>
      <c r="AB25" s="90">
        <f t="shared" si="21"/>
        <v>2.75</v>
      </c>
      <c r="AC25" s="90">
        <v>0</v>
      </c>
      <c r="AD25" s="90">
        <v>1.51</v>
      </c>
      <c r="AE25" s="90">
        <v>2.87</v>
      </c>
      <c r="AF25" s="90">
        <v>-1.36</v>
      </c>
      <c r="AG25" s="90">
        <v>1.51</v>
      </c>
      <c r="AH25" s="97" t="e">
        <f t="shared" si="22"/>
        <v>#REF!</v>
      </c>
      <c r="AI25" s="98" t="e">
        <f t="shared" si="23"/>
        <v>#REF!</v>
      </c>
      <c r="AJ25" s="97" t="e">
        <f t="shared" si="24"/>
        <v>#REF!</v>
      </c>
      <c r="AK25" s="6">
        <v>1.75</v>
      </c>
      <c r="AL25" s="99" t="e">
        <f t="shared" si="25"/>
        <v>#REF!</v>
      </c>
      <c r="AM25" s="101" t="e">
        <f>AK25-AH25-AC25</f>
        <v>#REF!</v>
      </c>
      <c r="AN25" s="54" t="e">
        <f t="shared" si="26"/>
        <v>#REF!</v>
      </c>
    </row>
    <row r="26" spans="1:40" ht="16.5" customHeight="1">
      <c r="A26" s="39" t="s">
        <v>86</v>
      </c>
      <c r="B26" s="68"/>
      <c r="C26" s="68"/>
      <c r="D26" s="67" t="s">
        <v>87</v>
      </c>
      <c r="E26" s="69" t="s">
        <v>79</v>
      </c>
      <c r="F26" s="66"/>
      <c r="G26" s="64" t="e">
        <f>VLOOKUP(A26,#REF!,4,0)</f>
        <v>#REF!</v>
      </c>
      <c r="H26" s="64" t="e">
        <f>VLOOKUP(A26,#REF!,5,0)</f>
        <v>#REF!</v>
      </c>
      <c r="I26" s="64" t="e">
        <f>VLOOKUP(A26,#REF!,6,0)</f>
        <v>#REF!</v>
      </c>
      <c r="J26" s="81">
        <v>0.6</v>
      </c>
      <c r="K26" s="81">
        <f t="shared" si="9"/>
        <v>0.4</v>
      </c>
      <c r="L26" s="84">
        <v>0.6</v>
      </c>
      <c r="M26" s="84">
        <v>0</v>
      </c>
      <c r="N26" s="84">
        <v>0.4</v>
      </c>
      <c r="O26" s="82" t="e">
        <f t="shared" si="10"/>
        <v>#REF!</v>
      </c>
      <c r="P26" s="82" t="e">
        <f t="shared" si="11"/>
        <v>#REF!</v>
      </c>
      <c r="Q26" s="82" t="e">
        <f t="shared" si="12"/>
        <v>#REF!</v>
      </c>
      <c r="R26" s="82" t="e">
        <f t="shared" si="13"/>
        <v>#REF!</v>
      </c>
      <c r="S26" s="82" t="e">
        <f t="shared" si="14"/>
        <v>#REF!</v>
      </c>
      <c r="T26" s="82" t="e">
        <f t="shared" si="15"/>
        <v>#REF!</v>
      </c>
      <c r="U26" s="89" t="e">
        <f t="shared" si="16"/>
        <v>#REF!</v>
      </c>
      <c r="V26" s="90" t="e">
        <f>VLOOKUP(A26,#REF!,7,0)</f>
        <v>#REF!</v>
      </c>
      <c r="W26" s="90" t="e">
        <f t="shared" si="17"/>
        <v>#REF!</v>
      </c>
      <c r="X26" s="90" t="e">
        <f t="shared" si="18"/>
        <v>#REF!</v>
      </c>
      <c r="Y26" s="90" t="e">
        <f t="shared" si="19"/>
        <v>#REF!</v>
      </c>
      <c r="Z26" s="90">
        <f t="shared" si="20"/>
        <v>203.29</v>
      </c>
      <c r="AA26" s="90">
        <v>97</v>
      </c>
      <c r="AB26" s="90">
        <f t="shared" si="21"/>
        <v>158.29</v>
      </c>
      <c r="AC26" s="90">
        <v>45</v>
      </c>
      <c r="AD26" s="90">
        <v>38.92</v>
      </c>
      <c r="AE26" s="90">
        <v>13.59</v>
      </c>
      <c r="AF26" s="90">
        <v>25.33</v>
      </c>
      <c r="AG26" s="90">
        <v>38.92</v>
      </c>
      <c r="AH26" s="97" t="e">
        <f t="shared" si="22"/>
        <v>#REF!</v>
      </c>
      <c r="AI26" s="98" t="e">
        <f t="shared" si="23"/>
        <v>#REF!</v>
      </c>
      <c r="AJ26" s="97" t="e">
        <f t="shared" si="24"/>
        <v>#REF!</v>
      </c>
      <c r="AK26" s="6">
        <v>61.29</v>
      </c>
      <c r="AL26" s="99" t="e">
        <f t="shared" si="25"/>
        <v>#REF!</v>
      </c>
      <c r="AM26" s="6"/>
      <c r="AN26" s="54" t="e">
        <f t="shared" si="26"/>
        <v>#REF!</v>
      </c>
    </row>
    <row r="27" spans="1:40" ht="16.5" customHeight="1">
      <c r="A27" s="39" t="s">
        <v>88</v>
      </c>
      <c r="B27" s="68"/>
      <c r="C27" s="68"/>
      <c r="D27" s="67" t="s">
        <v>87</v>
      </c>
      <c r="E27" s="69" t="s">
        <v>79</v>
      </c>
      <c r="F27" s="66"/>
      <c r="G27" s="64" t="e">
        <f>VLOOKUP(A27,#REF!,4,0)</f>
        <v>#REF!</v>
      </c>
      <c r="H27" s="64" t="e">
        <f>VLOOKUP(A27,#REF!,5,0)</f>
        <v>#REF!</v>
      </c>
      <c r="I27" s="64" t="e">
        <f>VLOOKUP(A27,#REF!,6,0)</f>
        <v>#REF!</v>
      </c>
      <c r="J27" s="81">
        <v>0.6</v>
      </c>
      <c r="K27" s="81">
        <f t="shared" si="9"/>
        <v>0.4</v>
      </c>
      <c r="L27" s="82">
        <v>0.6</v>
      </c>
      <c r="M27" s="82">
        <v>0</v>
      </c>
      <c r="N27" s="82">
        <v>0.4</v>
      </c>
      <c r="O27" s="82" t="e">
        <f t="shared" si="10"/>
        <v>#REF!</v>
      </c>
      <c r="P27" s="82" t="e">
        <f t="shared" si="11"/>
        <v>#REF!</v>
      </c>
      <c r="Q27" s="82" t="e">
        <f t="shared" si="12"/>
        <v>#REF!</v>
      </c>
      <c r="R27" s="82" t="e">
        <f t="shared" si="13"/>
        <v>#REF!</v>
      </c>
      <c r="S27" s="82" t="e">
        <f t="shared" si="14"/>
        <v>#REF!</v>
      </c>
      <c r="T27" s="82" t="e">
        <f t="shared" si="15"/>
        <v>#REF!</v>
      </c>
      <c r="U27" s="89" t="e">
        <f t="shared" si="16"/>
        <v>#REF!</v>
      </c>
      <c r="V27" s="90" t="e">
        <f>VLOOKUP(A27,#REF!,7,0)</f>
        <v>#REF!</v>
      </c>
      <c r="W27" s="90" t="e">
        <f t="shared" si="17"/>
        <v>#REF!</v>
      </c>
      <c r="X27" s="90" t="e">
        <f t="shared" si="18"/>
        <v>#REF!</v>
      </c>
      <c r="Y27" s="90" t="e">
        <f t="shared" si="19"/>
        <v>#REF!</v>
      </c>
      <c r="Z27" s="90">
        <f t="shared" si="20"/>
        <v>266.14999999999998</v>
      </c>
      <c r="AA27" s="90">
        <v>95</v>
      </c>
      <c r="AB27" s="90">
        <f t="shared" si="21"/>
        <v>213.15</v>
      </c>
      <c r="AC27" s="90">
        <v>53</v>
      </c>
      <c r="AD27" s="90">
        <v>110.89</v>
      </c>
      <c r="AE27" s="90">
        <v>50.27</v>
      </c>
      <c r="AF27" s="90">
        <v>60.62</v>
      </c>
      <c r="AG27" s="90">
        <v>110.89</v>
      </c>
      <c r="AH27" s="97" t="e">
        <f t="shared" si="22"/>
        <v>#REF!</v>
      </c>
      <c r="AI27" s="98" t="e">
        <f t="shared" si="23"/>
        <v>#REF!</v>
      </c>
      <c r="AJ27" s="97" t="e">
        <f t="shared" si="24"/>
        <v>#REF!</v>
      </c>
      <c r="AK27" s="6">
        <v>118.15</v>
      </c>
      <c r="AL27" s="99" t="e">
        <f t="shared" si="25"/>
        <v>#REF!</v>
      </c>
      <c r="AM27" s="101" t="e">
        <f>AK27-AH27-AC27</f>
        <v>#REF!</v>
      </c>
      <c r="AN27" s="54" t="e">
        <f t="shared" si="26"/>
        <v>#REF!</v>
      </c>
    </row>
    <row r="28" spans="1:40" s="47" customFormat="1" ht="16.5" customHeight="1">
      <c r="A28" s="28" t="s">
        <v>89</v>
      </c>
      <c r="B28" s="28"/>
      <c r="C28" s="28"/>
      <c r="D28" s="70"/>
      <c r="E28" s="70"/>
      <c r="F28" s="28"/>
      <c r="G28" s="71" t="e">
        <f>SUM(G30:G35)</f>
        <v>#REF!</v>
      </c>
      <c r="H28" s="71" t="e">
        <f>SUM(H30:H35)</f>
        <v>#REF!</v>
      </c>
      <c r="I28" s="71" t="e">
        <f>SUM(I30:I35)</f>
        <v>#REF!</v>
      </c>
      <c r="J28" s="85"/>
      <c r="K28" s="85"/>
      <c r="L28" s="85"/>
      <c r="M28" s="85"/>
      <c r="N28" s="85"/>
      <c r="O28" s="83" t="e">
        <f t="shared" ref="O28:AG28" si="27">SUM(O30:O35)</f>
        <v>#REF!</v>
      </c>
      <c r="P28" s="83" t="e">
        <f t="shared" si="27"/>
        <v>#REF!</v>
      </c>
      <c r="Q28" s="83" t="e">
        <f t="shared" si="27"/>
        <v>#REF!</v>
      </c>
      <c r="R28" s="83" t="e">
        <f t="shared" si="27"/>
        <v>#REF!</v>
      </c>
      <c r="S28" s="83" t="e">
        <f t="shared" si="27"/>
        <v>#REF!</v>
      </c>
      <c r="T28" s="83" t="e">
        <f t="shared" si="27"/>
        <v>#REF!</v>
      </c>
      <c r="U28" s="83" t="e">
        <f t="shared" si="27"/>
        <v>#REF!</v>
      </c>
      <c r="V28" s="83" t="e">
        <f t="shared" si="27"/>
        <v>#REF!</v>
      </c>
      <c r="W28" s="83" t="e">
        <f t="shared" si="27"/>
        <v>#REF!</v>
      </c>
      <c r="X28" s="83" t="e">
        <f t="shared" si="27"/>
        <v>#REF!</v>
      </c>
      <c r="Y28" s="83" t="e">
        <f t="shared" si="27"/>
        <v>#REF!</v>
      </c>
      <c r="Z28" s="83">
        <f t="shared" si="27"/>
        <v>448.98999999999995</v>
      </c>
      <c r="AA28" s="83">
        <f t="shared" si="27"/>
        <v>211</v>
      </c>
      <c r="AB28" s="83">
        <f t="shared" si="27"/>
        <v>337.98999999999995</v>
      </c>
      <c r="AC28" s="83">
        <f t="shared" si="27"/>
        <v>111</v>
      </c>
      <c r="AD28" s="83">
        <f t="shared" si="27"/>
        <v>79.53</v>
      </c>
      <c r="AE28" s="83">
        <f t="shared" si="27"/>
        <v>84.38</v>
      </c>
      <c r="AF28" s="83">
        <f t="shared" si="27"/>
        <v>-4.8499999999999996</v>
      </c>
      <c r="AG28" s="83">
        <f t="shared" si="27"/>
        <v>79.53</v>
      </c>
      <c r="AH28" s="83" t="e">
        <f t="shared" ref="AH28:AM28" si="28">SUM(AH30:AH35)</f>
        <v>#REF!</v>
      </c>
      <c r="AI28" s="83" t="e">
        <f t="shared" si="28"/>
        <v>#REF!</v>
      </c>
      <c r="AJ28" s="83" t="e">
        <f t="shared" si="28"/>
        <v>#REF!</v>
      </c>
      <c r="AK28" s="83">
        <f t="shared" si="28"/>
        <v>126.99</v>
      </c>
      <c r="AL28" s="100" t="e">
        <f t="shared" si="28"/>
        <v>#REF!</v>
      </c>
      <c r="AM28" s="83" t="e">
        <f t="shared" si="28"/>
        <v>#REF!</v>
      </c>
    </row>
    <row r="29" spans="1:40" s="47" customFormat="1" ht="24" customHeight="1">
      <c r="A29" s="28" t="s">
        <v>75</v>
      </c>
      <c r="B29" s="28"/>
      <c r="C29" s="28"/>
      <c r="D29" s="70"/>
      <c r="E29" s="70"/>
      <c r="F29" s="28"/>
      <c r="G29" s="71" t="e">
        <f>SUM(G30:G30)</f>
        <v>#REF!</v>
      </c>
      <c r="H29" s="71" t="e">
        <f>SUM(H30:H30)</f>
        <v>#REF!</v>
      </c>
      <c r="I29" s="71" t="e">
        <f>SUM(I30:I30)</f>
        <v>#REF!</v>
      </c>
      <c r="J29" s="79"/>
      <c r="K29" s="79"/>
      <c r="L29" s="79"/>
      <c r="M29" s="79"/>
      <c r="N29" s="79"/>
      <c r="O29" s="78" t="e">
        <f t="shared" ref="O29:AG29" si="29">SUM(O30:O30)</f>
        <v>#REF!</v>
      </c>
      <c r="P29" s="78" t="e">
        <f t="shared" si="29"/>
        <v>#REF!</v>
      </c>
      <c r="Q29" s="78" t="e">
        <f t="shared" si="29"/>
        <v>#REF!</v>
      </c>
      <c r="R29" s="78" t="e">
        <f t="shared" si="29"/>
        <v>#REF!</v>
      </c>
      <c r="S29" s="78" t="e">
        <f t="shared" si="29"/>
        <v>#REF!</v>
      </c>
      <c r="T29" s="78" t="e">
        <f t="shared" si="29"/>
        <v>#REF!</v>
      </c>
      <c r="U29" s="78" t="e">
        <f t="shared" si="29"/>
        <v>#REF!</v>
      </c>
      <c r="V29" s="78" t="e">
        <f t="shared" si="29"/>
        <v>#REF!</v>
      </c>
      <c r="W29" s="78" t="e">
        <f t="shared" si="29"/>
        <v>#REF!</v>
      </c>
      <c r="X29" s="78" t="e">
        <f t="shared" si="29"/>
        <v>#REF!</v>
      </c>
      <c r="Y29" s="78" t="e">
        <f t="shared" si="29"/>
        <v>#REF!</v>
      </c>
      <c r="Z29" s="78">
        <f t="shared" si="29"/>
        <v>44.08</v>
      </c>
      <c r="AA29" s="78">
        <f t="shared" si="29"/>
        <v>19</v>
      </c>
      <c r="AB29" s="78">
        <f t="shared" si="29"/>
        <v>44.08</v>
      </c>
      <c r="AC29" s="78">
        <f t="shared" si="29"/>
        <v>0</v>
      </c>
      <c r="AD29" s="78">
        <f t="shared" si="29"/>
        <v>16.03</v>
      </c>
      <c r="AE29" s="78">
        <f t="shared" si="29"/>
        <v>16.03</v>
      </c>
      <c r="AF29" s="78">
        <f t="shared" si="29"/>
        <v>0</v>
      </c>
      <c r="AG29" s="78">
        <f t="shared" si="29"/>
        <v>16.03</v>
      </c>
      <c r="AH29" s="78" t="e">
        <f t="shared" ref="AH29:AM29" si="30">SUM(AH30:AH30)</f>
        <v>#REF!</v>
      </c>
      <c r="AI29" s="78" t="e">
        <f t="shared" si="30"/>
        <v>#REF!</v>
      </c>
      <c r="AJ29" s="78" t="e">
        <f t="shared" si="30"/>
        <v>#REF!</v>
      </c>
      <c r="AK29" s="78">
        <f t="shared" si="30"/>
        <v>25.08</v>
      </c>
      <c r="AL29" s="102" t="e">
        <f t="shared" si="30"/>
        <v>#REF!</v>
      </c>
      <c r="AM29" s="78" t="e">
        <f t="shared" si="30"/>
        <v>#REF!</v>
      </c>
    </row>
    <row r="30" spans="1:40" ht="16.5" customHeight="1">
      <c r="A30" s="39" t="s">
        <v>90</v>
      </c>
      <c r="B30" s="39"/>
      <c r="C30" s="39"/>
      <c r="D30" s="67"/>
      <c r="E30" s="67"/>
      <c r="F30" s="66"/>
      <c r="G30" s="64" t="e">
        <f>VLOOKUP(A30,#REF!,4,0)</f>
        <v>#REF!</v>
      </c>
      <c r="H30" s="64" t="e">
        <f>VLOOKUP(A30,#REF!,5,0)</f>
        <v>#REF!</v>
      </c>
      <c r="I30" s="64" t="e">
        <f>VLOOKUP(A30,#REF!,6,0)</f>
        <v>#REF!</v>
      </c>
      <c r="J30" s="81">
        <v>0.6</v>
      </c>
      <c r="K30" s="81">
        <f t="shared" ref="K30:K35" si="31">1-J30</f>
        <v>0.4</v>
      </c>
      <c r="L30" s="82">
        <v>0</v>
      </c>
      <c r="M30" s="82">
        <v>1</v>
      </c>
      <c r="N30" s="82">
        <v>0</v>
      </c>
      <c r="O30" s="82" t="e">
        <f t="shared" si="10"/>
        <v>#REF!</v>
      </c>
      <c r="P30" s="82" t="e">
        <f t="shared" ref="P30:P35" si="32">ROUND(J30*(H30*0.2+I30*0.16),2)</f>
        <v>#REF!</v>
      </c>
      <c r="Q30" s="82" t="e">
        <f t="shared" ref="Q30:Q35" si="33">ROUND(K30*L30*(H30*0.2+I30*0.16),2)</f>
        <v>#REF!</v>
      </c>
      <c r="R30" s="82" t="e">
        <f t="shared" ref="R30:R35" si="34">ROUND(K30*M30*(H30*0.2+I30*0.16),2)</f>
        <v>#REF!</v>
      </c>
      <c r="S30" s="82" t="e">
        <f t="shared" ref="S30:S35" si="35">ROUND(K30*N30*(H30*0.2+I30*0.16),2)</f>
        <v>#REF!</v>
      </c>
      <c r="T30" s="82" t="e">
        <f t="shared" ref="T30:T35" si="36">R30+S30</f>
        <v>#REF!</v>
      </c>
      <c r="U30" s="89" t="e">
        <f t="shared" ref="U30:U35" si="37">ROUND((H30*0.2+I30*0.16),2)</f>
        <v>#REF!</v>
      </c>
      <c r="V30" s="90" t="e">
        <f>VLOOKUP(A30,#REF!,7,0)</f>
        <v>#REF!</v>
      </c>
      <c r="W30" s="90" t="e">
        <f t="shared" ref="W30:W35" si="38">X30+Y30</f>
        <v>#REF!</v>
      </c>
      <c r="X30" s="90" t="e">
        <f t="shared" ref="X30:X35" si="39">P30+V30</f>
        <v>#REF!</v>
      </c>
      <c r="Y30" s="90" t="e">
        <f t="shared" ref="Y30:Y35" si="40">Q30</f>
        <v>#REF!</v>
      </c>
      <c r="Z30" s="90">
        <f t="shared" ref="Z30:Z35" si="41">AB30+AC30</f>
        <v>44.08</v>
      </c>
      <c r="AA30" s="90">
        <v>19</v>
      </c>
      <c r="AB30" s="90">
        <f t="shared" ref="AB30:AB35" si="42">AA30+AK30</f>
        <v>44.08</v>
      </c>
      <c r="AC30" s="90">
        <v>0</v>
      </c>
      <c r="AD30" s="90">
        <v>16.03</v>
      </c>
      <c r="AE30" s="90">
        <v>16.03</v>
      </c>
      <c r="AF30" s="90">
        <v>0</v>
      </c>
      <c r="AG30" s="90">
        <v>16.03</v>
      </c>
      <c r="AH30" s="97" t="e">
        <f t="shared" ref="AH30:AH35" si="43">AI30+AJ30</f>
        <v>#REF!</v>
      </c>
      <c r="AI30" s="98" t="e">
        <f t="shared" ref="AI30:AI35" si="44">P30-AA30+V30</f>
        <v>#REF!</v>
      </c>
      <c r="AJ30" s="97" t="e">
        <f t="shared" ref="AJ30:AJ35" si="45">Q30-AC30</f>
        <v>#REF!</v>
      </c>
      <c r="AK30" s="6">
        <v>25.08</v>
      </c>
      <c r="AL30" s="99" t="e">
        <f t="shared" ref="AL30:AL35" si="46">W30-Z30</f>
        <v>#REF!</v>
      </c>
      <c r="AM30" s="101" t="e">
        <f>AK30-AI30</f>
        <v>#REF!</v>
      </c>
      <c r="AN30" s="54" t="e">
        <f t="shared" ref="AN30:AN35" si="47">AL30+AC30</f>
        <v>#REF!</v>
      </c>
    </row>
    <row r="31" spans="1:40" ht="16.5" customHeight="1">
      <c r="A31" s="39" t="s">
        <v>8</v>
      </c>
      <c r="B31" s="68"/>
      <c r="C31" s="68"/>
      <c r="D31" s="67" t="s">
        <v>87</v>
      </c>
      <c r="E31" s="67" t="s">
        <v>91</v>
      </c>
      <c r="F31" s="66"/>
      <c r="G31" s="64" t="e">
        <f>VLOOKUP(A31,#REF!,4,0)</f>
        <v>#REF!</v>
      </c>
      <c r="H31" s="64" t="e">
        <f>VLOOKUP(A31,#REF!,5,0)</f>
        <v>#REF!</v>
      </c>
      <c r="I31" s="64" t="e">
        <f>VLOOKUP(A31,#REF!,6,0)</f>
        <v>#REF!</v>
      </c>
      <c r="J31" s="81">
        <v>0.6</v>
      </c>
      <c r="K31" s="81">
        <f t="shared" si="31"/>
        <v>0.4</v>
      </c>
      <c r="L31" s="86">
        <v>0.65</v>
      </c>
      <c r="M31" s="87"/>
      <c r="N31" s="86">
        <v>0.35</v>
      </c>
      <c r="O31" s="82" t="e">
        <f t="shared" si="10"/>
        <v>#REF!</v>
      </c>
      <c r="P31" s="82" t="e">
        <f t="shared" si="32"/>
        <v>#REF!</v>
      </c>
      <c r="Q31" s="82" t="e">
        <f t="shared" si="33"/>
        <v>#REF!</v>
      </c>
      <c r="R31" s="82" t="e">
        <f t="shared" si="34"/>
        <v>#REF!</v>
      </c>
      <c r="S31" s="82" t="e">
        <f t="shared" si="35"/>
        <v>#REF!</v>
      </c>
      <c r="T31" s="82" t="e">
        <f t="shared" si="36"/>
        <v>#REF!</v>
      </c>
      <c r="U31" s="89" t="e">
        <f t="shared" si="37"/>
        <v>#REF!</v>
      </c>
      <c r="V31" s="90" t="e">
        <f>VLOOKUP(A31,#REF!,7,0)</f>
        <v>#REF!</v>
      </c>
      <c r="W31" s="90" t="e">
        <f t="shared" si="38"/>
        <v>#REF!</v>
      </c>
      <c r="X31" s="90" t="e">
        <f t="shared" si="39"/>
        <v>#REF!</v>
      </c>
      <c r="Y31" s="90" t="e">
        <f t="shared" si="40"/>
        <v>#REF!</v>
      </c>
      <c r="Z31" s="90">
        <f t="shared" si="41"/>
        <v>22.15</v>
      </c>
      <c r="AA31" s="90">
        <v>12</v>
      </c>
      <c r="AB31" s="90">
        <f t="shared" si="42"/>
        <v>17.149999999999999</v>
      </c>
      <c r="AC31" s="90">
        <v>5</v>
      </c>
      <c r="AD31" s="90">
        <v>-0.61</v>
      </c>
      <c r="AE31" s="90">
        <v>0.81</v>
      </c>
      <c r="AF31" s="90">
        <v>-1.42</v>
      </c>
      <c r="AG31" s="90">
        <v>-0.61</v>
      </c>
      <c r="AH31" s="97" t="e">
        <f t="shared" si="43"/>
        <v>#REF!</v>
      </c>
      <c r="AI31" s="98" t="e">
        <f t="shared" si="44"/>
        <v>#REF!</v>
      </c>
      <c r="AJ31" s="97" t="e">
        <f t="shared" si="45"/>
        <v>#REF!</v>
      </c>
      <c r="AK31" s="6">
        <v>5.15</v>
      </c>
      <c r="AL31" s="99" t="e">
        <f t="shared" si="46"/>
        <v>#REF!</v>
      </c>
      <c r="AM31" s="6"/>
      <c r="AN31" s="54" t="e">
        <f t="shared" si="47"/>
        <v>#REF!</v>
      </c>
    </row>
    <row r="32" spans="1:40" ht="16.5" customHeight="1">
      <c r="A32" s="39" t="s">
        <v>92</v>
      </c>
      <c r="B32" s="68"/>
      <c r="C32" s="68"/>
      <c r="D32" s="67" t="s">
        <v>87</v>
      </c>
      <c r="E32" s="69" t="s">
        <v>79</v>
      </c>
      <c r="F32" s="66"/>
      <c r="G32" s="64" t="e">
        <f>VLOOKUP(A32,#REF!,4,0)</f>
        <v>#REF!</v>
      </c>
      <c r="H32" s="64" t="e">
        <f>VLOOKUP(A32,#REF!,5,0)</f>
        <v>#REF!</v>
      </c>
      <c r="I32" s="64" t="e">
        <f>VLOOKUP(A32,#REF!,6,0)</f>
        <v>#REF!</v>
      </c>
      <c r="J32" s="81">
        <v>0.6</v>
      </c>
      <c r="K32" s="81">
        <f t="shared" si="31"/>
        <v>0.4</v>
      </c>
      <c r="L32" s="84">
        <v>0.65</v>
      </c>
      <c r="M32" s="84">
        <v>0</v>
      </c>
      <c r="N32" s="84">
        <v>0.35</v>
      </c>
      <c r="O32" s="82" t="e">
        <f t="shared" si="10"/>
        <v>#REF!</v>
      </c>
      <c r="P32" s="82" t="e">
        <f t="shared" si="32"/>
        <v>#REF!</v>
      </c>
      <c r="Q32" s="82" t="e">
        <f t="shared" si="33"/>
        <v>#REF!</v>
      </c>
      <c r="R32" s="82" t="e">
        <f t="shared" si="34"/>
        <v>#REF!</v>
      </c>
      <c r="S32" s="82" t="e">
        <f t="shared" si="35"/>
        <v>#REF!</v>
      </c>
      <c r="T32" s="82" t="e">
        <f t="shared" si="36"/>
        <v>#REF!</v>
      </c>
      <c r="U32" s="89" t="e">
        <f t="shared" si="37"/>
        <v>#REF!</v>
      </c>
      <c r="V32" s="90" t="e">
        <f>VLOOKUP(A32,#REF!,7,0)</f>
        <v>#REF!</v>
      </c>
      <c r="W32" s="90" t="e">
        <f t="shared" si="38"/>
        <v>#REF!</v>
      </c>
      <c r="X32" s="90" t="e">
        <f t="shared" si="39"/>
        <v>#REF!</v>
      </c>
      <c r="Y32" s="90" t="e">
        <f t="shared" si="40"/>
        <v>#REF!</v>
      </c>
      <c r="Z32" s="90">
        <f t="shared" si="41"/>
        <v>80.12</v>
      </c>
      <c r="AA32" s="90">
        <v>49</v>
      </c>
      <c r="AB32" s="90">
        <f t="shared" si="42"/>
        <v>53.12</v>
      </c>
      <c r="AC32" s="90">
        <v>27</v>
      </c>
      <c r="AD32" s="90">
        <v>-3.00000000000002E-2</v>
      </c>
      <c r="AE32" s="90">
        <v>6.1</v>
      </c>
      <c r="AF32" s="90">
        <v>-6.13</v>
      </c>
      <c r="AG32" s="90">
        <v>-3.00000000000002E-2</v>
      </c>
      <c r="AH32" s="97" t="e">
        <f t="shared" si="43"/>
        <v>#REF!</v>
      </c>
      <c r="AI32" s="98" t="e">
        <f t="shared" si="44"/>
        <v>#REF!</v>
      </c>
      <c r="AJ32" s="97" t="e">
        <f t="shared" si="45"/>
        <v>#REF!</v>
      </c>
      <c r="AK32" s="6">
        <v>4.12</v>
      </c>
      <c r="AL32" s="99" t="e">
        <f t="shared" si="46"/>
        <v>#REF!</v>
      </c>
      <c r="AM32" s="6"/>
      <c r="AN32" s="54" t="e">
        <f t="shared" si="47"/>
        <v>#REF!</v>
      </c>
    </row>
    <row r="33" spans="1:40" ht="16.5" customHeight="1">
      <c r="A33" s="39" t="s">
        <v>93</v>
      </c>
      <c r="B33" s="68"/>
      <c r="C33" s="68"/>
      <c r="D33" s="67" t="s">
        <v>87</v>
      </c>
      <c r="E33" s="69" t="s">
        <v>79</v>
      </c>
      <c r="F33" s="66"/>
      <c r="G33" s="64" t="e">
        <f>VLOOKUP(A33,#REF!,4,0)</f>
        <v>#REF!</v>
      </c>
      <c r="H33" s="64" t="e">
        <f>VLOOKUP(A33,#REF!,5,0)</f>
        <v>#REF!</v>
      </c>
      <c r="I33" s="64" t="e">
        <f>VLOOKUP(A33,#REF!,6,0)</f>
        <v>#REF!</v>
      </c>
      <c r="J33" s="81">
        <v>0.6</v>
      </c>
      <c r="K33" s="81">
        <f t="shared" si="31"/>
        <v>0.4</v>
      </c>
      <c r="L33" s="84">
        <v>0.65</v>
      </c>
      <c r="M33" s="84">
        <v>0</v>
      </c>
      <c r="N33" s="84">
        <v>0.35</v>
      </c>
      <c r="O33" s="82" t="e">
        <f t="shared" si="10"/>
        <v>#REF!</v>
      </c>
      <c r="P33" s="82" t="e">
        <f t="shared" si="32"/>
        <v>#REF!</v>
      </c>
      <c r="Q33" s="82" t="e">
        <f t="shared" si="33"/>
        <v>#REF!</v>
      </c>
      <c r="R33" s="82" t="e">
        <f t="shared" si="34"/>
        <v>#REF!</v>
      </c>
      <c r="S33" s="82" t="e">
        <f t="shared" si="35"/>
        <v>#REF!</v>
      </c>
      <c r="T33" s="82" t="e">
        <f t="shared" si="36"/>
        <v>#REF!</v>
      </c>
      <c r="U33" s="89" t="e">
        <f t="shared" si="37"/>
        <v>#REF!</v>
      </c>
      <c r="V33" s="90" t="e">
        <f>VLOOKUP(A33,#REF!,7,0)</f>
        <v>#REF!</v>
      </c>
      <c r="W33" s="90" t="e">
        <f t="shared" si="38"/>
        <v>#REF!</v>
      </c>
      <c r="X33" s="90" t="e">
        <f t="shared" si="39"/>
        <v>#REF!</v>
      </c>
      <c r="Y33" s="90" t="e">
        <f t="shared" si="40"/>
        <v>#REF!</v>
      </c>
      <c r="Z33" s="90">
        <f t="shared" si="41"/>
        <v>66.509999999999991</v>
      </c>
      <c r="AA33" s="90">
        <v>35</v>
      </c>
      <c r="AB33" s="90">
        <f t="shared" si="42"/>
        <v>50.51</v>
      </c>
      <c r="AC33" s="90">
        <v>16</v>
      </c>
      <c r="AD33" s="90">
        <v>9.59</v>
      </c>
      <c r="AE33" s="90">
        <v>10.96</v>
      </c>
      <c r="AF33" s="90">
        <v>-1.37</v>
      </c>
      <c r="AG33" s="90">
        <v>9.59</v>
      </c>
      <c r="AH33" s="97" t="e">
        <f t="shared" si="43"/>
        <v>#REF!</v>
      </c>
      <c r="AI33" s="98" t="e">
        <f t="shared" si="44"/>
        <v>#REF!</v>
      </c>
      <c r="AJ33" s="97" t="e">
        <f t="shared" si="45"/>
        <v>#REF!</v>
      </c>
      <c r="AK33" s="6">
        <v>15.51</v>
      </c>
      <c r="AL33" s="99" t="e">
        <f t="shared" si="46"/>
        <v>#REF!</v>
      </c>
      <c r="AM33" s="6"/>
      <c r="AN33" s="54" t="e">
        <f t="shared" si="47"/>
        <v>#REF!</v>
      </c>
    </row>
    <row r="34" spans="1:40" ht="16.5" customHeight="1">
      <c r="A34" s="39" t="s">
        <v>94</v>
      </c>
      <c r="B34" s="39" t="s">
        <v>87</v>
      </c>
      <c r="C34" s="39" t="s">
        <v>87</v>
      </c>
      <c r="D34" s="67" t="s">
        <v>87</v>
      </c>
      <c r="E34" s="69" t="s">
        <v>95</v>
      </c>
      <c r="F34" s="66"/>
      <c r="G34" s="64" t="e">
        <f>VLOOKUP(A34,#REF!,4,0)</f>
        <v>#REF!</v>
      </c>
      <c r="H34" s="64" t="e">
        <f>VLOOKUP(A34,#REF!,5,0)</f>
        <v>#REF!</v>
      </c>
      <c r="I34" s="64" t="e">
        <f>VLOOKUP(A34,#REF!,6,0)</f>
        <v>#REF!</v>
      </c>
      <c r="J34" s="81">
        <v>0.8</v>
      </c>
      <c r="K34" s="81">
        <f t="shared" si="31"/>
        <v>0.19999999999999996</v>
      </c>
      <c r="L34" s="84">
        <v>0.8</v>
      </c>
      <c r="M34" s="84">
        <v>0</v>
      </c>
      <c r="N34" s="84">
        <v>0.2</v>
      </c>
      <c r="O34" s="82" t="e">
        <f t="shared" si="10"/>
        <v>#REF!</v>
      </c>
      <c r="P34" s="82" t="e">
        <f t="shared" si="32"/>
        <v>#REF!</v>
      </c>
      <c r="Q34" s="82" t="e">
        <f t="shared" si="33"/>
        <v>#REF!</v>
      </c>
      <c r="R34" s="82" t="e">
        <f t="shared" si="34"/>
        <v>#REF!</v>
      </c>
      <c r="S34" s="82" t="e">
        <f t="shared" si="35"/>
        <v>#REF!</v>
      </c>
      <c r="T34" s="82" t="e">
        <f t="shared" si="36"/>
        <v>#REF!</v>
      </c>
      <c r="U34" s="89" t="e">
        <f t="shared" si="37"/>
        <v>#REF!</v>
      </c>
      <c r="V34" s="90" t="e">
        <f>VLOOKUP(A34,#REF!,7,0)</f>
        <v>#REF!</v>
      </c>
      <c r="W34" s="90" t="e">
        <f t="shared" si="38"/>
        <v>#REF!</v>
      </c>
      <c r="X34" s="90" t="e">
        <f t="shared" si="39"/>
        <v>#REF!</v>
      </c>
      <c r="Y34" s="90" t="e">
        <f t="shared" si="40"/>
        <v>#REF!</v>
      </c>
      <c r="Z34" s="90">
        <f t="shared" si="41"/>
        <v>187.45999999999998</v>
      </c>
      <c r="AA34" s="90">
        <v>73</v>
      </c>
      <c r="AB34" s="90">
        <f t="shared" si="42"/>
        <v>139.45999999999998</v>
      </c>
      <c r="AC34" s="90">
        <v>48</v>
      </c>
      <c r="AD34" s="90">
        <v>51.94</v>
      </c>
      <c r="AE34" s="90">
        <v>45.54</v>
      </c>
      <c r="AF34" s="90">
        <v>6.4</v>
      </c>
      <c r="AG34" s="90">
        <v>51.94</v>
      </c>
      <c r="AH34" s="97" t="e">
        <f t="shared" si="43"/>
        <v>#REF!</v>
      </c>
      <c r="AI34" s="98" t="e">
        <f t="shared" si="44"/>
        <v>#REF!</v>
      </c>
      <c r="AJ34" s="97" t="e">
        <f t="shared" si="45"/>
        <v>#REF!</v>
      </c>
      <c r="AK34" s="6">
        <v>66.459999999999994</v>
      </c>
      <c r="AL34" s="99" t="e">
        <f t="shared" si="46"/>
        <v>#REF!</v>
      </c>
      <c r="AM34" s="6"/>
      <c r="AN34" s="54" t="e">
        <f t="shared" si="47"/>
        <v>#REF!</v>
      </c>
    </row>
    <row r="35" spans="1:40" ht="16.5" customHeight="1">
      <c r="A35" s="39" t="s">
        <v>96</v>
      </c>
      <c r="B35" s="39" t="s">
        <v>87</v>
      </c>
      <c r="C35" s="39" t="s">
        <v>87</v>
      </c>
      <c r="D35" s="67" t="s">
        <v>87</v>
      </c>
      <c r="E35" s="69" t="s">
        <v>95</v>
      </c>
      <c r="F35" s="66"/>
      <c r="G35" s="64" t="e">
        <f>VLOOKUP(A35,#REF!,4,0)</f>
        <v>#REF!</v>
      </c>
      <c r="H35" s="64" t="e">
        <f>VLOOKUP(A35,#REF!,5,0)</f>
        <v>#REF!</v>
      </c>
      <c r="I35" s="64" t="e">
        <f>VLOOKUP(A35,#REF!,6,0)</f>
        <v>#REF!</v>
      </c>
      <c r="J35" s="81">
        <v>0.8</v>
      </c>
      <c r="K35" s="81">
        <f t="shared" si="31"/>
        <v>0.19999999999999996</v>
      </c>
      <c r="L35" s="84">
        <v>0.8</v>
      </c>
      <c r="M35" s="84">
        <v>0</v>
      </c>
      <c r="N35" s="84">
        <v>0.2</v>
      </c>
      <c r="O35" s="82" t="e">
        <f t="shared" si="10"/>
        <v>#REF!</v>
      </c>
      <c r="P35" s="82" t="e">
        <f t="shared" si="32"/>
        <v>#REF!</v>
      </c>
      <c r="Q35" s="82" t="e">
        <f t="shared" si="33"/>
        <v>#REF!</v>
      </c>
      <c r="R35" s="82" t="e">
        <f t="shared" si="34"/>
        <v>#REF!</v>
      </c>
      <c r="S35" s="82" t="e">
        <f t="shared" si="35"/>
        <v>#REF!</v>
      </c>
      <c r="T35" s="82" t="e">
        <f t="shared" si="36"/>
        <v>#REF!</v>
      </c>
      <c r="U35" s="89" t="e">
        <f t="shared" si="37"/>
        <v>#REF!</v>
      </c>
      <c r="V35" s="90" t="e">
        <f>VLOOKUP(A35,#REF!,7,0)</f>
        <v>#REF!</v>
      </c>
      <c r="W35" s="90" t="e">
        <f t="shared" si="38"/>
        <v>#REF!</v>
      </c>
      <c r="X35" s="90" t="e">
        <f t="shared" si="39"/>
        <v>#REF!</v>
      </c>
      <c r="Y35" s="90" t="e">
        <f t="shared" si="40"/>
        <v>#REF!</v>
      </c>
      <c r="Z35" s="90">
        <f t="shared" si="41"/>
        <v>48.67</v>
      </c>
      <c r="AA35" s="90">
        <v>23</v>
      </c>
      <c r="AB35" s="90">
        <f t="shared" si="42"/>
        <v>33.67</v>
      </c>
      <c r="AC35" s="90">
        <v>15</v>
      </c>
      <c r="AD35" s="90">
        <v>2.61</v>
      </c>
      <c r="AE35" s="90">
        <v>4.9400000000000004</v>
      </c>
      <c r="AF35" s="90">
        <v>-2.33</v>
      </c>
      <c r="AG35" s="90">
        <v>2.61</v>
      </c>
      <c r="AH35" s="97" t="e">
        <f t="shared" si="43"/>
        <v>#REF!</v>
      </c>
      <c r="AI35" s="98" t="e">
        <f t="shared" si="44"/>
        <v>#REF!</v>
      </c>
      <c r="AJ35" s="97" t="e">
        <f t="shared" si="45"/>
        <v>#REF!</v>
      </c>
      <c r="AK35" s="6">
        <v>10.67</v>
      </c>
      <c r="AL35" s="99" t="e">
        <f t="shared" si="46"/>
        <v>#REF!</v>
      </c>
      <c r="AM35" s="6"/>
      <c r="AN35" s="54" t="e">
        <f t="shared" si="47"/>
        <v>#REF!</v>
      </c>
    </row>
    <row r="36" spans="1:40" s="47" customFormat="1" ht="16.5" customHeight="1">
      <c r="A36" s="28" t="s">
        <v>97</v>
      </c>
      <c r="B36" s="28"/>
      <c r="C36" s="28"/>
      <c r="D36" s="70"/>
      <c r="E36" s="70"/>
      <c r="F36" s="28"/>
      <c r="G36" s="71" t="e">
        <f>SUM(G38:G41)</f>
        <v>#REF!</v>
      </c>
      <c r="H36" s="71" t="e">
        <f>SUM(H38:H41)</f>
        <v>#REF!</v>
      </c>
      <c r="I36" s="71" t="e">
        <f>SUM(I38:I41)</f>
        <v>#REF!</v>
      </c>
      <c r="J36" s="85"/>
      <c r="K36" s="85"/>
      <c r="L36" s="85"/>
      <c r="M36" s="85"/>
      <c r="N36" s="85"/>
      <c r="O36" s="78" t="e">
        <f t="shared" ref="O36:AG36" si="48">SUM(O38:O41)</f>
        <v>#REF!</v>
      </c>
      <c r="P36" s="78" t="e">
        <f t="shared" si="48"/>
        <v>#REF!</v>
      </c>
      <c r="Q36" s="78" t="e">
        <f t="shared" si="48"/>
        <v>#REF!</v>
      </c>
      <c r="R36" s="78" t="e">
        <f t="shared" si="48"/>
        <v>#REF!</v>
      </c>
      <c r="S36" s="78" t="e">
        <f t="shared" si="48"/>
        <v>#REF!</v>
      </c>
      <c r="T36" s="78" t="e">
        <f t="shared" si="48"/>
        <v>#REF!</v>
      </c>
      <c r="U36" s="78" t="e">
        <f t="shared" si="48"/>
        <v>#REF!</v>
      </c>
      <c r="V36" s="78" t="e">
        <f t="shared" si="48"/>
        <v>#REF!</v>
      </c>
      <c r="W36" s="78" t="e">
        <f t="shared" si="48"/>
        <v>#REF!</v>
      </c>
      <c r="X36" s="78" t="e">
        <f t="shared" si="48"/>
        <v>#REF!</v>
      </c>
      <c r="Y36" s="78" t="e">
        <f t="shared" si="48"/>
        <v>#REF!</v>
      </c>
      <c r="Z36" s="78">
        <f t="shared" si="48"/>
        <v>358.65000000000003</v>
      </c>
      <c r="AA36" s="78">
        <f t="shared" si="48"/>
        <v>147</v>
      </c>
      <c r="AB36" s="78">
        <f t="shared" si="48"/>
        <v>278.65000000000003</v>
      </c>
      <c r="AC36" s="78">
        <f t="shared" si="48"/>
        <v>80</v>
      </c>
      <c r="AD36" s="78">
        <f t="shared" si="48"/>
        <v>107.53</v>
      </c>
      <c r="AE36" s="78">
        <f t="shared" si="48"/>
        <v>103.94</v>
      </c>
      <c r="AF36" s="78">
        <f t="shared" si="48"/>
        <v>3.59</v>
      </c>
      <c r="AG36" s="78">
        <f t="shared" si="48"/>
        <v>107.53</v>
      </c>
      <c r="AH36" s="78" t="e">
        <f t="shared" ref="AH36:AM36" si="49">SUM(AH38:AH41)</f>
        <v>#REF!</v>
      </c>
      <c r="AI36" s="78" t="e">
        <f t="shared" si="49"/>
        <v>#REF!</v>
      </c>
      <c r="AJ36" s="78" t="e">
        <f t="shared" si="49"/>
        <v>#REF!</v>
      </c>
      <c r="AK36" s="78">
        <f t="shared" si="49"/>
        <v>131.65</v>
      </c>
      <c r="AL36" s="102" t="e">
        <f t="shared" si="49"/>
        <v>#REF!</v>
      </c>
      <c r="AM36" s="78" t="e">
        <f t="shared" si="49"/>
        <v>#REF!</v>
      </c>
    </row>
    <row r="37" spans="1:40" s="47" customFormat="1" ht="24" customHeight="1">
      <c r="A37" s="28" t="s">
        <v>75</v>
      </c>
      <c r="B37" s="28"/>
      <c r="C37" s="28"/>
      <c r="D37" s="70"/>
      <c r="E37" s="70"/>
      <c r="F37" s="28"/>
      <c r="G37" s="71" t="e">
        <f>SUM(G38:G38)</f>
        <v>#REF!</v>
      </c>
      <c r="H37" s="71" t="e">
        <f>SUM(H38:H38)</f>
        <v>#REF!</v>
      </c>
      <c r="I37" s="71" t="e">
        <f>SUM(I38:I38)</f>
        <v>#REF!</v>
      </c>
      <c r="J37" s="85"/>
      <c r="K37" s="85"/>
      <c r="L37" s="85"/>
      <c r="M37" s="85"/>
      <c r="N37" s="85"/>
      <c r="O37" s="78" t="e">
        <f t="shared" ref="O37:AG37" si="50">SUM(O38:O38)</f>
        <v>#REF!</v>
      </c>
      <c r="P37" s="78" t="e">
        <f t="shared" si="50"/>
        <v>#REF!</v>
      </c>
      <c r="Q37" s="78" t="e">
        <f t="shared" si="50"/>
        <v>#REF!</v>
      </c>
      <c r="R37" s="78" t="e">
        <f t="shared" si="50"/>
        <v>#REF!</v>
      </c>
      <c r="S37" s="78" t="e">
        <f t="shared" si="50"/>
        <v>#REF!</v>
      </c>
      <c r="T37" s="78" t="e">
        <f t="shared" si="50"/>
        <v>#REF!</v>
      </c>
      <c r="U37" s="78" t="e">
        <f t="shared" si="50"/>
        <v>#REF!</v>
      </c>
      <c r="V37" s="78" t="e">
        <f t="shared" si="50"/>
        <v>#REF!</v>
      </c>
      <c r="W37" s="78" t="e">
        <f t="shared" si="50"/>
        <v>#REF!</v>
      </c>
      <c r="X37" s="78" t="e">
        <f t="shared" si="50"/>
        <v>#REF!</v>
      </c>
      <c r="Y37" s="78" t="e">
        <f t="shared" si="50"/>
        <v>#REF!</v>
      </c>
      <c r="Z37" s="78">
        <f t="shared" si="50"/>
        <v>39.83</v>
      </c>
      <c r="AA37" s="78">
        <f t="shared" si="50"/>
        <v>21</v>
      </c>
      <c r="AB37" s="78">
        <f t="shared" si="50"/>
        <v>39.83</v>
      </c>
      <c r="AC37" s="78">
        <f t="shared" si="50"/>
        <v>0</v>
      </c>
      <c r="AD37" s="78">
        <f t="shared" si="50"/>
        <v>11.59</v>
      </c>
      <c r="AE37" s="78">
        <f t="shared" si="50"/>
        <v>11.59</v>
      </c>
      <c r="AF37" s="78">
        <f t="shared" si="50"/>
        <v>0</v>
      </c>
      <c r="AG37" s="78">
        <f t="shared" si="50"/>
        <v>11.59</v>
      </c>
      <c r="AH37" s="78" t="e">
        <f t="shared" ref="AH37:AM37" si="51">SUM(AH38:AH38)</f>
        <v>#REF!</v>
      </c>
      <c r="AI37" s="78" t="e">
        <f t="shared" si="51"/>
        <v>#REF!</v>
      </c>
      <c r="AJ37" s="78" t="e">
        <f t="shared" si="51"/>
        <v>#REF!</v>
      </c>
      <c r="AK37" s="78">
        <f t="shared" si="51"/>
        <v>18.829999999999998</v>
      </c>
      <c r="AL37" s="102" t="e">
        <f t="shared" si="51"/>
        <v>#REF!</v>
      </c>
      <c r="AM37" s="78" t="e">
        <f t="shared" si="51"/>
        <v>#REF!</v>
      </c>
    </row>
    <row r="38" spans="1:40" ht="16.5" customHeight="1">
      <c r="A38" s="39" t="s">
        <v>98</v>
      </c>
      <c r="B38" s="39"/>
      <c r="C38" s="39"/>
      <c r="D38" s="67"/>
      <c r="E38" s="67"/>
      <c r="F38" s="66"/>
      <c r="G38" s="64" t="e">
        <f>VLOOKUP(A38,#REF!,4,0)</f>
        <v>#REF!</v>
      </c>
      <c r="H38" s="64" t="e">
        <f>VLOOKUP(A38,#REF!,5,0)</f>
        <v>#REF!</v>
      </c>
      <c r="I38" s="64" t="e">
        <f>VLOOKUP(A38,#REF!,6,0)</f>
        <v>#REF!</v>
      </c>
      <c r="J38" s="81">
        <v>0.6</v>
      </c>
      <c r="K38" s="81">
        <f>1-J38</f>
        <v>0.4</v>
      </c>
      <c r="L38" s="82">
        <v>0</v>
      </c>
      <c r="M38" s="82">
        <v>1</v>
      </c>
      <c r="N38" s="82">
        <v>0</v>
      </c>
      <c r="O38" s="82" t="e">
        <f t="shared" si="10"/>
        <v>#REF!</v>
      </c>
      <c r="P38" s="82" t="e">
        <f>ROUND(J38*(H38*0.2+I38*0.16),2)</f>
        <v>#REF!</v>
      </c>
      <c r="Q38" s="82" t="e">
        <f>ROUND(K38*L38*(H38*0.2+I38*0.16),2)</f>
        <v>#REF!</v>
      </c>
      <c r="R38" s="82" t="e">
        <f>ROUND(K38*M38*(H38*0.2+I38*0.16),2)</f>
        <v>#REF!</v>
      </c>
      <c r="S38" s="82" t="e">
        <f>ROUND(K38*N38*(H38*0.2+I38*0.16),2)</f>
        <v>#REF!</v>
      </c>
      <c r="T38" s="82" t="e">
        <f>R38+S38</f>
        <v>#REF!</v>
      </c>
      <c r="U38" s="89" t="e">
        <f>ROUND((H38*0.2+I38*0.16),2)</f>
        <v>#REF!</v>
      </c>
      <c r="V38" s="90" t="e">
        <f>VLOOKUP(A38,#REF!,7,0)</f>
        <v>#REF!</v>
      </c>
      <c r="W38" s="90" t="e">
        <f>X38+Y38</f>
        <v>#REF!</v>
      </c>
      <c r="X38" s="90" t="e">
        <f>P38+V38</f>
        <v>#REF!</v>
      </c>
      <c r="Y38" s="90" t="e">
        <f>Q38</f>
        <v>#REF!</v>
      </c>
      <c r="Z38" s="90">
        <f>AB38+AC38</f>
        <v>39.83</v>
      </c>
      <c r="AA38" s="90">
        <v>21</v>
      </c>
      <c r="AB38" s="90">
        <f>AA38+AK38</f>
        <v>39.83</v>
      </c>
      <c r="AC38" s="90">
        <v>0</v>
      </c>
      <c r="AD38" s="90">
        <v>11.59</v>
      </c>
      <c r="AE38" s="90">
        <v>11.59</v>
      </c>
      <c r="AF38" s="90">
        <v>0</v>
      </c>
      <c r="AG38" s="90">
        <v>11.59</v>
      </c>
      <c r="AH38" s="97" t="e">
        <f>AI38+AJ38</f>
        <v>#REF!</v>
      </c>
      <c r="AI38" s="98" t="e">
        <f>P38-AA38+V38</f>
        <v>#REF!</v>
      </c>
      <c r="AJ38" s="97" t="e">
        <f>Q38-AC38</f>
        <v>#REF!</v>
      </c>
      <c r="AK38" s="6">
        <v>18.829999999999998</v>
      </c>
      <c r="AL38" s="99" t="e">
        <f>W38-Z38</f>
        <v>#REF!</v>
      </c>
      <c r="AM38" s="101" t="e">
        <f>AK38-AI38</f>
        <v>#REF!</v>
      </c>
      <c r="AN38" s="54" t="e">
        <f>AL38+AC38</f>
        <v>#REF!</v>
      </c>
    </row>
    <row r="39" spans="1:40" ht="16.5" customHeight="1">
      <c r="A39" s="39" t="s">
        <v>99</v>
      </c>
      <c r="B39" s="68"/>
      <c r="C39" s="68"/>
      <c r="D39" s="67" t="s">
        <v>87</v>
      </c>
      <c r="E39" s="69" t="s">
        <v>91</v>
      </c>
      <c r="F39" s="66"/>
      <c r="G39" s="64" t="e">
        <f>VLOOKUP(A39,#REF!,4,0)</f>
        <v>#REF!</v>
      </c>
      <c r="H39" s="64" t="e">
        <f>VLOOKUP(A39,#REF!,5,0)</f>
        <v>#REF!</v>
      </c>
      <c r="I39" s="64" t="e">
        <f>VLOOKUP(A39,#REF!,6,0)</f>
        <v>#REF!</v>
      </c>
      <c r="J39" s="81">
        <v>0.6</v>
      </c>
      <c r="K39" s="81">
        <f>1-J39</f>
        <v>0.4</v>
      </c>
      <c r="L39" s="84">
        <v>0.7</v>
      </c>
      <c r="M39" s="84">
        <v>0</v>
      </c>
      <c r="N39" s="84">
        <v>0.3</v>
      </c>
      <c r="O39" s="82" t="e">
        <f t="shared" si="10"/>
        <v>#REF!</v>
      </c>
      <c r="P39" s="82" t="e">
        <f>ROUND(J39*(H39*0.2+I39*0.16),2)</f>
        <v>#REF!</v>
      </c>
      <c r="Q39" s="82" t="e">
        <f>ROUND(K39*L39*(H39*0.2+I39*0.16),2)</f>
        <v>#REF!</v>
      </c>
      <c r="R39" s="82" t="e">
        <f>ROUND(K39*M39*(H39*0.2+I39*0.16),2)</f>
        <v>#REF!</v>
      </c>
      <c r="S39" s="82" t="e">
        <f>ROUND(K39*N39*(H39*0.2+I39*0.16),2)</f>
        <v>#REF!</v>
      </c>
      <c r="T39" s="82" t="e">
        <f>R39+S39</f>
        <v>#REF!</v>
      </c>
      <c r="U39" s="89" t="e">
        <f>ROUND((H39*0.2+I39*0.16),2)</f>
        <v>#REF!</v>
      </c>
      <c r="V39" s="90" t="e">
        <f>VLOOKUP(A39,#REF!,7,0)</f>
        <v>#REF!</v>
      </c>
      <c r="W39" s="90" t="e">
        <f>X39+Y39</f>
        <v>#REF!</v>
      </c>
      <c r="X39" s="90" t="e">
        <f>P39+V39</f>
        <v>#REF!</v>
      </c>
      <c r="Y39" s="90" t="e">
        <f>Q39</f>
        <v>#REF!</v>
      </c>
      <c r="Z39" s="90">
        <f>AB39+AC39</f>
        <v>151.47</v>
      </c>
      <c r="AA39" s="90">
        <v>62</v>
      </c>
      <c r="AB39" s="90">
        <f>AA39+AK39</f>
        <v>111.47</v>
      </c>
      <c r="AC39" s="90">
        <v>40</v>
      </c>
      <c r="AD39" s="90">
        <v>31.8</v>
      </c>
      <c r="AE39" s="90">
        <v>35.93</v>
      </c>
      <c r="AF39" s="90">
        <v>-4.13</v>
      </c>
      <c r="AG39" s="90">
        <v>31.8</v>
      </c>
      <c r="AH39" s="97" t="e">
        <f>AI39+AJ39</f>
        <v>#REF!</v>
      </c>
      <c r="AI39" s="98" t="e">
        <f>P39-AA39+V39</f>
        <v>#REF!</v>
      </c>
      <c r="AJ39" s="97" t="e">
        <f>Q39-AC39</f>
        <v>#REF!</v>
      </c>
      <c r="AK39" s="6">
        <v>49.47</v>
      </c>
      <c r="AL39" s="99" t="e">
        <f>W39-Z39</f>
        <v>#REF!</v>
      </c>
      <c r="AM39" s="6"/>
      <c r="AN39" s="54" t="e">
        <f>AL39+AC39</f>
        <v>#REF!</v>
      </c>
    </row>
    <row r="40" spans="1:40" ht="16.5" customHeight="1">
      <c r="A40" s="39" t="s">
        <v>100</v>
      </c>
      <c r="B40" s="68"/>
      <c r="C40" s="68"/>
      <c r="D40" s="67" t="s">
        <v>87</v>
      </c>
      <c r="E40" s="69" t="s">
        <v>91</v>
      </c>
      <c r="F40" s="66"/>
      <c r="G40" s="64" t="e">
        <f>VLOOKUP(A40,#REF!,4,0)</f>
        <v>#REF!</v>
      </c>
      <c r="H40" s="64" t="e">
        <f>VLOOKUP(A40,#REF!,5,0)</f>
        <v>#REF!</v>
      </c>
      <c r="I40" s="64" t="e">
        <f>VLOOKUP(A40,#REF!,6,0)</f>
        <v>#REF!</v>
      </c>
      <c r="J40" s="81">
        <v>0.6</v>
      </c>
      <c r="K40" s="81">
        <f>1-J40</f>
        <v>0.4</v>
      </c>
      <c r="L40" s="84">
        <v>0.7</v>
      </c>
      <c r="M40" s="84">
        <v>0</v>
      </c>
      <c r="N40" s="84">
        <v>0.3</v>
      </c>
      <c r="O40" s="82" t="e">
        <f t="shared" si="10"/>
        <v>#REF!</v>
      </c>
      <c r="P40" s="82" t="e">
        <f>ROUND(J40*(H40*0.2+I40*0.16),2)</f>
        <v>#REF!</v>
      </c>
      <c r="Q40" s="82" t="e">
        <f>ROUND(K40*L40*(H40*0.2+I40*0.16),2)</f>
        <v>#REF!</v>
      </c>
      <c r="R40" s="82" t="e">
        <f>ROUND(K40*M40*(H40*0.2+I40*0.16),2)</f>
        <v>#REF!</v>
      </c>
      <c r="S40" s="82" t="e">
        <f>ROUND(K40*N40*(H40*0.2+I40*0.16),2)</f>
        <v>#REF!</v>
      </c>
      <c r="T40" s="82" t="e">
        <f>R40+S40</f>
        <v>#REF!</v>
      </c>
      <c r="U40" s="89" t="e">
        <f>ROUND((H40*0.2+I40*0.16),2)</f>
        <v>#REF!</v>
      </c>
      <c r="V40" s="90" t="e">
        <f>VLOOKUP(A40,#REF!,7,0)</f>
        <v>#REF!</v>
      </c>
      <c r="W40" s="90" t="e">
        <f>X40+Y40</f>
        <v>#REF!</v>
      </c>
      <c r="X40" s="90" t="e">
        <f>P40+V40</f>
        <v>#REF!</v>
      </c>
      <c r="Y40" s="90" t="e">
        <f>Q40</f>
        <v>#REF!</v>
      </c>
      <c r="Z40" s="90">
        <f>AB40+AC40</f>
        <v>158.49</v>
      </c>
      <c r="AA40" s="90">
        <v>61</v>
      </c>
      <c r="AB40" s="90">
        <f>AA40+AK40</f>
        <v>119.49000000000001</v>
      </c>
      <c r="AC40" s="90">
        <v>39</v>
      </c>
      <c r="AD40" s="90">
        <v>60.03</v>
      </c>
      <c r="AE40" s="90">
        <v>53.1</v>
      </c>
      <c r="AF40" s="90">
        <v>6.93</v>
      </c>
      <c r="AG40" s="90">
        <v>60.03</v>
      </c>
      <c r="AH40" s="97" t="e">
        <f>AI40+AJ40</f>
        <v>#REF!</v>
      </c>
      <c r="AI40" s="98" t="e">
        <f>P40-AA40+V40</f>
        <v>#REF!</v>
      </c>
      <c r="AJ40" s="97" t="e">
        <f>Q40-AC40</f>
        <v>#REF!</v>
      </c>
      <c r="AK40" s="6">
        <v>58.49</v>
      </c>
      <c r="AL40" s="99" t="e">
        <f>W40-Z40</f>
        <v>#REF!</v>
      </c>
      <c r="AM40" s="6"/>
      <c r="AN40" s="54" t="e">
        <f>AL40+AC40</f>
        <v>#REF!</v>
      </c>
    </row>
    <row r="41" spans="1:40" ht="16.5" customHeight="1">
      <c r="A41" s="39" t="s">
        <v>101</v>
      </c>
      <c r="B41" s="39" t="s">
        <v>87</v>
      </c>
      <c r="C41" s="39"/>
      <c r="D41" s="67" t="s">
        <v>87</v>
      </c>
      <c r="E41" s="69" t="s">
        <v>91</v>
      </c>
      <c r="F41" s="66"/>
      <c r="G41" s="64" t="e">
        <f>VLOOKUP(A41,#REF!,4,0)</f>
        <v>#REF!</v>
      </c>
      <c r="H41" s="64" t="e">
        <f>VLOOKUP(A41,#REF!,5,0)</f>
        <v>#REF!</v>
      </c>
      <c r="I41" s="64" t="e">
        <f>VLOOKUP(A41,#REF!,6,0)</f>
        <v>#REF!</v>
      </c>
      <c r="J41" s="81">
        <v>0.8</v>
      </c>
      <c r="K41" s="81">
        <f>1-J41</f>
        <v>0.19999999999999996</v>
      </c>
      <c r="L41" s="84">
        <v>0.7</v>
      </c>
      <c r="M41" s="84">
        <v>0</v>
      </c>
      <c r="N41" s="84">
        <v>0.3</v>
      </c>
      <c r="O41" s="82" t="e">
        <f t="shared" si="10"/>
        <v>#REF!</v>
      </c>
      <c r="P41" s="82" t="e">
        <f>ROUND(J41*(H41*0.2+I41*0.16),2)</f>
        <v>#REF!</v>
      </c>
      <c r="Q41" s="82" t="e">
        <f>ROUND(K41*L41*(H41*0.2+I41*0.16),2)</f>
        <v>#REF!</v>
      </c>
      <c r="R41" s="82" t="e">
        <f>ROUND(K41*M41*(H41*0.2+I41*0.16),2)</f>
        <v>#REF!</v>
      </c>
      <c r="S41" s="82" t="e">
        <f>ROUND(K41*N41*(H41*0.2+I41*0.16),2)</f>
        <v>#REF!</v>
      </c>
      <c r="T41" s="82" t="e">
        <f>R41+S41</f>
        <v>#REF!</v>
      </c>
      <c r="U41" s="89" t="e">
        <f>ROUND((H41*0.2+I41*0.16),2)</f>
        <v>#REF!</v>
      </c>
      <c r="V41" s="90" t="e">
        <f>VLOOKUP(A41,#REF!,7,0)</f>
        <v>#REF!</v>
      </c>
      <c r="W41" s="90" t="e">
        <f>X41+Y41</f>
        <v>#REF!</v>
      </c>
      <c r="X41" s="90" t="e">
        <f>P41+V41</f>
        <v>#REF!</v>
      </c>
      <c r="Y41" s="90" t="e">
        <f>Q41</f>
        <v>#REF!</v>
      </c>
      <c r="Z41" s="90">
        <f>AB41+AC41</f>
        <v>8.86</v>
      </c>
      <c r="AA41" s="90">
        <v>3</v>
      </c>
      <c r="AB41" s="90">
        <f>AA41+AK41</f>
        <v>7.86</v>
      </c>
      <c r="AC41" s="90">
        <v>1</v>
      </c>
      <c r="AD41" s="90">
        <v>4.1100000000000003</v>
      </c>
      <c r="AE41" s="90">
        <v>3.32</v>
      </c>
      <c r="AF41" s="90">
        <v>0.79</v>
      </c>
      <c r="AG41" s="90">
        <v>4.1100000000000003</v>
      </c>
      <c r="AH41" s="97" t="e">
        <f>AI41+AJ41</f>
        <v>#REF!</v>
      </c>
      <c r="AI41" s="98" t="e">
        <f>P41-AA41+V41</f>
        <v>#REF!</v>
      </c>
      <c r="AJ41" s="97" t="e">
        <f>Q41-AC41</f>
        <v>#REF!</v>
      </c>
      <c r="AK41" s="6">
        <v>4.8600000000000003</v>
      </c>
      <c r="AL41" s="99" t="e">
        <f>W41-Z41</f>
        <v>#REF!</v>
      </c>
      <c r="AM41" s="6"/>
      <c r="AN41" s="54" t="e">
        <f>AL41+AC41</f>
        <v>#REF!</v>
      </c>
    </row>
    <row r="42" spans="1:40" s="47" customFormat="1" ht="16.5" customHeight="1">
      <c r="A42" s="28" t="s">
        <v>102</v>
      </c>
      <c r="B42" s="28"/>
      <c r="C42" s="28"/>
      <c r="D42" s="70"/>
      <c r="E42" s="70"/>
      <c r="F42" s="28"/>
      <c r="G42" s="71" t="e">
        <f>SUM(G44:G52)</f>
        <v>#REF!</v>
      </c>
      <c r="H42" s="71" t="e">
        <f>SUM(H44:H52)</f>
        <v>#REF!</v>
      </c>
      <c r="I42" s="71" t="e">
        <f>SUM(I44:I52)</f>
        <v>#REF!</v>
      </c>
      <c r="J42" s="85"/>
      <c r="K42" s="85"/>
      <c r="L42" s="85"/>
      <c r="M42" s="85"/>
      <c r="N42" s="85"/>
      <c r="O42" s="78" t="e">
        <f t="shared" ref="O42:AG42" si="52">SUM(O44:O52)</f>
        <v>#REF!</v>
      </c>
      <c r="P42" s="78" t="e">
        <f t="shared" si="52"/>
        <v>#REF!</v>
      </c>
      <c r="Q42" s="78" t="e">
        <f t="shared" si="52"/>
        <v>#REF!</v>
      </c>
      <c r="R42" s="78" t="e">
        <f t="shared" si="52"/>
        <v>#REF!</v>
      </c>
      <c r="S42" s="78" t="e">
        <f t="shared" si="52"/>
        <v>#REF!</v>
      </c>
      <c r="T42" s="78" t="e">
        <f t="shared" si="52"/>
        <v>#REF!</v>
      </c>
      <c r="U42" s="78" t="e">
        <f t="shared" si="52"/>
        <v>#REF!</v>
      </c>
      <c r="V42" s="78" t="e">
        <f t="shared" si="52"/>
        <v>#REF!</v>
      </c>
      <c r="W42" s="78" t="e">
        <f t="shared" si="52"/>
        <v>#REF!</v>
      </c>
      <c r="X42" s="78" t="e">
        <f t="shared" si="52"/>
        <v>#REF!</v>
      </c>
      <c r="Y42" s="78" t="e">
        <f t="shared" si="52"/>
        <v>#REF!</v>
      </c>
      <c r="Z42" s="78">
        <f t="shared" si="52"/>
        <v>1062.8</v>
      </c>
      <c r="AA42" s="78">
        <f t="shared" si="52"/>
        <v>466</v>
      </c>
      <c r="AB42" s="78">
        <f t="shared" si="52"/>
        <v>792.8</v>
      </c>
      <c r="AC42" s="78">
        <f t="shared" si="52"/>
        <v>270</v>
      </c>
      <c r="AD42" s="78">
        <f t="shared" si="52"/>
        <v>173.62</v>
      </c>
      <c r="AE42" s="78">
        <f t="shared" si="52"/>
        <v>185.86</v>
      </c>
      <c r="AF42" s="78">
        <f t="shared" si="52"/>
        <v>-12.239999999999997</v>
      </c>
      <c r="AG42" s="78">
        <f t="shared" si="52"/>
        <v>173.62</v>
      </c>
      <c r="AH42" s="78" t="e">
        <f t="shared" ref="AH42:AM42" si="53">SUM(AH44:AH52)</f>
        <v>#REF!</v>
      </c>
      <c r="AI42" s="78" t="e">
        <f t="shared" si="53"/>
        <v>#REF!</v>
      </c>
      <c r="AJ42" s="78" t="e">
        <f t="shared" si="53"/>
        <v>#REF!</v>
      </c>
      <c r="AK42" s="78">
        <f t="shared" si="53"/>
        <v>326.79999999999995</v>
      </c>
      <c r="AL42" s="102" t="e">
        <f t="shared" si="53"/>
        <v>#REF!</v>
      </c>
      <c r="AM42" s="78" t="e">
        <f t="shared" si="53"/>
        <v>#REF!</v>
      </c>
    </row>
    <row r="43" spans="1:40" s="47" customFormat="1" ht="24" customHeight="1">
      <c r="A43" s="28" t="s">
        <v>75</v>
      </c>
      <c r="B43" s="28"/>
      <c r="C43" s="28"/>
      <c r="D43" s="70"/>
      <c r="E43" s="70"/>
      <c r="F43" s="28"/>
      <c r="G43" s="71" t="e">
        <f>SUM(G44:G45)</f>
        <v>#REF!</v>
      </c>
      <c r="H43" s="71" t="e">
        <f>SUM(H44:H45)</f>
        <v>#REF!</v>
      </c>
      <c r="I43" s="71" t="e">
        <f>SUM(I44:I45)</f>
        <v>#REF!</v>
      </c>
      <c r="J43" s="85"/>
      <c r="K43" s="85"/>
      <c r="L43" s="85"/>
      <c r="M43" s="85"/>
      <c r="N43" s="85"/>
      <c r="O43" s="78" t="e">
        <f t="shared" ref="O43:AG43" si="54">SUM(O44:O45)</f>
        <v>#REF!</v>
      </c>
      <c r="P43" s="78" t="e">
        <f t="shared" si="54"/>
        <v>#REF!</v>
      </c>
      <c r="Q43" s="78" t="e">
        <f t="shared" si="54"/>
        <v>#REF!</v>
      </c>
      <c r="R43" s="78" t="e">
        <f t="shared" si="54"/>
        <v>#REF!</v>
      </c>
      <c r="S43" s="78" t="e">
        <f t="shared" si="54"/>
        <v>#REF!</v>
      </c>
      <c r="T43" s="78" t="e">
        <f t="shared" si="54"/>
        <v>#REF!</v>
      </c>
      <c r="U43" s="78" t="e">
        <f t="shared" si="54"/>
        <v>#REF!</v>
      </c>
      <c r="V43" s="78" t="e">
        <f t="shared" si="54"/>
        <v>#REF!</v>
      </c>
      <c r="W43" s="78" t="e">
        <f t="shared" si="54"/>
        <v>#REF!</v>
      </c>
      <c r="X43" s="78" t="e">
        <f t="shared" si="54"/>
        <v>#REF!</v>
      </c>
      <c r="Y43" s="78" t="e">
        <f t="shared" si="54"/>
        <v>#REF!</v>
      </c>
      <c r="Z43" s="78">
        <f t="shared" si="54"/>
        <v>63.48</v>
      </c>
      <c r="AA43" s="78">
        <f t="shared" si="54"/>
        <v>17</v>
      </c>
      <c r="AB43" s="78">
        <f t="shared" si="54"/>
        <v>63.48</v>
      </c>
      <c r="AC43" s="78">
        <f t="shared" si="54"/>
        <v>0</v>
      </c>
      <c r="AD43" s="78">
        <f t="shared" si="54"/>
        <v>19.78</v>
      </c>
      <c r="AE43" s="78">
        <f t="shared" si="54"/>
        <v>19.78</v>
      </c>
      <c r="AF43" s="78">
        <f t="shared" si="54"/>
        <v>0</v>
      </c>
      <c r="AG43" s="78">
        <f t="shared" si="54"/>
        <v>19.78</v>
      </c>
      <c r="AH43" s="78" t="e">
        <f t="shared" ref="AH43:AM43" si="55">SUM(AH44:AH45)</f>
        <v>#REF!</v>
      </c>
      <c r="AI43" s="78" t="e">
        <f t="shared" si="55"/>
        <v>#REF!</v>
      </c>
      <c r="AJ43" s="78" t="e">
        <f t="shared" si="55"/>
        <v>#REF!</v>
      </c>
      <c r="AK43" s="78">
        <f t="shared" si="55"/>
        <v>46.48</v>
      </c>
      <c r="AL43" s="102" t="e">
        <f t="shared" si="55"/>
        <v>#REF!</v>
      </c>
      <c r="AM43" s="78" t="e">
        <f t="shared" si="55"/>
        <v>#REF!</v>
      </c>
    </row>
    <row r="44" spans="1:40" ht="16.5" customHeight="1">
      <c r="A44" s="39" t="s">
        <v>103</v>
      </c>
      <c r="B44" s="39"/>
      <c r="C44" s="39"/>
      <c r="D44" s="67"/>
      <c r="E44" s="67"/>
      <c r="F44" s="66"/>
      <c r="G44" s="64" t="e">
        <f>VLOOKUP(A44,#REF!,4,0)</f>
        <v>#REF!</v>
      </c>
      <c r="H44" s="64" t="e">
        <f>VLOOKUP(A44,#REF!,5,0)</f>
        <v>#REF!</v>
      </c>
      <c r="I44" s="64" t="e">
        <f>VLOOKUP(A44,#REF!,6,0)</f>
        <v>#REF!</v>
      </c>
      <c r="J44" s="81">
        <v>0.6</v>
      </c>
      <c r="K44" s="81">
        <f t="shared" ref="K44:K52" si="56">1-J44</f>
        <v>0.4</v>
      </c>
      <c r="L44" s="82">
        <v>0</v>
      </c>
      <c r="M44" s="82">
        <v>1</v>
      </c>
      <c r="N44" s="82">
        <v>0</v>
      </c>
      <c r="O44" s="82" t="e">
        <f t="shared" si="10"/>
        <v>#REF!</v>
      </c>
      <c r="P44" s="82" t="e">
        <f t="shared" ref="P44:P52" si="57">ROUND(J44*(H44*0.2+I44*0.16),2)</f>
        <v>#REF!</v>
      </c>
      <c r="Q44" s="82" t="e">
        <f t="shared" ref="Q44:Q52" si="58">ROUND(K44*L44*(H44*0.2+I44*0.16),2)</f>
        <v>#REF!</v>
      </c>
      <c r="R44" s="82" t="e">
        <f t="shared" ref="R44:R52" si="59">ROUND(K44*M44*(H44*0.2+I44*0.16),2)</f>
        <v>#REF!</v>
      </c>
      <c r="S44" s="82" t="e">
        <f t="shared" ref="S44:S52" si="60">ROUND(K44*N44*(H44*0.2+I44*0.16),2)</f>
        <v>#REF!</v>
      </c>
      <c r="T44" s="82" t="e">
        <f t="shared" ref="T44:T52" si="61">R44+S44</f>
        <v>#REF!</v>
      </c>
      <c r="U44" s="89" t="e">
        <f t="shared" ref="U44:U52" si="62">ROUND((H44*0.2+I44*0.16),2)</f>
        <v>#REF!</v>
      </c>
      <c r="V44" s="90" t="e">
        <f>VLOOKUP(A44,#REF!,7,0)</f>
        <v>#REF!</v>
      </c>
      <c r="W44" s="90" t="e">
        <f t="shared" ref="W44:W52" si="63">X44+Y44</f>
        <v>#REF!</v>
      </c>
      <c r="X44" s="90" t="e">
        <f t="shared" ref="X44:X52" si="64">P44+V44</f>
        <v>#REF!</v>
      </c>
      <c r="Y44" s="90" t="e">
        <f t="shared" ref="Y44:Y52" si="65">Q44</f>
        <v>#REF!</v>
      </c>
      <c r="Z44" s="90">
        <f t="shared" ref="Z44:Z52" si="66">AB44+AC44</f>
        <v>59.36</v>
      </c>
      <c r="AA44" s="90">
        <v>15</v>
      </c>
      <c r="AB44" s="90">
        <f t="shared" ref="AB44:AB52" si="67">AA44+AK44</f>
        <v>59.36</v>
      </c>
      <c r="AC44" s="90">
        <v>0</v>
      </c>
      <c r="AD44" s="90">
        <v>18.59</v>
      </c>
      <c r="AE44" s="90">
        <v>18.59</v>
      </c>
      <c r="AF44" s="90">
        <v>0</v>
      </c>
      <c r="AG44" s="90">
        <v>18.59</v>
      </c>
      <c r="AH44" s="97" t="e">
        <f t="shared" ref="AH44:AH52" si="68">AI44+AJ44</f>
        <v>#REF!</v>
      </c>
      <c r="AI44" s="98" t="e">
        <f t="shared" ref="AI44:AI52" si="69">P44-AA44+V44</f>
        <v>#REF!</v>
      </c>
      <c r="AJ44" s="97" t="e">
        <f t="shared" ref="AJ44:AJ52" si="70">Q44-AC44</f>
        <v>#REF!</v>
      </c>
      <c r="AK44" s="6">
        <v>44.36</v>
      </c>
      <c r="AL44" s="99" t="e">
        <f t="shared" ref="AL44:AL52" si="71">W44-Z44</f>
        <v>#REF!</v>
      </c>
      <c r="AM44" s="101" t="e">
        <f>AK44-AI44</f>
        <v>#REF!</v>
      </c>
      <c r="AN44" s="54" t="e">
        <f t="shared" ref="AN44:AN52" si="72">AL44+AC44</f>
        <v>#REF!</v>
      </c>
    </row>
    <row r="45" spans="1:40" ht="16.5" customHeight="1">
      <c r="A45" s="39" t="s">
        <v>104</v>
      </c>
      <c r="B45" s="72"/>
      <c r="C45" s="72"/>
      <c r="D45" s="67" t="s">
        <v>78</v>
      </c>
      <c r="E45" s="69" t="s">
        <v>91</v>
      </c>
      <c r="F45" s="66"/>
      <c r="G45" s="64" t="e">
        <f>VLOOKUP(A45,#REF!,4,0)</f>
        <v>#REF!</v>
      </c>
      <c r="H45" s="64" t="e">
        <f>VLOOKUP(A45,#REF!,5,0)</f>
        <v>#REF!</v>
      </c>
      <c r="I45" s="64" t="e">
        <f>VLOOKUP(A45,#REF!,6,0)</f>
        <v>#REF!</v>
      </c>
      <c r="J45" s="81">
        <v>0.6</v>
      </c>
      <c r="K45" s="81">
        <f t="shared" si="56"/>
        <v>0.4</v>
      </c>
      <c r="L45" s="84">
        <v>0.4</v>
      </c>
      <c r="M45" s="82">
        <v>0.6</v>
      </c>
      <c r="N45" s="82"/>
      <c r="O45" s="82" t="e">
        <f t="shared" si="10"/>
        <v>#REF!</v>
      </c>
      <c r="P45" s="82" t="e">
        <f t="shared" si="57"/>
        <v>#REF!</v>
      </c>
      <c r="Q45" s="82" t="e">
        <f t="shared" si="58"/>
        <v>#REF!</v>
      </c>
      <c r="R45" s="82" t="e">
        <f t="shared" si="59"/>
        <v>#REF!</v>
      </c>
      <c r="S45" s="82" t="e">
        <f t="shared" si="60"/>
        <v>#REF!</v>
      </c>
      <c r="T45" s="82" t="e">
        <f t="shared" si="61"/>
        <v>#REF!</v>
      </c>
      <c r="U45" s="89" t="e">
        <f t="shared" si="62"/>
        <v>#REF!</v>
      </c>
      <c r="V45" s="90" t="e">
        <f>VLOOKUP(A45,#REF!,7,0)</f>
        <v>#REF!</v>
      </c>
      <c r="W45" s="90" t="e">
        <f t="shared" si="63"/>
        <v>#REF!</v>
      </c>
      <c r="X45" s="90" t="e">
        <f t="shared" si="64"/>
        <v>#REF!</v>
      </c>
      <c r="Y45" s="90" t="e">
        <f t="shared" si="65"/>
        <v>#REF!</v>
      </c>
      <c r="Z45" s="90">
        <f t="shared" si="66"/>
        <v>4.12</v>
      </c>
      <c r="AA45" s="90">
        <v>2</v>
      </c>
      <c r="AB45" s="90">
        <f t="shared" si="67"/>
        <v>4.12</v>
      </c>
      <c r="AC45" s="90">
        <v>0</v>
      </c>
      <c r="AD45" s="90">
        <v>1.19</v>
      </c>
      <c r="AE45" s="90">
        <v>1.19</v>
      </c>
      <c r="AF45" s="90">
        <v>0</v>
      </c>
      <c r="AG45" s="90">
        <v>1.19</v>
      </c>
      <c r="AH45" s="97" t="e">
        <f t="shared" si="68"/>
        <v>#REF!</v>
      </c>
      <c r="AI45" s="98" t="e">
        <f t="shared" si="69"/>
        <v>#REF!</v>
      </c>
      <c r="AJ45" s="97" t="e">
        <f t="shared" si="70"/>
        <v>#REF!</v>
      </c>
      <c r="AK45" s="6">
        <v>2.12</v>
      </c>
      <c r="AL45" s="99" t="e">
        <f t="shared" si="71"/>
        <v>#REF!</v>
      </c>
      <c r="AM45" s="6"/>
      <c r="AN45" s="54" t="e">
        <f t="shared" si="72"/>
        <v>#REF!</v>
      </c>
    </row>
    <row r="46" spans="1:40" ht="16.5" customHeight="1">
      <c r="A46" s="39" t="s">
        <v>105</v>
      </c>
      <c r="B46" s="73"/>
      <c r="C46" s="73"/>
      <c r="D46" s="67" t="s">
        <v>87</v>
      </c>
      <c r="E46" s="69" t="s">
        <v>91</v>
      </c>
      <c r="F46" s="66"/>
      <c r="G46" s="64" t="e">
        <f>VLOOKUP(A46,#REF!,4,0)</f>
        <v>#REF!</v>
      </c>
      <c r="H46" s="64" t="e">
        <f>VLOOKUP(A46,#REF!,5,0)</f>
        <v>#REF!</v>
      </c>
      <c r="I46" s="64" t="e">
        <f>VLOOKUP(A46,#REF!,6,0)</f>
        <v>#REF!</v>
      </c>
      <c r="J46" s="81">
        <v>0.6</v>
      </c>
      <c r="K46" s="81">
        <f t="shared" si="56"/>
        <v>0.4</v>
      </c>
      <c r="L46" s="84">
        <v>0.75</v>
      </c>
      <c r="M46" s="84">
        <v>0</v>
      </c>
      <c r="N46" s="84">
        <v>0.25</v>
      </c>
      <c r="O46" s="82" t="e">
        <f t="shared" si="10"/>
        <v>#REF!</v>
      </c>
      <c r="P46" s="82" t="e">
        <f t="shared" si="57"/>
        <v>#REF!</v>
      </c>
      <c r="Q46" s="82" t="e">
        <f t="shared" si="58"/>
        <v>#REF!</v>
      </c>
      <c r="R46" s="82" t="e">
        <f t="shared" si="59"/>
        <v>#REF!</v>
      </c>
      <c r="S46" s="82" t="e">
        <f t="shared" si="60"/>
        <v>#REF!</v>
      </c>
      <c r="T46" s="82" t="e">
        <f t="shared" si="61"/>
        <v>#REF!</v>
      </c>
      <c r="U46" s="89" t="e">
        <f t="shared" si="62"/>
        <v>#REF!</v>
      </c>
      <c r="V46" s="90" t="e">
        <f>VLOOKUP(A46,#REF!,7,0)</f>
        <v>#REF!</v>
      </c>
      <c r="W46" s="90" t="e">
        <f t="shared" si="63"/>
        <v>#REF!</v>
      </c>
      <c r="X46" s="90" t="e">
        <f t="shared" si="64"/>
        <v>#REF!</v>
      </c>
      <c r="Y46" s="90" t="e">
        <f t="shared" si="65"/>
        <v>#REF!</v>
      </c>
      <c r="Z46" s="90">
        <f t="shared" si="66"/>
        <v>171.94</v>
      </c>
      <c r="AA46" s="90">
        <v>55</v>
      </c>
      <c r="AB46" s="90">
        <f t="shared" si="67"/>
        <v>135.94</v>
      </c>
      <c r="AC46" s="90">
        <v>36</v>
      </c>
      <c r="AD46" s="90">
        <v>41.74</v>
      </c>
      <c r="AE46" s="90">
        <v>36.049999999999997</v>
      </c>
      <c r="AF46" s="90">
        <v>5.69</v>
      </c>
      <c r="AG46" s="90">
        <v>41.74</v>
      </c>
      <c r="AH46" s="97" t="e">
        <f t="shared" si="68"/>
        <v>#REF!</v>
      </c>
      <c r="AI46" s="98" t="e">
        <f t="shared" si="69"/>
        <v>#REF!</v>
      </c>
      <c r="AJ46" s="97" t="e">
        <f t="shared" si="70"/>
        <v>#REF!</v>
      </c>
      <c r="AK46" s="6">
        <v>80.94</v>
      </c>
      <c r="AL46" s="99" t="e">
        <f t="shared" si="71"/>
        <v>#REF!</v>
      </c>
      <c r="AM46" s="6"/>
      <c r="AN46" s="54" t="e">
        <f t="shared" si="72"/>
        <v>#REF!</v>
      </c>
    </row>
    <row r="47" spans="1:40" ht="16.5" customHeight="1">
      <c r="A47" s="39" t="s">
        <v>106</v>
      </c>
      <c r="B47" s="68"/>
      <c r="C47" s="68"/>
      <c r="D47" s="67" t="s">
        <v>87</v>
      </c>
      <c r="E47" s="69" t="s">
        <v>91</v>
      </c>
      <c r="F47" s="66"/>
      <c r="G47" s="64" t="e">
        <f>VLOOKUP(A47,#REF!,4,0)</f>
        <v>#REF!</v>
      </c>
      <c r="H47" s="64" t="e">
        <f>VLOOKUP(A47,#REF!,5,0)</f>
        <v>#REF!</v>
      </c>
      <c r="I47" s="64" t="e">
        <f>VLOOKUP(A47,#REF!,6,0)</f>
        <v>#REF!</v>
      </c>
      <c r="J47" s="81">
        <v>0.6</v>
      </c>
      <c r="K47" s="81">
        <f t="shared" si="56"/>
        <v>0.4</v>
      </c>
      <c r="L47" s="84">
        <v>0.75</v>
      </c>
      <c r="M47" s="84">
        <v>0</v>
      </c>
      <c r="N47" s="84">
        <v>0.25</v>
      </c>
      <c r="O47" s="82" t="e">
        <f t="shared" si="10"/>
        <v>#REF!</v>
      </c>
      <c r="P47" s="82" t="e">
        <f t="shared" si="57"/>
        <v>#REF!</v>
      </c>
      <c r="Q47" s="82" t="e">
        <f t="shared" si="58"/>
        <v>#REF!</v>
      </c>
      <c r="R47" s="82" t="e">
        <f t="shared" si="59"/>
        <v>#REF!</v>
      </c>
      <c r="S47" s="82" t="e">
        <f t="shared" si="60"/>
        <v>#REF!</v>
      </c>
      <c r="T47" s="82" t="e">
        <f t="shared" si="61"/>
        <v>#REF!</v>
      </c>
      <c r="U47" s="89" t="e">
        <f t="shared" si="62"/>
        <v>#REF!</v>
      </c>
      <c r="V47" s="90" t="e">
        <f>VLOOKUP(A47,#REF!,7,0)</f>
        <v>#REF!</v>
      </c>
      <c r="W47" s="90" t="e">
        <f t="shared" si="63"/>
        <v>#REF!</v>
      </c>
      <c r="X47" s="90" t="e">
        <f t="shared" si="64"/>
        <v>#REF!</v>
      </c>
      <c r="Y47" s="90" t="e">
        <f t="shared" si="65"/>
        <v>#REF!</v>
      </c>
      <c r="Z47" s="90">
        <f t="shared" si="66"/>
        <v>156.48000000000002</v>
      </c>
      <c r="AA47" s="90">
        <v>80</v>
      </c>
      <c r="AB47" s="90">
        <f t="shared" si="67"/>
        <v>104.48</v>
      </c>
      <c r="AC47" s="90">
        <v>52</v>
      </c>
      <c r="AD47" s="90">
        <v>3.45</v>
      </c>
      <c r="AE47" s="90">
        <v>13.36</v>
      </c>
      <c r="AF47" s="90">
        <v>-9.91</v>
      </c>
      <c r="AG47" s="90">
        <v>3.45</v>
      </c>
      <c r="AH47" s="97" t="e">
        <f t="shared" si="68"/>
        <v>#REF!</v>
      </c>
      <c r="AI47" s="98" t="e">
        <f t="shared" si="69"/>
        <v>#REF!</v>
      </c>
      <c r="AJ47" s="97" t="e">
        <f t="shared" si="70"/>
        <v>#REF!</v>
      </c>
      <c r="AK47" s="6">
        <v>24.48</v>
      </c>
      <c r="AL47" s="99" t="e">
        <f t="shared" si="71"/>
        <v>#REF!</v>
      </c>
      <c r="AM47" s="6"/>
      <c r="AN47" s="54" t="e">
        <f t="shared" si="72"/>
        <v>#REF!</v>
      </c>
    </row>
    <row r="48" spans="1:40" ht="16.5" customHeight="1">
      <c r="A48" s="39" t="s">
        <v>107</v>
      </c>
      <c r="B48" s="39" t="s">
        <v>87</v>
      </c>
      <c r="C48" s="39"/>
      <c r="D48" s="67" t="s">
        <v>87</v>
      </c>
      <c r="E48" s="67" t="s">
        <v>91</v>
      </c>
      <c r="F48" s="66"/>
      <c r="G48" s="64" t="e">
        <f>VLOOKUP(A48,#REF!,4,0)</f>
        <v>#REF!</v>
      </c>
      <c r="H48" s="64" t="e">
        <f>VLOOKUP(A48,#REF!,5,0)</f>
        <v>#REF!</v>
      </c>
      <c r="I48" s="64" t="e">
        <f>VLOOKUP(A48,#REF!,6,0)</f>
        <v>#REF!</v>
      </c>
      <c r="J48" s="81">
        <v>0.8</v>
      </c>
      <c r="K48" s="81">
        <f t="shared" si="56"/>
        <v>0.19999999999999996</v>
      </c>
      <c r="L48" s="84">
        <v>0.7</v>
      </c>
      <c r="M48" s="84">
        <v>0</v>
      </c>
      <c r="N48" s="84">
        <v>0.3</v>
      </c>
      <c r="O48" s="82" t="e">
        <f t="shared" si="10"/>
        <v>#REF!</v>
      </c>
      <c r="P48" s="82" t="e">
        <f t="shared" si="57"/>
        <v>#REF!</v>
      </c>
      <c r="Q48" s="82" t="e">
        <f t="shared" si="58"/>
        <v>#REF!</v>
      </c>
      <c r="R48" s="82" t="e">
        <f t="shared" si="59"/>
        <v>#REF!</v>
      </c>
      <c r="S48" s="82" t="e">
        <f t="shared" si="60"/>
        <v>#REF!</v>
      </c>
      <c r="T48" s="82" t="e">
        <f t="shared" si="61"/>
        <v>#REF!</v>
      </c>
      <c r="U48" s="89" t="e">
        <f t="shared" si="62"/>
        <v>#REF!</v>
      </c>
      <c r="V48" s="90" t="e">
        <f>VLOOKUP(A48,#REF!,7,0)</f>
        <v>#REF!</v>
      </c>
      <c r="W48" s="90" t="e">
        <f t="shared" si="63"/>
        <v>#REF!</v>
      </c>
      <c r="X48" s="90" t="e">
        <f t="shared" si="64"/>
        <v>#REF!</v>
      </c>
      <c r="Y48" s="90" t="e">
        <f t="shared" si="65"/>
        <v>#REF!</v>
      </c>
      <c r="Z48" s="90">
        <f t="shared" si="66"/>
        <v>42.96</v>
      </c>
      <c r="AA48" s="90">
        <v>22</v>
      </c>
      <c r="AB48" s="90">
        <f t="shared" si="67"/>
        <v>32.96</v>
      </c>
      <c r="AC48" s="90">
        <v>10</v>
      </c>
      <c r="AD48" s="90">
        <v>3.93</v>
      </c>
      <c r="AE48" s="90">
        <v>5.33</v>
      </c>
      <c r="AF48" s="90">
        <v>-1.4</v>
      </c>
      <c r="AG48" s="90">
        <v>3.93</v>
      </c>
      <c r="AH48" s="97" t="e">
        <f t="shared" si="68"/>
        <v>#REF!</v>
      </c>
      <c r="AI48" s="98" t="e">
        <f t="shared" si="69"/>
        <v>#REF!</v>
      </c>
      <c r="AJ48" s="97" t="e">
        <f t="shared" si="70"/>
        <v>#REF!</v>
      </c>
      <c r="AK48" s="6">
        <v>10.96</v>
      </c>
      <c r="AL48" s="99" t="e">
        <f t="shared" si="71"/>
        <v>#REF!</v>
      </c>
      <c r="AM48" s="6"/>
      <c r="AN48" s="54" t="e">
        <f t="shared" si="72"/>
        <v>#REF!</v>
      </c>
    </row>
    <row r="49" spans="1:40" ht="16.5" customHeight="1">
      <c r="A49" s="39" t="s">
        <v>108</v>
      </c>
      <c r="B49" s="73"/>
      <c r="C49" s="73"/>
      <c r="D49" s="67" t="s">
        <v>87</v>
      </c>
      <c r="E49" s="69" t="s">
        <v>91</v>
      </c>
      <c r="F49" s="66"/>
      <c r="G49" s="64" t="e">
        <f>VLOOKUP(A49,#REF!,4,0)</f>
        <v>#REF!</v>
      </c>
      <c r="H49" s="64" t="e">
        <f>VLOOKUP(A49,#REF!,5,0)</f>
        <v>#REF!</v>
      </c>
      <c r="I49" s="64" t="e">
        <f>VLOOKUP(A49,#REF!,6,0)</f>
        <v>#REF!</v>
      </c>
      <c r="J49" s="81">
        <v>0.6</v>
      </c>
      <c r="K49" s="81">
        <f t="shared" si="56"/>
        <v>0.4</v>
      </c>
      <c r="L49" s="84">
        <v>0.7</v>
      </c>
      <c r="M49" s="84">
        <v>0</v>
      </c>
      <c r="N49" s="84">
        <v>0.3</v>
      </c>
      <c r="O49" s="82" t="e">
        <f t="shared" si="10"/>
        <v>#REF!</v>
      </c>
      <c r="P49" s="82" t="e">
        <f t="shared" si="57"/>
        <v>#REF!</v>
      </c>
      <c r="Q49" s="82" t="e">
        <f t="shared" si="58"/>
        <v>#REF!</v>
      </c>
      <c r="R49" s="82" t="e">
        <f t="shared" si="59"/>
        <v>#REF!</v>
      </c>
      <c r="S49" s="82" t="e">
        <f t="shared" si="60"/>
        <v>#REF!</v>
      </c>
      <c r="T49" s="82" t="e">
        <f t="shared" si="61"/>
        <v>#REF!</v>
      </c>
      <c r="U49" s="89" t="e">
        <f t="shared" si="62"/>
        <v>#REF!</v>
      </c>
      <c r="V49" s="90" t="e">
        <f>VLOOKUP(A49,#REF!,7,0)</f>
        <v>#REF!</v>
      </c>
      <c r="W49" s="90" t="e">
        <f t="shared" si="63"/>
        <v>#REF!</v>
      </c>
      <c r="X49" s="90" t="e">
        <f t="shared" si="64"/>
        <v>#REF!</v>
      </c>
      <c r="Y49" s="90" t="e">
        <f t="shared" si="65"/>
        <v>#REF!</v>
      </c>
      <c r="Z49" s="90">
        <f t="shared" si="66"/>
        <v>65.23</v>
      </c>
      <c r="AA49" s="90">
        <v>36</v>
      </c>
      <c r="AB49" s="90">
        <f t="shared" si="67"/>
        <v>45.230000000000004</v>
      </c>
      <c r="AC49" s="90">
        <v>20</v>
      </c>
      <c r="AD49" s="90">
        <v>-0.22</v>
      </c>
      <c r="AE49" s="90">
        <v>4.3099999999999996</v>
      </c>
      <c r="AF49" s="90">
        <v>-4.53</v>
      </c>
      <c r="AG49" s="90">
        <v>-0.22</v>
      </c>
      <c r="AH49" s="97" t="e">
        <f t="shared" si="68"/>
        <v>#REF!</v>
      </c>
      <c r="AI49" s="98" t="e">
        <f t="shared" si="69"/>
        <v>#REF!</v>
      </c>
      <c r="AJ49" s="97" t="e">
        <f t="shared" si="70"/>
        <v>#REF!</v>
      </c>
      <c r="AK49" s="6">
        <v>9.23</v>
      </c>
      <c r="AL49" s="99" t="e">
        <f t="shared" si="71"/>
        <v>#REF!</v>
      </c>
      <c r="AM49" s="6"/>
      <c r="AN49" s="54" t="e">
        <f t="shared" si="72"/>
        <v>#REF!</v>
      </c>
    </row>
    <row r="50" spans="1:40" ht="16.5" customHeight="1">
      <c r="A50" s="39" t="s">
        <v>109</v>
      </c>
      <c r="B50" s="68"/>
      <c r="C50" s="68"/>
      <c r="D50" s="67" t="s">
        <v>87</v>
      </c>
      <c r="E50" s="69" t="s">
        <v>91</v>
      </c>
      <c r="F50" s="66"/>
      <c r="G50" s="64" t="e">
        <f>VLOOKUP(A50,#REF!,4,0)</f>
        <v>#REF!</v>
      </c>
      <c r="H50" s="64" t="e">
        <f>VLOOKUP(A50,#REF!,5,0)</f>
        <v>#REF!</v>
      </c>
      <c r="I50" s="64" t="e">
        <f>VLOOKUP(A50,#REF!,6,0)</f>
        <v>#REF!</v>
      </c>
      <c r="J50" s="81">
        <v>0.6</v>
      </c>
      <c r="K50" s="81">
        <f t="shared" si="56"/>
        <v>0.4</v>
      </c>
      <c r="L50" s="84">
        <v>0.7</v>
      </c>
      <c r="M50" s="84">
        <v>0</v>
      </c>
      <c r="N50" s="84">
        <v>0.3</v>
      </c>
      <c r="O50" s="82" t="e">
        <f t="shared" si="10"/>
        <v>#REF!</v>
      </c>
      <c r="P50" s="82" t="e">
        <f t="shared" si="57"/>
        <v>#REF!</v>
      </c>
      <c r="Q50" s="82" t="e">
        <f t="shared" si="58"/>
        <v>#REF!</v>
      </c>
      <c r="R50" s="82" t="e">
        <f t="shared" si="59"/>
        <v>#REF!</v>
      </c>
      <c r="S50" s="82" t="e">
        <f t="shared" si="60"/>
        <v>#REF!</v>
      </c>
      <c r="T50" s="82" t="e">
        <f t="shared" si="61"/>
        <v>#REF!</v>
      </c>
      <c r="U50" s="89" t="e">
        <f t="shared" si="62"/>
        <v>#REF!</v>
      </c>
      <c r="V50" s="90" t="e">
        <f>VLOOKUP(A50,#REF!,7,0)</f>
        <v>#REF!</v>
      </c>
      <c r="W50" s="90" t="e">
        <f t="shared" si="63"/>
        <v>#REF!</v>
      </c>
      <c r="X50" s="90" t="e">
        <f t="shared" si="64"/>
        <v>#REF!</v>
      </c>
      <c r="Y50" s="90" t="e">
        <f t="shared" si="65"/>
        <v>#REF!</v>
      </c>
      <c r="Z50" s="90">
        <f t="shared" si="66"/>
        <v>108.74</v>
      </c>
      <c r="AA50" s="90">
        <v>58</v>
      </c>
      <c r="AB50" s="90">
        <f t="shared" si="67"/>
        <v>76.739999999999995</v>
      </c>
      <c r="AC50" s="90">
        <v>32</v>
      </c>
      <c r="AD50" s="90">
        <v>-5.31</v>
      </c>
      <c r="AE50" s="90">
        <v>3.38</v>
      </c>
      <c r="AF50" s="90">
        <v>-8.69</v>
      </c>
      <c r="AG50" s="90">
        <v>-5.31</v>
      </c>
      <c r="AH50" s="97" t="e">
        <f t="shared" si="68"/>
        <v>#REF!</v>
      </c>
      <c r="AI50" s="98" t="e">
        <f t="shared" si="69"/>
        <v>#REF!</v>
      </c>
      <c r="AJ50" s="97" t="e">
        <f t="shared" si="70"/>
        <v>#REF!</v>
      </c>
      <c r="AK50" s="6">
        <v>18.739999999999998</v>
      </c>
      <c r="AL50" s="99" t="e">
        <f t="shared" si="71"/>
        <v>#REF!</v>
      </c>
      <c r="AM50" s="6"/>
      <c r="AN50" s="54" t="e">
        <f t="shared" si="72"/>
        <v>#REF!</v>
      </c>
    </row>
    <row r="51" spans="1:40" ht="16.5" customHeight="1">
      <c r="A51" s="39" t="s">
        <v>110</v>
      </c>
      <c r="B51" s="39" t="s">
        <v>87</v>
      </c>
      <c r="C51" s="67" t="s">
        <v>87</v>
      </c>
      <c r="D51" s="67" t="s">
        <v>87</v>
      </c>
      <c r="E51" s="69" t="s">
        <v>95</v>
      </c>
      <c r="F51" s="66"/>
      <c r="G51" s="64" t="e">
        <f>VLOOKUP(A51,#REF!,4,0)</f>
        <v>#REF!</v>
      </c>
      <c r="H51" s="64" t="e">
        <f>VLOOKUP(A51,#REF!,5,0)</f>
        <v>#REF!</v>
      </c>
      <c r="I51" s="64" t="e">
        <f>VLOOKUP(A51,#REF!,6,0)</f>
        <v>#REF!</v>
      </c>
      <c r="J51" s="81">
        <v>0.8</v>
      </c>
      <c r="K51" s="81">
        <f t="shared" si="56"/>
        <v>0.19999999999999996</v>
      </c>
      <c r="L51" s="84">
        <v>0.8</v>
      </c>
      <c r="M51" s="84">
        <v>0</v>
      </c>
      <c r="N51" s="84">
        <v>0.2</v>
      </c>
      <c r="O51" s="82" t="e">
        <f t="shared" si="10"/>
        <v>#REF!</v>
      </c>
      <c r="P51" s="82" t="e">
        <f t="shared" si="57"/>
        <v>#REF!</v>
      </c>
      <c r="Q51" s="82" t="e">
        <f t="shared" si="58"/>
        <v>#REF!</v>
      </c>
      <c r="R51" s="82" t="e">
        <f t="shared" si="59"/>
        <v>#REF!</v>
      </c>
      <c r="S51" s="82" t="e">
        <f t="shared" si="60"/>
        <v>#REF!</v>
      </c>
      <c r="T51" s="82" t="e">
        <f t="shared" si="61"/>
        <v>#REF!</v>
      </c>
      <c r="U51" s="89" t="e">
        <f t="shared" si="62"/>
        <v>#REF!</v>
      </c>
      <c r="V51" s="90" t="e">
        <f>VLOOKUP(A51,#REF!,7,0)</f>
        <v>#REF!</v>
      </c>
      <c r="W51" s="90" t="e">
        <f t="shared" si="63"/>
        <v>#REF!</v>
      </c>
      <c r="X51" s="90" t="e">
        <f t="shared" si="64"/>
        <v>#REF!</v>
      </c>
      <c r="Y51" s="90" t="e">
        <f t="shared" si="65"/>
        <v>#REF!</v>
      </c>
      <c r="Z51" s="90">
        <f t="shared" si="66"/>
        <v>295.19</v>
      </c>
      <c r="AA51" s="90">
        <v>115</v>
      </c>
      <c r="AB51" s="90">
        <f t="shared" si="67"/>
        <v>221.19</v>
      </c>
      <c r="AC51" s="90">
        <v>74</v>
      </c>
      <c r="AD51" s="90">
        <v>92.45</v>
      </c>
      <c r="AE51" s="90">
        <v>85.54</v>
      </c>
      <c r="AF51" s="90">
        <v>6.91</v>
      </c>
      <c r="AG51" s="90">
        <v>92.45</v>
      </c>
      <c r="AH51" s="97" t="e">
        <f t="shared" si="68"/>
        <v>#REF!</v>
      </c>
      <c r="AI51" s="98" t="e">
        <f t="shared" si="69"/>
        <v>#REF!</v>
      </c>
      <c r="AJ51" s="97" t="e">
        <f t="shared" si="70"/>
        <v>#REF!</v>
      </c>
      <c r="AK51" s="6">
        <v>106.19</v>
      </c>
      <c r="AL51" s="99" t="e">
        <f t="shared" si="71"/>
        <v>#REF!</v>
      </c>
      <c r="AM51" s="6"/>
      <c r="AN51" s="54" t="e">
        <f t="shared" si="72"/>
        <v>#REF!</v>
      </c>
    </row>
    <row r="52" spans="1:40" ht="16.5" customHeight="1">
      <c r="A52" s="39" t="s">
        <v>111</v>
      </c>
      <c r="B52" s="39" t="s">
        <v>87</v>
      </c>
      <c r="C52" s="39"/>
      <c r="D52" s="67" t="s">
        <v>87</v>
      </c>
      <c r="E52" s="69" t="s">
        <v>91</v>
      </c>
      <c r="F52" s="66"/>
      <c r="G52" s="64" t="e">
        <f>VLOOKUP(A52,#REF!,4,0)</f>
        <v>#REF!</v>
      </c>
      <c r="H52" s="64" t="e">
        <f>VLOOKUP(A52,#REF!,5,0)</f>
        <v>#REF!</v>
      </c>
      <c r="I52" s="64" t="e">
        <f>VLOOKUP(A52,#REF!,6,0)</f>
        <v>#REF!</v>
      </c>
      <c r="J52" s="81">
        <v>0.8</v>
      </c>
      <c r="K52" s="81">
        <f t="shared" si="56"/>
        <v>0.19999999999999996</v>
      </c>
      <c r="L52" s="84">
        <v>0.75</v>
      </c>
      <c r="M52" s="84">
        <v>0</v>
      </c>
      <c r="N52" s="84">
        <v>0.25</v>
      </c>
      <c r="O52" s="82" t="e">
        <f t="shared" si="10"/>
        <v>#REF!</v>
      </c>
      <c r="P52" s="82" t="e">
        <f t="shared" si="57"/>
        <v>#REF!</v>
      </c>
      <c r="Q52" s="82" t="e">
        <f t="shared" si="58"/>
        <v>#REF!</v>
      </c>
      <c r="R52" s="82" t="e">
        <f t="shared" si="59"/>
        <v>#REF!</v>
      </c>
      <c r="S52" s="82" t="e">
        <f t="shared" si="60"/>
        <v>#REF!</v>
      </c>
      <c r="T52" s="82" t="e">
        <f t="shared" si="61"/>
        <v>#REF!</v>
      </c>
      <c r="U52" s="89" t="e">
        <f t="shared" si="62"/>
        <v>#REF!</v>
      </c>
      <c r="V52" s="90" t="e">
        <f>VLOOKUP(A52,#REF!,7,0)</f>
        <v>#REF!</v>
      </c>
      <c r="W52" s="90" t="e">
        <f t="shared" si="63"/>
        <v>#REF!</v>
      </c>
      <c r="X52" s="90" t="e">
        <f t="shared" si="64"/>
        <v>#REF!</v>
      </c>
      <c r="Y52" s="90" t="e">
        <f t="shared" si="65"/>
        <v>#REF!</v>
      </c>
      <c r="Z52" s="90">
        <f t="shared" si="66"/>
        <v>158.78</v>
      </c>
      <c r="AA52" s="90">
        <v>83</v>
      </c>
      <c r="AB52" s="90">
        <f t="shared" si="67"/>
        <v>112.78</v>
      </c>
      <c r="AC52" s="90">
        <v>46</v>
      </c>
      <c r="AD52" s="90">
        <v>17.8</v>
      </c>
      <c r="AE52" s="90">
        <v>18.11</v>
      </c>
      <c r="AF52" s="90">
        <v>-0.31</v>
      </c>
      <c r="AG52" s="90">
        <v>17.8</v>
      </c>
      <c r="AH52" s="97" t="e">
        <f t="shared" si="68"/>
        <v>#REF!</v>
      </c>
      <c r="AI52" s="98" t="e">
        <f t="shared" si="69"/>
        <v>#REF!</v>
      </c>
      <c r="AJ52" s="97" t="e">
        <f t="shared" si="70"/>
        <v>#REF!</v>
      </c>
      <c r="AK52" s="6">
        <v>29.78</v>
      </c>
      <c r="AL52" s="99" t="e">
        <f t="shared" si="71"/>
        <v>#REF!</v>
      </c>
      <c r="AM52" s="6"/>
      <c r="AN52" s="54" t="e">
        <f t="shared" si="72"/>
        <v>#REF!</v>
      </c>
    </row>
    <row r="53" spans="1:40" s="47" customFormat="1" ht="16.5" customHeight="1">
      <c r="A53" s="28" t="s">
        <v>112</v>
      </c>
      <c r="B53" s="28"/>
      <c r="C53" s="28"/>
      <c r="D53" s="70"/>
      <c r="E53" s="70"/>
      <c r="F53" s="28"/>
      <c r="G53" s="71" t="e">
        <f>SUM(G55:G65)</f>
        <v>#REF!</v>
      </c>
      <c r="H53" s="71" t="e">
        <f>SUM(H55:H65)</f>
        <v>#REF!</v>
      </c>
      <c r="I53" s="71" t="e">
        <f>SUM(I55:I65)</f>
        <v>#REF!</v>
      </c>
      <c r="J53" s="85"/>
      <c r="K53" s="85"/>
      <c r="L53" s="85"/>
      <c r="M53" s="85"/>
      <c r="N53" s="85"/>
      <c r="O53" s="78" t="e">
        <f t="shared" ref="O53:AG53" si="73">SUM(O55:O65)</f>
        <v>#REF!</v>
      </c>
      <c r="P53" s="78" t="e">
        <f t="shared" si="73"/>
        <v>#REF!</v>
      </c>
      <c r="Q53" s="78" t="e">
        <f t="shared" si="73"/>
        <v>#REF!</v>
      </c>
      <c r="R53" s="78" t="e">
        <f t="shared" si="73"/>
        <v>#REF!</v>
      </c>
      <c r="S53" s="78" t="e">
        <f t="shared" si="73"/>
        <v>#REF!</v>
      </c>
      <c r="T53" s="78" t="e">
        <f t="shared" si="73"/>
        <v>#REF!</v>
      </c>
      <c r="U53" s="78" t="e">
        <f t="shared" si="73"/>
        <v>#REF!</v>
      </c>
      <c r="V53" s="78" t="e">
        <f t="shared" si="73"/>
        <v>#REF!</v>
      </c>
      <c r="W53" s="78" t="e">
        <f t="shared" si="73"/>
        <v>#REF!</v>
      </c>
      <c r="X53" s="78" t="e">
        <f t="shared" si="73"/>
        <v>#REF!</v>
      </c>
      <c r="Y53" s="78" t="e">
        <f t="shared" si="73"/>
        <v>#REF!</v>
      </c>
      <c r="Z53" s="78">
        <f t="shared" si="73"/>
        <v>2921.9700000000003</v>
      </c>
      <c r="AA53" s="78">
        <f t="shared" si="73"/>
        <v>1198</v>
      </c>
      <c r="AB53" s="78">
        <f t="shared" si="73"/>
        <v>2133.9699999999998</v>
      </c>
      <c r="AC53" s="78">
        <f t="shared" si="73"/>
        <v>788</v>
      </c>
      <c r="AD53" s="78">
        <f t="shared" si="73"/>
        <v>664.1</v>
      </c>
      <c r="AE53" s="78">
        <f t="shared" si="73"/>
        <v>616.57000000000016</v>
      </c>
      <c r="AF53" s="78">
        <f t="shared" si="73"/>
        <v>47.529999999999994</v>
      </c>
      <c r="AG53" s="78">
        <f t="shared" si="73"/>
        <v>664.1</v>
      </c>
      <c r="AH53" s="78" t="e">
        <f t="shared" ref="AH53:AM53" si="74">SUM(AH55:AH65)</f>
        <v>#REF!</v>
      </c>
      <c r="AI53" s="78" t="e">
        <f t="shared" si="74"/>
        <v>#REF!</v>
      </c>
      <c r="AJ53" s="78" t="e">
        <f t="shared" si="74"/>
        <v>#REF!</v>
      </c>
      <c r="AK53" s="78">
        <f t="shared" si="74"/>
        <v>935.97</v>
      </c>
      <c r="AL53" s="102" t="e">
        <f t="shared" si="74"/>
        <v>#REF!</v>
      </c>
      <c r="AM53" s="78" t="e">
        <f t="shared" si="74"/>
        <v>#REF!</v>
      </c>
    </row>
    <row r="54" spans="1:40" s="47" customFormat="1" ht="24" customHeight="1">
      <c r="A54" s="28" t="s">
        <v>75</v>
      </c>
      <c r="B54" s="28"/>
      <c r="C54" s="28"/>
      <c r="D54" s="70"/>
      <c r="E54" s="70"/>
      <c r="F54" s="28"/>
      <c r="G54" s="71" t="e">
        <f>SUM(G55:G56)</f>
        <v>#REF!</v>
      </c>
      <c r="H54" s="71" t="e">
        <f>SUM(H55:H56)</f>
        <v>#REF!</v>
      </c>
      <c r="I54" s="71" t="e">
        <f>SUM(I55:I56)</f>
        <v>#REF!</v>
      </c>
      <c r="J54" s="85"/>
      <c r="K54" s="85"/>
      <c r="L54" s="85"/>
      <c r="M54" s="85"/>
      <c r="N54" s="85"/>
      <c r="O54" s="78" t="e">
        <f t="shared" ref="O54:AG54" si="75">SUM(O55:O56)</f>
        <v>#REF!</v>
      </c>
      <c r="P54" s="78" t="e">
        <f t="shared" si="75"/>
        <v>#REF!</v>
      </c>
      <c r="Q54" s="78" t="e">
        <f t="shared" si="75"/>
        <v>#REF!</v>
      </c>
      <c r="R54" s="78" t="e">
        <f t="shared" si="75"/>
        <v>#REF!</v>
      </c>
      <c r="S54" s="78" t="e">
        <f t="shared" si="75"/>
        <v>#REF!</v>
      </c>
      <c r="T54" s="78" t="e">
        <f t="shared" si="75"/>
        <v>#REF!</v>
      </c>
      <c r="U54" s="78" t="e">
        <f t="shared" si="75"/>
        <v>#REF!</v>
      </c>
      <c r="V54" s="78" t="e">
        <f t="shared" si="75"/>
        <v>#REF!</v>
      </c>
      <c r="W54" s="78" t="e">
        <f t="shared" si="75"/>
        <v>#REF!</v>
      </c>
      <c r="X54" s="78" t="e">
        <f t="shared" si="75"/>
        <v>#REF!</v>
      </c>
      <c r="Y54" s="78" t="e">
        <f t="shared" si="75"/>
        <v>#REF!</v>
      </c>
      <c r="Z54" s="78">
        <f t="shared" si="75"/>
        <v>128.04999999999998</v>
      </c>
      <c r="AA54" s="78">
        <f t="shared" si="75"/>
        <v>50</v>
      </c>
      <c r="AB54" s="78">
        <f t="shared" si="75"/>
        <v>114.05</v>
      </c>
      <c r="AC54" s="78">
        <f t="shared" si="75"/>
        <v>14</v>
      </c>
      <c r="AD54" s="78">
        <f t="shared" si="75"/>
        <v>25.43</v>
      </c>
      <c r="AE54" s="78">
        <f t="shared" si="75"/>
        <v>24.75</v>
      </c>
      <c r="AF54" s="78">
        <f t="shared" si="75"/>
        <v>0.67999999999999994</v>
      </c>
      <c r="AG54" s="78">
        <f t="shared" si="75"/>
        <v>25.43</v>
      </c>
      <c r="AH54" s="78" t="e">
        <f t="shared" ref="AH54:AM54" si="76">SUM(AH55:AH56)</f>
        <v>#REF!</v>
      </c>
      <c r="AI54" s="78" t="e">
        <f t="shared" si="76"/>
        <v>#REF!</v>
      </c>
      <c r="AJ54" s="78" t="e">
        <f t="shared" si="76"/>
        <v>#REF!</v>
      </c>
      <c r="AK54" s="78">
        <f t="shared" si="76"/>
        <v>64.05</v>
      </c>
      <c r="AL54" s="102" t="e">
        <f t="shared" si="76"/>
        <v>#REF!</v>
      </c>
      <c r="AM54" s="78" t="e">
        <f t="shared" si="76"/>
        <v>#REF!</v>
      </c>
    </row>
    <row r="55" spans="1:40" ht="16.5" customHeight="1">
      <c r="A55" s="39" t="s">
        <v>113</v>
      </c>
      <c r="B55" s="39"/>
      <c r="C55" s="39"/>
      <c r="D55" s="67"/>
      <c r="E55" s="67"/>
      <c r="F55" s="66"/>
      <c r="G55" s="64" t="e">
        <f>VLOOKUP(A55,#REF!,4,0)</f>
        <v>#REF!</v>
      </c>
      <c r="H55" s="64" t="e">
        <f>VLOOKUP(A55,#REF!,5,0)</f>
        <v>#REF!</v>
      </c>
      <c r="I55" s="64" t="e">
        <f>VLOOKUP(A55,#REF!,6,0)</f>
        <v>#REF!</v>
      </c>
      <c r="J55" s="81">
        <v>0.6</v>
      </c>
      <c r="K55" s="81">
        <f t="shared" ref="K55:K65" si="77">1-J55</f>
        <v>0.4</v>
      </c>
      <c r="L55" s="82">
        <v>0</v>
      </c>
      <c r="M55" s="82">
        <v>1</v>
      </c>
      <c r="N55" s="82">
        <v>0</v>
      </c>
      <c r="O55" s="82" t="e">
        <f t="shared" si="10"/>
        <v>#REF!</v>
      </c>
      <c r="P55" s="82" t="e">
        <f t="shared" ref="P55:P65" si="78">ROUND(J55*(H55*0.2+I55*0.16),2)</f>
        <v>#REF!</v>
      </c>
      <c r="Q55" s="82" t="e">
        <f t="shared" ref="Q55:Q65" si="79">ROUND(K55*L55*(H55*0.2+I55*0.16),2)</f>
        <v>#REF!</v>
      </c>
      <c r="R55" s="82" t="e">
        <f t="shared" ref="R55:R65" si="80">ROUND(K55*M55*(H55*0.2+I55*0.16),2)</f>
        <v>#REF!</v>
      </c>
      <c r="S55" s="82" t="e">
        <f t="shared" ref="S55:S65" si="81">ROUND(K55*N55*(H55*0.2+I55*0.16),2)</f>
        <v>#REF!</v>
      </c>
      <c r="T55" s="82" t="e">
        <f t="shared" ref="T55:T65" si="82">R55+S55</f>
        <v>#REF!</v>
      </c>
      <c r="U55" s="89" t="e">
        <f t="shared" ref="U55:U65" si="83">ROUND((H55*0.2+I55*0.16),2)</f>
        <v>#REF!</v>
      </c>
      <c r="V55" s="90" t="e">
        <f>VLOOKUP(A55,#REF!,7,0)</f>
        <v>#REF!</v>
      </c>
      <c r="W55" s="90" t="e">
        <f t="shared" ref="W55:W65" si="84">X55+Y55</f>
        <v>#REF!</v>
      </c>
      <c r="X55" s="90" t="e">
        <f t="shared" ref="X55:X65" si="85">P55+V55</f>
        <v>#REF!</v>
      </c>
      <c r="Y55" s="90" t="e">
        <f t="shared" ref="Y55:Y65" si="86">Q55</f>
        <v>#REF!</v>
      </c>
      <c r="Z55" s="90">
        <f t="shared" ref="Z55:Z65" si="87">AB55+AC55</f>
        <v>122.57</v>
      </c>
      <c r="AA55" s="90">
        <v>50</v>
      </c>
      <c r="AB55" s="90">
        <f t="shared" ref="AB55:AB65" si="88">AA55+AK55</f>
        <v>108.57</v>
      </c>
      <c r="AC55" s="90">
        <v>14</v>
      </c>
      <c r="AD55" s="90">
        <v>22.43</v>
      </c>
      <c r="AE55" s="90">
        <v>22.25</v>
      </c>
      <c r="AF55" s="90">
        <v>0.18</v>
      </c>
      <c r="AG55" s="90">
        <v>22.43</v>
      </c>
      <c r="AH55" s="97" t="e">
        <f t="shared" ref="AH55:AH65" si="89">AI55+AJ55</f>
        <v>#REF!</v>
      </c>
      <c r="AI55" s="98" t="e">
        <f t="shared" ref="AI55:AI65" si="90">P55-AA55+V55</f>
        <v>#REF!</v>
      </c>
      <c r="AJ55" s="97" t="e">
        <f t="shared" ref="AJ55:AJ65" si="91">Q55-AC55</f>
        <v>#REF!</v>
      </c>
      <c r="AK55" s="6">
        <v>58.57</v>
      </c>
      <c r="AL55" s="99" t="e">
        <f t="shared" ref="AL55:AL65" si="92">W55-Z55</f>
        <v>#REF!</v>
      </c>
      <c r="AM55" s="101" t="e">
        <f>AK55-AI55</f>
        <v>#REF!</v>
      </c>
      <c r="AN55" s="54" t="e">
        <f t="shared" ref="AN55:AN65" si="93">AL55+AC55</f>
        <v>#REF!</v>
      </c>
    </row>
    <row r="56" spans="1:40" ht="16.5" customHeight="1">
      <c r="A56" s="39" t="s">
        <v>114</v>
      </c>
      <c r="B56" s="39"/>
      <c r="C56" s="39"/>
      <c r="D56" s="67" t="s">
        <v>78</v>
      </c>
      <c r="E56" s="69" t="s">
        <v>91</v>
      </c>
      <c r="F56" s="66"/>
      <c r="G56" s="64" t="e">
        <f>VLOOKUP(A56,#REF!,4,0)</f>
        <v>#REF!</v>
      </c>
      <c r="H56" s="64" t="e">
        <f>VLOOKUP(A56,#REF!,5,0)</f>
        <v>#REF!</v>
      </c>
      <c r="I56" s="64" t="e">
        <f>VLOOKUP(A56,#REF!,6,0)</f>
        <v>#REF!</v>
      </c>
      <c r="J56" s="81">
        <v>0.6</v>
      </c>
      <c r="K56" s="81">
        <f t="shared" si="77"/>
        <v>0.4</v>
      </c>
      <c r="L56" s="84">
        <v>0.4</v>
      </c>
      <c r="M56" s="82">
        <v>0.6</v>
      </c>
      <c r="N56" s="82"/>
      <c r="O56" s="82" t="e">
        <f t="shared" si="10"/>
        <v>#REF!</v>
      </c>
      <c r="P56" s="82" t="e">
        <f t="shared" si="78"/>
        <v>#REF!</v>
      </c>
      <c r="Q56" s="82" t="e">
        <f t="shared" si="79"/>
        <v>#REF!</v>
      </c>
      <c r="R56" s="82" t="e">
        <f t="shared" si="80"/>
        <v>#REF!</v>
      </c>
      <c r="S56" s="82" t="e">
        <f t="shared" si="81"/>
        <v>#REF!</v>
      </c>
      <c r="T56" s="82" t="e">
        <f t="shared" si="82"/>
        <v>#REF!</v>
      </c>
      <c r="U56" s="89" t="e">
        <f t="shared" si="83"/>
        <v>#REF!</v>
      </c>
      <c r="V56" s="90" t="e">
        <f>VLOOKUP(A56,#REF!,7,0)</f>
        <v>#REF!</v>
      </c>
      <c r="W56" s="90" t="e">
        <f t="shared" si="84"/>
        <v>#REF!</v>
      </c>
      <c r="X56" s="90" t="e">
        <f t="shared" si="85"/>
        <v>#REF!</v>
      </c>
      <c r="Y56" s="90" t="e">
        <f t="shared" si="86"/>
        <v>#REF!</v>
      </c>
      <c r="Z56" s="90">
        <f t="shared" si="87"/>
        <v>5.48</v>
      </c>
      <c r="AA56" s="90">
        <v>0</v>
      </c>
      <c r="AB56" s="90">
        <f t="shared" si="88"/>
        <v>5.48</v>
      </c>
      <c r="AC56" s="90">
        <v>0</v>
      </c>
      <c r="AD56" s="90">
        <v>3</v>
      </c>
      <c r="AE56" s="90">
        <v>2.5</v>
      </c>
      <c r="AF56" s="90">
        <v>0.5</v>
      </c>
      <c r="AG56" s="90">
        <v>3</v>
      </c>
      <c r="AH56" s="97" t="e">
        <f t="shared" si="89"/>
        <v>#REF!</v>
      </c>
      <c r="AI56" s="98" t="e">
        <f t="shared" si="90"/>
        <v>#REF!</v>
      </c>
      <c r="AJ56" s="97" t="e">
        <f t="shared" si="91"/>
        <v>#REF!</v>
      </c>
      <c r="AK56" s="6">
        <v>5.48</v>
      </c>
      <c r="AL56" s="99" t="e">
        <f t="shared" si="92"/>
        <v>#REF!</v>
      </c>
      <c r="AM56" s="101" t="e">
        <f>AK56-AH56-AC56</f>
        <v>#REF!</v>
      </c>
      <c r="AN56" s="54" t="e">
        <f t="shared" si="93"/>
        <v>#REF!</v>
      </c>
    </row>
    <row r="57" spans="1:40" ht="16.5" customHeight="1">
      <c r="A57" s="39" t="s">
        <v>115</v>
      </c>
      <c r="B57" s="73"/>
      <c r="C57" s="73"/>
      <c r="D57" s="67" t="s">
        <v>87</v>
      </c>
      <c r="E57" s="69" t="s">
        <v>91</v>
      </c>
      <c r="F57" s="66"/>
      <c r="G57" s="64" t="e">
        <f>VLOOKUP(A57,#REF!,4,0)</f>
        <v>#REF!</v>
      </c>
      <c r="H57" s="64" t="e">
        <f>VLOOKUP(A57,#REF!,5,0)</f>
        <v>#REF!</v>
      </c>
      <c r="I57" s="64" t="e">
        <f>VLOOKUP(A57,#REF!,6,0)</f>
        <v>#REF!</v>
      </c>
      <c r="J57" s="81">
        <v>0.6</v>
      </c>
      <c r="K57" s="81">
        <f t="shared" si="77"/>
        <v>0.4</v>
      </c>
      <c r="L57" s="84">
        <v>0.75</v>
      </c>
      <c r="M57" s="84">
        <v>0</v>
      </c>
      <c r="N57" s="84">
        <v>0.25</v>
      </c>
      <c r="O57" s="82" t="e">
        <f t="shared" si="10"/>
        <v>#REF!</v>
      </c>
      <c r="P57" s="82" t="e">
        <f t="shared" si="78"/>
        <v>#REF!</v>
      </c>
      <c r="Q57" s="82" t="e">
        <f t="shared" si="79"/>
        <v>#REF!</v>
      </c>
      <c r="R57" s="82" t="e">
        <f t="shared" si="80"/>
        <v>#REF!</v>
      </c>
      <c r="S57" s="82" t="e">
        <f t="shared" si="81"/>
        <v>#REF!</v>
      </c>
      <c r="T57" s="82" t="e">
        <f t="shared" si="82"/>
        <v>#REF!</v>
      </c>
      <c r="U57" s="89" t="e">
        <f t="shared" si="83"/>
        <v>#REF!</v>
      </c>
      <c r="V57" s="90" t="e">
        <f>VLOOKUP(A57,#REF!,7,0)</f>
        <v>#REF!</v>
      </c>
      <c r="W57" s="90" t="e">
        <f t="shared" si="84"/>
        <v>#REF!</v>
      </c>
      <c r="X57" s="90" t="e">
        <f t="shared" si="85"/>
        <v>#REF!</v>
      </c>
      <c r="Y57" s="90" t="e">
        <f t="shared" si="86"/>
        <v>#REF!</v>
      </c>
      <c r="Z57" s="90">
        <f t="shared" si="87"/>
        <v>234.31</v>
      </c>
      <c r="AA57" s="90">
        <v>92</v>
      </c>
      <c r="AB57" s="90">
        <f t="shared" si="88"/>
        <v>174.31</v>
      </c>
      <c r="AC57" s="90">
        <v>60</v>
      </c>
      <c r="AD57" s="90">
        <v>36.770000000000003</v>
      </c>
      <c r="AE57" s="90">
        <v>37.75</v>
      </c>
      <c r="AF57" s="90">
        <v>-0.98</v>
      </c>
      <c r="AG57" s="90">
        <v>36.770000000000003</v>
      </c>
      <c r="AH57" s="97" t="e">
        <f t="shared" si="89"/>
        <v>#REF!</v>
      </c>
      <c r="AI57" s="98" t="e">
        <f t="shared" si="90"/>
        <v>#REF!</v>
      </c>
      <c r="AJ57" s="97" t="e">
        <f t="shared" si="91"/>
        <v>#REF!</v>
      </c>
      <c r="AK57" s="6">
        <v>82.31</v>
      </c>
      <c r="AL57" s="99" t="e">
        <f t="shared" si="92"/>
        <v>#REF!</v>
      </c>
      <c r="AM57" s="6"/>
      <c r="AN57" s="54" t="e">
        <f t="shared" si="93"/>
        <v>#REF!</v>
      </c>
    </row>
    <row r="58" spans="1:40" ht="16.5" customHeight="1">
      <c r="A58" s="39" t="s">
        <v>116</v>
      </c>
      <c r="B58" s="39" t="s">
        <v>87</v>
      </c>
      <c r="C58" s="39" t="s">
        <v>87</v>
      </c>
      <c r="D58" s="67" t="s">
        <v>87</v>
      </c>
      <c r="E58" s="69" t="s">
        <v>95</v>
      </c>
      <c r="F58" s="66"/>
      <c r="G58" s="64" t="e">
        <f>VLOOKUP(A58,#REF!,4,0)</f>
        <v>#REF!</v>
      </c>
      <c r="H58" s="64" t="e">
        <f>VLOOKUP(A58,#REF!,5,0)</f>
        <v>#REF!</v>
      </c>
      <c r="I58" s="64" t="e">
        <f>VLOOKUP(A58,#REF!,6,0)</f>
        <v>#REF!</v>
      </c>
      <c r="J58" s="81">
        <v>0.8</v>
      </c>
      <c r="K58" s="81">
        <f t="shared" si="77"/>
        <v>0.19999999999999996</v>
      </c>
      <c r="L58" s="84">
        <v>0.8</v>
      </c>
      <c r="M58" s="84">
        <v>0</v>
      </c>
      <c r="N58" s="84">
        <v>0.2</v>
      </c>
      <c r="O58" s="82" t="e">
        <f t="shared" si="10"/>
        <v>#REF!</v>
      </c>
      <c r="P58" s="82" t="e">
        <f t="shared" si="78"/>
        <v>#REF!</v>
      </c>
      <c r="Q58" s="82" t="e">
        <f t="shared" si="79"/>
        <v>#REF!</v>
      </c>
      <c r="R58" s="82" t="e">
        <f t="shared" si="80"/>
        <v>#REF!</v>
      </c>
      <c r="S58" s="82" t="e">
        <f t="shared" si="81"/>
        <v>#REF!</v>
      </c>
      <c r="T58" s="82" t="e">
        <f t="shared" si="82"/>
        <v>#REF!</v>
      </c>
      <c r="U58" s="89" t="e">
        <f t="shared" si="83"/>
        <v>#REF!</v>
      </c>
      <c r="V58" s="90" t="e">
        <f>VLOOKUP(A58,#REF!,7,0)</f>
        <v>#REF!</v>
      </c>
      <c r="W58" s="90" t="e">
        <f t="shared" si="84"/>
        <v>#REF!</v>
      </c>
      <c r="X58" s="90" t="e">
        <f t="shared" si="85"/>
        <v>#REF!</v>
      </c>
      <c r="Y58" s="90" t="e">
        <f t="shared" si="86"/>
        <v>#REF!</v>
      </c>
      <c r="Z58" s="90">
        <f t="shared" si="87"/>
        <v>417.94</v>
      </c>
      <c r="AA58" s="90">
        <v>169</v>
      </c>
      <c r="AB58" s="90">
        <f t="shared" si="88"/>
        <v>307.94</v>
      </c>
      <c r="AC58" s="90">
        <v>110</v>
      </c>
      <c r="AD58" s="90">
        <v>104.67</v>
      </c>
      <c r="AE58" s="90">
        <v>94.68</v>
      </c>
      <c r="AF58" s="90">
        <v>9.99</v>
      </c>
      <c r="AG58" s="90">
        <v>104.67</v>
      </c>
      <c r="AH58" s="97" t="e">
        <f t="shared" si="89"/>
        <v>#REF!</v>
      </c>
      <c r="AI58" s="98" t="e">
        <f t="shared" si="90"/>
        <v>#REF!</v>
      </c>
      <c r="AJ58" s="97" t="e">
        <f t="shared" si="91"/>
        <v>#REF!</v>
      </c>
      <c r="AK58" s="6">
        <v>138.94</v>
      </c>
      <c r="AL58" s="99" t="e">
        <f t="shared" si="92"/>
        <v>#REF!</v>
      </c>
      <c r="AM58" s="6"/>
      <c r="AN58" s="54" t="e">
        <f t="shared" si="93"/>
        <v>#REF!</v>
      </c>
    </row>
    <row r="59" spans="1:40" ht="16.5" customHeight="1">
      <c r="A59" s="39" t="s">
        <v>117</v>
      </c>
      <c r="B59" s="39" t="s">
        <v>87</v>
      </c>
      <c r="C59" s="39" t="s">
        <v>87</v>
      </c>
      <c r="D59" s="67" t="s">
        <v>87</v>
      </c>
      <c r="E59" s="69" t="s">
        <v>95</v>
      </c>
      <c r="F59" s="66"/>
      <c r="G59" s="64" t="e">
        <f>VLOOKUP(A59,#REF!,4,0)</f>
        <v>#REF!</v>
      </c>
      <c r="H59" s="64" t="e">
        <f>VLOOKUP(A59,#REF!,5,0)</f>
        <v>#REF!</v>
      </c>
      <c r="I59" s="64" t="e">
        <f>VLOOKUP(A59,#REF!,6,0)</f>
        <v>#REF!</v>
      </c>
      <c r="J59" s="81">
        <v>0.8</v>
      </c>
      <c r="K59" s="81">
        <f t="shared" si="77"/>
        <v>0.19999999999999996</v>
      </c>
      <c r="L59" s="84">
        <v>0.8</v>
      </c>
      <c r="M59" s="84">
        <v>0</v>
      </c>
      <c r="N59" s="84">
        <v>0.2</v>
      </c>
      <c r="O59" s="82" t="e">
        <f t="shared" si="10"/>
        <v>#REF!</v>
      </c>
      <c r="P59" s="82" t="e">
        <f t="shared" si="78"/>
        <v>#REF!</v>
      </c>
      <c r="Q59" s="82" t="e">
        <f t="shared" si="79"/>
        <v>#REF!</v>
      </c>
      <c r="R59" s="82" t="e">
        <f t="shared" si="80"/>
        <v>#REF!</v>
      </c>
      <c r="S59" s="82" t="e">
        <f t="shared" si="81"/>
        <v>#REF!</v>
      </c>
      <c r="T59" s="82" t="e">
        <f t="shared" si="82"/>
        <v>#REF!</v>
      </c>
      <c r="U59" s="89" t="e">
        <f t="shared" si="83"/>
        <v>#REF!</v>
      </c>
      <c r="V59" s="90" t="e">
        <f>VLOOKUP(A59,#REF!,7,0)</f>
        <v>#REF!</v>
      </c>
      <c r="W59" s="90" t="e">
        <f t="shared" si="84"/>
        <v>#REF!</v>
      </c>
      <c r="X59" s="90" t="e">
        <f t="shared" si="85"/>
        <v>#REF!</v>
      </c>
      <c r="Y59" s="90" t="e">
        <f t="shared" si="86"/>
        <v>#REF!</v>
      </c>
      <c r="Z59" s="90">
        <f t="shared" si="87"/>
        <v>534.37</v>
      </c>
      <c r="AA59" s="90">
        <v>228</v>
      </c>
      <c r="AB59" s="90">
        <f t="shared" si="88"/>
        <v>386.37</v>
      </c>
      <c r="AC59" s="90">
        <v>148</v>
      </c>
      <c r="AD59" s="90">
        <v>100.27</v>
      </c>
      <c r="AE59" s="90">
        <v>99.8</v>
      </c>
      <c r="AF59" s="90">
        <v>0.47000000000000203</v>
      </c>
      <c r="AG59" s="90">
        <v>100.27</v>
      </c>
      <c r="AH59" s="97" t="e">
        <f t="shared" si="89"/>
        <v>#REF!</v>
      </c>
      <c r="AI59" s="98" t="e">
        <f t="shared" si="90"/>
        <v>#REF!</v>
      </c>
      <c r="AJ59" s="97" t="e">
        <f t="shared" si="91"/>
        <v>#REF!</v>
      </c>
      <c r="AK59" s="6">
        <v>158.37</v>
      </c>
      <c r="AL59" s="99" t="e">
        <f t="shared" si="92"/>
        <v>#REF!</v>
      </c>
      <c r="AM59" s="6"/>
      <c r="AN59" s="54" t="e">
        <f t="shared" si="93"/>
        <v>#REF!</v>
      </c>
    </row>
    <row r="60" spans="1:40" ht="16.5" customHeight="1">
      <c r="A60" s="39" t="s">
        <v>118</v>
      </c>
      <c r="B60" s="73"/>
      <c r="C60" s="39" t="s">
        <v>87</v>
      </c>
      <c r="D60" s="67" t="s">
        <v>87</v>
      </c>
      <c r="E60" s="69" t="s">
        <v>95</v>
      </c>
      <c r="F60" s="66"/>
      <c r="G60" s="64" t="e">
        <f>VLOOKUP(A60,#REF!,4,0)</f>
        <v>#REF!</v>
      </c>
      <c r="H60" s="64" t="e">
        <f>VLOOKUP(A60,#REF!,5,0)</f>
        <v>#REF!</v>
      </c>
      <c r="I60" s="64" t="e">
        <f>VLOOKUP(A60,#REF!,6,0)</f>
        <v>#REF!</v>
      </c>
      <c r="J60" s="81">
        <v>0.6</v>
      </c>
      <c r="K60" s="81">
        <f t="shared" si="77"/>
        <v>0.4</v>
      </c>
      <c r="L60" s="84">
        <v>0.8</v>
      </c>
      <c r="M60" s="84">
        <v>0</v>
      </c>
      <c r="N60" s="84">
        <v>0.2</v>
      </c>
      <c r="O60" s="82" t="e">
        <f t="shared" si="10"/>
        <v>#REF!</v>
      </c>
      <c r="P60" s="82" t="e">
        <f t="shared" si="78"/>
        <v>#REF!</v>
      </c>
      <c r="Q60" s="82" t="e">
        <f t="shared" si="79"/>
        <v>#REF!</v>
      </c>
      <c r="R60" s="82" t="e">
        <f t="shared" si="80"/>
        <v>#REF!</v>
      </c>
      <c r="S60" s="82" t="e">
        <f t="shared" si="81"/>
        <v>#REF!</v>
      </c>
      <c r="T60" s="82" t="e">
        <f t="shared" si="82"/>
        <v>#REF!</v>
      </c>
      <c r="U60" s="89" t="e">
        <f t="shared" si="83"/>
        <v>#REF!</v>
      </c>
      <c r="V60" s="90" t="e">
        <f>VLOOKUP(A60,#REF!,7,0)</f>
        <v>#REF!</v>
      </c>
      <c r="W60" s="90" t="e">
        <f t="shared" si="84"/>
        <v>#REF!</v>
      </c>
      <c r="X60" s="90" t="e">
        <f t="shared" si="85"/>
        <v>#REF!</v>
      </c>
      <c r="Y60" s="90" t="e">
        <f t="shared" si="86"/>
        <v>#REF!</v>
      </c>
      <c r="Z60" s="90">
        <f t="shared" si="87"/>
        <v>315.01</v>
      </c>
      <c r="AA60" s="90">
        <v>119</v>
      </c>
      <c r="AB60" s="90">
        <f t="shared" si="88"/>
        <v>238.01</v>
      </c>
      <c r="AC60" s="90">
        <v>77</v>
      </c>
      <c r="AD60" s="90">
        <v>97.34</v>
      </c>
      <c r="AE60" s="90">
        <v>82.75</v>
      </c>
      <c r="AF60" s="90">
        <v>14.59</v>
      </c>
      <c r="AG60" s="90">
        <v>97.34</v>
      </c>
      <c r="AH60" s="97" t="e">
        <f t="shared" si="89"/>
        <v>#REF!</v>
      </c>
      <c r="AI60" s="98" t="e">
        <f t="shared" si="90"/>
        <v>#REF!</v>
      </c>
      <c r="AJ60" s="97" t="e">
        <f t="shared" si="91"/>
        <v>#REF!</v>
      </c>
      <c r="AK60" s="6">
        <v>119.01</v>
      </c>
      <c r="AL60" s="99" t="e">
        <f t="shared" si="92"/>
        <v>#REF!</v>
      </c>
      <c r="AM60" s="6"/>
      <c r="AN60" s="54" t="e">
        <f t="shared" si="93"/>
        <v>#REF!</v>
      </c>
    </row>
    <row r="61" spans="1:40" ht="16.5" customHeight="1">
      <c r="A61" s="39" t="s">
        <v>119</v>
      </c>
      <c r="B61" s="73"/>
      <c r="C61" s="39" t="s">
        <v>87</v>
      </c>
      <c r="D61" s="67" t="s">
        <v>87</v>
      </c>
      <c r="E61" s="69" t="s">
        <v>95</v>
      </c>
      <c r="F61" s="66"/>
      <c r="G61" s="64" t="e">
        <f>VLOOKUP(A61,#REF!,4,0)</f>
        <v>#REF!</v>
      </c>
      <c r="H61" s="64" t="e">
        <f>VLOOKUP(A61,#REF!,5,0)</f>
        <v>#REF!</v>
      </c>
      <c r="I61" s="64" t="e">
        <f>VLOOKUP(A61,#REF!,6,0)</f>
        <v>#REF!</v>
      </c>
      <c r="J61" s="81">
        <v>0.6</v>
      </c>
      <c r="K61" s="81">
        <f t="shared" si="77"/>
        <v>0.4</v>
      </c>
      <c r="L61" s="84">
        <v>0.8</v>
      </c>
      <c r="M61" s="84">
        <v>0</v>
      </c>
      <c r="N61" s="84">
        <v>0.2</v>
      </c>
      <c r="O61" s="82" t="e">
        <f t="shared" si="10"/>
        <v>#REF!</v>
      </c>
      <c r="P61" s="82" t="e">
        <f t="shared" si="78"/>
        <v>#REF!</v>
      </c>
      <c r="Q61" s="82" t="e">
        <f t="shared" si="79"/>
        <v>#REF!</v>
      </c>
      <c r="R61" s="82" t="e">
        <f t="shared" si="80"/>
        <v>#REF!</v>
      </c>
      <c r="S61" s="82" t="e">
        <f t="shared" si="81"/>
        <v>#REF!</v>
      </c>
      <c r="T61" s="82" t="e">
        <f t="shared" si="82"/>
        <v>#REF!</v>
      </c>
      <c r="U61" s="89" t="e">
        <f t="shared" si="83"/>
        <v>#REF!</v>
      </c>
      <c r="V61" s="90" t="e">
        <f>VLOOKUP(A61,#REF!,7,0)</f>
        <v>#REF!</v>
      </c>
      <c r="W61" s="90" t="e">
        <f t="shared" si="84"/>
        <v>#REF!</v>
      </c>
      <c r="X61" s="90" t="e">
        <f t="shared" si="85"/>
        <v>#REF!</v>
      </c>
      <c r="Y61" s="90" t="e">
        <f t="shared" si="86"/>
        <v>#REF!</v>
      </c>
      <c r="Z61" s="90">
        <f t="shared" si="87"/>
        <v>339.81</v>
      </c>
      <c r="AA61" s="90">
        <v>124</v>
      </c>
      <c r="AB61" s="90">
        <f t="shared" si="88"/>
        <v>259.81</v>
      </c>
      <c r="AC61" s="90">
        <v>80</v>
      </c>
      <c r="AD61" s="90">
        <v>96.1</v>
      </c>
      <c r="AE61" s="90">
        <v>82.62</v>
      </c>
      <c r="AF61" s="90">
        <v>13.48</v>
      </c>
      <c r="AG61" s="90">
        <v>96.1</v>
      </c>
      <c r="AH61" s="97" t="e">
        <f t="shared" si="89"/>
        <v>#REF!</v>
      </c>
      <c r="AI61" s="98" t="e">
        <f t="shared" si="90"/>
        <v>#REF!</v>
      </c>
      <c r="AJ61" s="97" t="e">
        <f t="shared" si="91"/>
        <v>#REF!</v>
      </c>
      <c r="AK61" s="6">
        <v>135.81</v>
      </c>
      <c r="AL61" s="99" t="e">
        <f t="shared" si="92"/>
        <v>#REF!</v>
      </c>
      <c r="AM61" s="6"/>
      <c r="AN61" s="54" t="e">
        <f t="shared" si="93"/>
        <v>#REF!</v>
      </c>
    </row>
    <row r="62" spans="1:40" ht="16.5" customHeight="1">
      <c r="A62" s="39" t="s">
        <v>120</v>
      </c>
      <c r="B62" s="39" t="s">
        <v>87</v>
      </c>
      <c r="C62" s="39" t="s">
        <v>87</v>
      </c>
      <c r="D62" s="67" t="s">
        <v>87</v>
      </c>
      <c r="E62" s="69" t="s">
        <v>95</v>
      </c>
      <c r="F62" s="66"/>
      <c r="G62" s="64" t="e">
        <f>VLOOKUP(A62,#REF!,4,0)</f>
        <v>#REF!</v>
      </c>
      <c r="H62" s="64" t="e">
        <f>VLOOKUP(A62,#REF!,5,0)</f>
        <v>#REF!</v>
      </c>
      <c r="I62" s="64" t="e">
        <f>VLOOKUP(A62,#REF!,6,0)</f>
        <v>#REF!</v>
      </c>
      <c r="J62" s="81">
        <v>0.8</v>
      </c>
      <c r="K62" s="81">
        <f t="shared" si="77"/>
        <v>0.19999999999999996</v>
      </c>
      <c r="L62" s="84">
        <v>0.8</v>
      </c>
      <c r="M62" s="84">
        <v>0</v>
      </c>
      <c r="N62" s="84">
        <v>0.2</v>
      </c>
      <c r="O62" s="82" t="e">
        <f t="shared" si="10"/>
        <v>#REF!</v>
      </c>
      <c r="P62" s="82" t="e">
        <f t="shared" si="78"/>
        <v>#REF!</v>
      </c>
      <c r="Q62" s="82" t="e">
        <f t="shared" si="79"/>
        <v>#REF!</v>
      </c>
      <c r="R62" s="82" t="e">
        <f t="shared" si="80"/>
        <v>#REF!</v>
      </c>
      <c r="S62" s="82" t="e">
        <f t="shared" si="81"/>
        <v>#REF!</v>
      </c>
      <c r="T62" s="82" t="e">
        <f t="shared" si="82"/>
        <v>#REF!</v>
      </c>
      <c r="U62" s="89" t="e">
        <f t="shared" si="83"/>
        <v>#REF!</v>
      </c>
      <c r="V62" s="90" t="e">
        <f>VLOOKUP(A62,#REF!,7,0)</f>
        <v>#REF!</v>
      </c>
      <c r="W62" s="90" t="e">
        <f t="shared" si="84"/>
        <v>#REF!</v>
      </c>
      <c r="X62" s="90" t="e">
        <f t="shared" si="85"/>
        <v>#REF!</v>
      </c>
      <c r="Y62" s="90" t="e">
        <f t="shared" si="86"/>
        <v>#REF!</v>
      </c>
      <c r="Z62" s="90">
        <f t="shared" si="87"/>
        <v>255.24</v>
      </c>
      <c r="AA62" s="90">
        <v>114</v>
      </c>
      <c r="AB62" s="90">
        <f t="shared" si="88"/>
        <v>181.24</v>
      </c>
      <c r="AC62" s="90">
        <v>74</v>
      </c>
      <c r="AD62" s="90">
        <v>34.76</v>
      </c>
      <c r="AE62" s="90">
        <v>39.35</v>
      </c>
      <c r="AF62" s="90">
        <v>-4.59</v>
      </c>
      <c r="AG62" s="90">
        <v>34.76</v>
      </c>
      <c r="AH62" s="97" t="e">
        <f t="shared" si="89"/>
        <v>#REF!</v>
      </c>
      <c r="AI62" s="98" t="e">
        <f t="shared" si="90"/>
        <v>#REF!</v>
      </c>
      <c r="AJ62" s="97" t="e">
        <f t="shared" si="91"/>
        <v>#REF!</v>
      </c>
      <c r="AK62" s="6">
        <v>67.239999999999995</v>
      </c>
      <c r="AL62" s="99" t="e">
        <f t="shared" si="92"/>
        <v>#REF!</v>
      </c>
      <c r="AM62" s="6"/>
      <c r="AN62" s="54" t="e">
        <f t="shared" si="93"/>
        <v>#REF!</v>
      </c>
    </row>
    <row r="63" spans="1:40" ht="16.5" customHeight="1">
      <c r="A63" s="39" t="s">
        <v>121</v>
      </c>
      <c r="B63" s="39" t="s">
        <v>87</v>
      </c>
      <c r="C63" s="39" t="s">
        <v>87</v>
      </c>
      <c r="D63" s="67" t="s">
        <v>87</v>
      </c>
      <c r="E63" s="69" t="s">
        <v>95</v>
      </c>
      <c r="F63" s="66"/>
      <c r="G63" s="64" t="e">
        <f>VLOOKUP(A63,#REF!,4,0)</f>
        <v>#REF!</v>
      </c>
      <c r="H63" s="64" t="e">
        <f>VLOOKUP(A63,#REF!,5,0)</f>
        <v>#REF!</v>
      </c>
      <c r="I63" s="64" t="e">
        <f>VLOOKUP(A63,#REF!,6,0)</f>
        <v>#REF!</v>
      </c>
      <c r="J63" s="81">
        <v>0.8</v>
      </c>
      <c r="K63" s="81">
        <f t="shared" si="77"/>
        <v>0.19999999999999996</v>
      </c>
      <c r="L63" s="84">
        <v>0.8</v>
      </c>
      <c r="M63" s="84">
        <v>0</v>
      </c>
      <c r="N63" s="84">
        <v>0.2</v>
      </c>
      <c r="O63" s="82" t="e">
        <f t="shared" si="10"/>
        <v>#REF!</v>
      </c>
      <c r="P63" s="82" t="e">
        <f t="shared" si="78"/>
        <v>#REF!</v>
      </c>
      <c r="Q63" s="82" t="e">
        <f t="shared" si="79"/>
        <v>#REF!</v>
      </c>
      <c r="R63" s="82" t="e">
        <f t="shared" si="80"/>
        <v>#REF!</v>
      </c>
      <c r="S63" s="82" t="e">
        <f t="shared" si="81"/>
        <v>#REF!</v>
      </c>
      <c r="T63" s="82" t="e">
        <f t="shared" si="82"/>
        <v>#REF!</v>
      </c>
      <c r="U63" s="89" t="e">
        <f t="shared" si="83"/>
        <v>#REF!</v>
      </c>
      <c r="V63" s="90" t="e">
        <f>VLOOKUP(A63,#REF!,7,0)</f>
        <v>#REF!</v>
      </c>
      <c r="W63" s="90" t="e">
        <f t="shared" si="84"/>
        <v>#REF!</v>
      </c>
      <c r="X63" s="90" t="e">
        <f t="shared" si="85"/>
        <v>#REF!</v>
      </c>
      <c r="Y63" s="90" t="e">
        <f t="shared" si="86"/>
        <v>#REF!</v>
      </c>
      <c r="Z63" s="90">
        <f t="shared" si="87"/>
        <v>401.27</v>
      </c>
      <c r="AA63" s="90">
        <v>197</v>
      </c>
      <c r="AB63" s="90">
        <f t="shared" si="88"/>
        <v>273.27</v>
      </c>
      <c r="AC63" s="90">
        <v>128</v>
      </c>
      <c r="AD63" s="90">
        <v>100.46</v>
      </c>
      <c r="AE63" s="90">
        <v>95.7</v>
      </c>
      <c r="AF63" s="90">
        <v>4.76</v>
      </c>
      <c r="AG63" s="90">
        <v>100.46</v>
      </c>
      <c r="AH63" s="97" t="e">
        <f t="shared" si="89"/>
        <v>#REF!</v>
      </c>
      <c r="AI63" s="98" t="e">
        <f t="shared" si="90"/>
        <v>#REF!</v>
      </c>
      <c r="AJ63" s="97" t="e">
        <f t="shared" si="91"/>
        <v>#REF!</v>
      </c>
      <c r="AK63" s="6">
        <v>76.27</v>
      </c>
      <c r="AL63" s="99" t="e">
        <f t="shared" si="92"/>
        <v>#REF!</v>
      </c>
      <c r="AM63" s="6"/>
      <c r="AN63" s="54" t="e">
        <f t="shared" si="93"/>
        <v>#REF!</v>
      </c>
    </row>
    <row r="64" spans="1:40" ht="16.5" customHeight="1">
      <c r="A64" s="39" t="s">
        <v>122</v>
      </c>
      <c r="B64" s="39" t="s">
        <v>87</v>
      </c>
      <c r="C64" s="39" t="s">
        <v>87</v>
      </c>
      <c r="D64" s="67" t="s">
        <v>87</v>
      </c>
      <c r="E64" s="69" t="s">
        <v>95</v>
      </c>
      <c r="F64" s="66" t="s">
        <v>87</v>
      </c>
      <c r="G64" s="64" t="e">
        <f>VLOOKUP(A64,#REF!,4,0)</f>
        <v>#REF!</v>
      </c>
      <c r="H64" s="64" t="e">
        <f>VLOOKUP(A64,#REF!,5,0)</f>
        <v>#REF!</v>
      </c>
      <c r="I64" s="64" t="e">
        <f>VLOOKUP(A64,#REF!,6,0)</f>
        <v>#REF!</v>
      </c>
      <c r="J64" s="81">
        <v>0.8</v>
      </c>
      <c r="K64" s="81">
        <f t="shared" si="77"/>
        <v>0.19999999999999996</v>
      </c>
      <c r="L64" s="84">
        <v>0.8</v>
      </c>
      <c r="M64" s="84">
        <v>0</v>
      </c>
      <c r="N64" s="84">
        <v>0.2</v>
      </c>
      <c r="O64" s="82" t="e">
        <f t="shared" si="10"/>
        <v>#REF!</v>
      </c>
      <c r="P64" s="82" t="e">
        <f t="shared" si="78"/>
        <v>#REF!</v>
      </c>
      <c r="Q64" s="82" t="e">
        <f t="shared" si="79"/>
        <v>#REF!</v>
      </c>
      <c r="R64" s="82" t="e">
        <f t="shared" si="80"/>
        <v>#REF!</v>
      </c>
      <c r="S64" s="82" t="e">
        <f t="shared" si="81"/>
        <v>#REF!</v>
      </c>
      <c r="T64" s="82" t="e">
        <f t="shared" si="82"/>
        <v>#REF!</v>
      </c>
      <c r="U64" s="89" t="e">
        <f t="shared" si="83"/>
        <v>#REF!</v>
      </c>
      <c r="V64" s="90" t="e">
        <f>VLOOKUP(A64,#REF!,7,0)</f>
        <v>#REF!</v>
      </c>
      <c r="W64" s="90" t="e">
        <f t="shared" si="84"/>
        <v>#REF!</v>
      </c>
      <c r="X64" s="90" t="e">
        <f t="shared" si="85"/>
        <v>#REF!</v>
      </c>
      <c r="Y64" s="90" t="e">
        <f t="shared" si="86"/>
        <v>#REF!</v>
      </c>
      <c r="Z64" s="90">
        <f t="shared" si="87"/>
        <v>122.32</v>
      </c>
      <c r="AA64" s="90">
        <v>41</v>
      </c>
      <c r="AB64" s="90">
        <f t="shared" si="88"/>
        <v>84.32</v>
      </c>
      <c r="AC64" s="90">
        <v>38</v>
      </c>
      <c r="AD64" s="90">
        <v>33.549999999999997</v>
      </c>
      <c r="AE64" s="90">
        <v>27.21</v>
      </c>
      <c r="AF64" s="90">
        <v>6.34</v>
      </c>
      <c r="AG64" s="90">
        <v>33.549999999999997</v>
      </c>
      <c r="AH64" s="97" t="e">
        <f t="shared" si="89"/>
        <v>#REF!</v>
      </c>
      <c r="AI64" s="98" t="e">
        <f t="shared" si="90"/>
        <v>#REF!</v>
      </c>
      <c r="AJ64" s="97" t="e">
        <f t="shared" si="91"/>
        <v>#REF!</v>
      </c>
      <c r="AK64" s="6">
        <v>43.32</v>
      </c>
      <c r="AL64" s="99" t="e">
        <f t="shared" si="92"/>
        <v>#REF!</v>
      </c>
      <c r="AM64" s="6"/>
      <c r="AN64" s="54" t="e">
        <f t="shared" si="93"/>
        <v>#REF!</v>
      </c>
    </row>
    <row r="65" spans="1:40" ht="16.5" customHeight="1">
      <c r="A65" s="39" t="s">
        <v>123</v>
      </c>
      <c r="B65" s="39" t="s">
        <v>87</v>
      </c>
      <c r="C65" s="39" t="s">
        <v>87</v>
      </c>
      <c r="D65" s="67" t="s">
        <v>87</v>
      </c>
      <c r="E65" s="69" t="s">
        <v>95</v>
      </c>
      <c r="F65" s="66" t="s">
        <v>87</v>
      </c>
      <c r="G65" s="64" t="e">
        <f>VLOOKUP(A65,#REF!,4,0)</f>
        <v>#REF!</v>
      </c>
      <c r="H65" s="64" t="e">
        <f>VLOOKUP(A65,#REF!,5,0)</f>
        <v>#REF!</v>
      </c>
      <c r="I65" s="64" t="e">
        <f>VLOOKUP(A65,#REF!,6,0)</f>
        <v>#REF!</v>
      </c>
      <c r="J65" s="81">
        <v>0.8</v>
      </c>
      <c r="K65" s="81">
        <f t="shared" si="77"/>
        <v>0.19999999999999996</v>
      </c>
      <c r="L65" s="84">
        <v>0.8</v>
      </c>
      <c r="M65" s="84">
        <v>0</v>
      </c>
      <c r="N65" s="84">
        <v>0.2</v>
      </c>
      <c r="O65" s="82" t="e">
        <f t="shared" si="10"/>
        <v>#REF!</v>
      </c>
      <c r="P65" s="82" t="e">
        <f t="shared" si="78"/>
        <v>#REF!</v>
      </c>
      <c r="Q65" s="82" t="e">
        <f t="shared" si="79"/>
        <v>#REF!</v>
      </c>
      <c r="R65" s="82" t="e">
        <f t="shared" si="80"/>
        <v>#REF!</v>
      </c>
      <c r="S65" s="82" t="e">
        <f t="shared" si="81"/>
        <v>#REF!</v>
      </c>
      <c r="T65" s="82" t="e">
        <f t="shared" si="82"/>
        <v>#REF!</v>
      </c>
      <c r="U65" s="89" t="e">
        <f t="shared" si="83"/>
        <v>#REF!</v>
      </c>
      <c r="V65" s="90" t="e">
        <f>VLOOKUP(A65,#REF!,7,0)</f>
        <v>#REF!</v>
      </c>
      <c r="W65" s="90" t="e">
        <f t="shared" si="84"/>
        <v>#REF!</v>
      </c>
      <c r="X65" s="90" t="e">
        <f t="shared" si="85"/>
        <v>#REF!</v>
      </c>
      <c r="Y65" s="90" t="e">
        <f t="shared" si="86"/>
        <v>#REF!</v>
      </c>
      <c r="Z65" s="90">
        <f t="shared" si="87"/>
        <v>173.65</v>
      </c>
      <c r="AA65" s="90">
        <v>64</v>
      </c>
      <c r="AB65" s="90">
        <f t="shared" si="88"/>
        <v>114.65</v>
      </c>
      <c r="AC65" s="90">
        <v>59</v>
      </c>
      <c r="AD65" s="90">
        <v>34.75</v>
      </c>
      <c r="AE65" s="90">
        <v>31.96</v>
      </c>
      <c r="AF65" s="90">
        <v>2.79</v>
      </c>
      <c r="AG65" s="90">
        <v>34.75</v>
      </c>
      <c r="AH65" s="97" t="e">
        <f t="shared" si="89"/>
        <v>#REF!</v>
      </c>
      <c r="AI65" s="98" t="e">
        <f t="shared" si="90"/>
        <v>#REF!</v>
      </c>
      <c r="AJ65" s="97" t="e">
        <f t="shared" si="91"/>
        <v>#REF!</v>
      </c>
      <c r="AK65" s="6">
        <v>50.65</v>
      </c>
      <c r="AL65" s="99" t="e">
        <f t="shared" si="92"/>
        <v>#REF!</v>
      </c>
      <c r="AM65" s="6"/>
      <c r="AN65" s="54" t="e">
        <f t="shared" si="93"/>
        <v>#REF!</v>
      </c>
    </row>
    <row r="66" spans="1:40" s="47" customFormat="1" ht="18" customHeight="1">
      <c r="A66" s="28" t="s">
        <v>124</v>
      </c>
      <c r="B66" s="28"/>
      <c r="C66" s="28"/>
      <c r="D66" s="70"/>
      <c r="E66" s="70"/>
      <c r="F66" s="28"/>
      <c r="G66" s="71" t="e">
        <f>SUM(G68:G77)</f>
        <v>#REF!</v>
      </c>
      <c r="H66" s="71" t="e">
        <f>SUM(H68:H77)</f>
        <v>#REF!</v>
      </c>
      <c r="I66" s="71" t="e">
        <f>SUM(I68:I77)</f>
        <v>#REF!</v>
      </c>
      <c r="J66" s="85"/>
      <c r="K66" s="85"/>
      <c r="L66" s="85"/>
      <c r="M66" s="85"/>
      <c r="N66" s="85"/>
      <c r="O66" s="78" t="e">
        <f t="shared" ref="O66:AG66" si="94">SUM(O68:O77)</f>
        <v>#REF!</v>
      </c>
      <c r="P66" s="78" t="e">
        <f t="shared" si="94"/>
        <v>#REF!</v>
      </c>
      <c r="Q66" s="78" t="e">
        <f t="shared" si="94"/>
        <v>#REF!</v>
      </c>
      <c r="R66" s="78" t="e">
        <f t="shared" si="94"/>
        <v>#REF!</v>
      </c>
      <c r="S66" s="78" t="e">
        <f t="shared" si="94"/>
        <v>#REF!</v>
      </c>
      <c r="T66" s="78" t="e">
        <f t="shared" si="94"/>
        <v>#REF!</v>
      </c>
      <c r="U66" s="78" t="e">
        <f t="shared" si="94"/>
        <v>#REF!</v>
      </c>
      <c r="V66" s="78" t="e">
        <f t="shared" si="94"/>
        <v>#REF!</v>
      </c>
      <c r="W66" s="78" t="e">
        <f t="shared" si="94"/>
        <v>#REF!</v>
      </c>
      <c r="X66" s="78" t="e">
        <f t="shared" si="94"/>
        <v>#REF!</v>
      </c>
      <c r="Y66" s="78" t="e">
        <f t="shared" si="94"/>
        <v>#REF!</v>
      </c>
      <c r="Z66" s="78">
        <f t="shared" si="94"/>
        <v>809.54</v>
      </c>
      <c r="AA66" s="78">
        <f t="shared" si="94"/>
        <v>350</v>
      </c>
      <c r="AB66" s="78">
        <f t="shared" si="94"/>
        <v>624.54</v>
      </c>
      <c r="AC66" s="78">
        <f t="shared" si="94"/>
        <v>185</v>
      </c>
      <c r="AD66" s="78">
        <f t="shared" si="94"/>
        <v>144.47999999999999</v>
      </c>
      <c r="AE66" s="78">
        <f t="shared" si="94"/>
        <v>147.49</v>
      </c>
      <c r="AF66" s="78">
        <f t="shared" si="94"/>
        <v>-3.0100000000000025</v>
      </c>
      <c r="AG66" s="78">
        <f t="shared" si="94"/>
        <v>144.47999999999999</v>
      </c>
      <c r="AH66" s="78" t="e">
        <f t="shared" ref="AH66:AM66" si="95">SUM(AH68:AH77)</f>
        <v>#REF!</v>
      </c>
      <c r="AI66" s="78" t="e">
        <f t="shared" si="95"/>
        <v>#REF!</v>
      </c>
      <c r="AJ66" s="78" t="e">
        <f t="shared" si="95"/>
        <v>#REF!</v>
      </c>
      <c r="AK66" s="78">
        <f t="shared" si="95"/>
        <v>274.53999999999996</v>
      </c>
      <c r="AL66" s="102" t="e">
        <f t="shared" si="95"/>
        <v>#REF!</v>
      </c>
      <c r="AM66" s="78" t="e">
        <f t="shared" si="95"/>
        <v>#REF!</v>
      </c>
    </row>
    <row r="67" spans="1:40" s="47" customFormat="1" ht="24" customHeight="1">
      <c r="A67" s="28" t="s">
        <v>75</v>
      </c>
      <c r="B67" s="28"/>
      <c r="C67" s="28"/>
      <c r="D67" s="70"/>
      <c r="E67" s="70"/>
      <c r="F67" s="28"/>
      <c r="G67" s="71" t="e">
        <f>SUM(G68:G71)</f>
        <v>#REF!</v>
      </c>
      <c r="H67" s="71" t="e">
        <f>SUM(H68:H71)</f>
        <v>#REF!</v>
      </c>
      <c r="I67" s="71" t="e">
        <f>SUM(I68:I71)</f>
        <v>#REF!</v>
      </c>
      <c r="J67" s="85"/>
      <c r="K67" s="85"/>
      <c r="L67" s="85"/>
      <c r="M67" s="85"/>
      <c r="N67" s="85"/>
      <c r="O67" s="78" t="e">
        <f t="shared" ref="O67:AG67" si="96">SUM(O68:O71)</f>
        <v>#REF!</v>
      </c>
      <c r="P67" s="78" t="e">
        <f t="shared" si="96"/>
        <v>#REF!</v>
      </c>
      <c r="Q67" s="78" t="e">
        <f t="shared" si="96"/>
        <v>#REF!</v>
      </c>
      <c r="R67" s="78" t="e">
        <f t="shared" si="96"/>
        <v>#REF!</v>
      </c>
      <c r="S67" s="78" t="e">
        <f t="shared" si="96"/>
        <v>#REF!</v>
      </c>
      <c r="T67" s="78" t="e">
        <f t="shared" si="96"/>
        <v>#REF!</v>
      </c>
      <c r="U67" s="78" t="e">
        <f t="shared" si="96"/>
        <v>#REF!</v>
      </c>
      <c r="V67" s="78" t="e">
        <f t="shared" si="96"/>
        <v>#REF!</v>
      </c>
      <c r="W67" s="78" t="e">
        <f t="shared" si="96"/>
        <v>#REF!</v>
      </c>
      <c r="X67" s="78" t="e">
        <f t="shared" si="96"/>
        <v>#REF!</v>
      </c>
      <c r="Y67" s="78" t="e">
        <f t="shared" si="96"/>
        <v>#REF!</v>
      </c>
      <c r="Z67" s="78">
        <f t="shared" si="96"/>
        <v>75.44</v>
      </c>
      <c r="AA67" s="78">
        <f t="shared" si="96"/>
        <v>38</v>
      </c>
      <c r="AB67" s="78">
        <f t="shared" si="96"/>
        <v>74.44</v>
      </c>
      <c r="AC67" s="78">
        <f t="shared" si="96"/>
        <v>1</v>
      </c>
      <c r="AD67" s="78">
        <f t="shared" si="96"/>
        <v>19.540000000000003</v>
      </c>
      <c r="AE67" s="78">
        <f t="shared" si="96"/>
        <v>19.37</v>
      </c>
      <c r="AF67" s="78">
        <f t="shared" si="96"/>
        <v>0.16999999999999998</v>
      </c>
      <c r="AG67" s="78">
        <f t="shared" si="96"/>
        <v>19.540000000000003</v>
      </c>
      <c r="AH67" s="78" t="e">
        <f t="shared" ref="AH67:AM67" si="97">SUM(AH68:AH71)</f>
        <v>#REF!</v>
      </c>
      <c r="AI67" s="78" t="e">
        <f t="shared" si="97"/>
        <v>#REF!</v>
      </c>
      <c r="AJ67" s="78" t="e">
        <f t="shared" si="97"/>
        <v>#REF!</v>
      </c>
      <c r="AK67" s="78">
        <f t="shared" si="97"/>
        <v>36.44</v>
      </c>
      <c r="AL67" s="102" t="e">
        <f t="shared" si="97"/>
        <v>#REF!</v>
      </c>
      <c r="AM67" s="78" t="e">
        <f t="shared" si="97"/>
        <v>#REF!</v>
      </c>
    </row>
    <row r="68" spans="1:40" ht="16.5" customHeight="1">
      <c r="A68" s="39" t="s">
        <v>125</v>
      </c>
      <c r="B68" s="39"/>
      <c r="C68" s="39"/>
      <c r="D68" s="67"/>
      <c r="E68" s="67"/>
      <c r="F68" s="66"/>
      <c r="G68" s="64" t="e">
        <f>VLOOKUP(A68,#REF!,4,0)</f>
        <v>#REF!</v>
      </c>
      <c r="H68" s="64" t="e">
        <f>VLOOKUP(A68,#REF!,5,0)</f>
        <v>#REF!</v>
      </c>
      <c r="I68" s="64" t="e">
        <f>VLOOKUP(A68,#REF!,6,0)</f>
        <v>#REF!</v>
      </c>
      <c r="J68" s="81">
        <v>0.6</v>
      </c>
      <c r="K68" s="81">
        <f t="shared" ref="K68:K77" si="98">1-J68</f>
        <v>0.4</v>
      </c>
      <c r="L68" s="82">
        <v>0</v>
      </c>
      <c r="M68" s="82">
        <v>1</v>
      </c>
      <c r="N68" s="82">
        <v>0</v>
      </c>
      <c r="O68" s="82" t="e">
        <f t="shared" si="10"/>
        <v>#REF!</v>
      </c>
      <c r="P68" s="82" t="e">
        <f t="shared" ref="P68:P77" si="99">ROUND(J68*(H68*0.2+I68*0.16),2)</f>
        <v>#REF!</v>
      </c>
      <c r="Q68" s="82" t="e">
        <f t="shared" ref="Q68:Q77" si="100">ROUND(K68*L68*(H68*0.2+I68*0.16),2)</f>
        <v>#REF!</v>
      </c>
      <c r="R68" s="82" t="e">
        <f t="shared" ref="R68:R77" si="101">ROUND(K68*M68*(H68*0.2+I68*0.16),2)</f>
        <v>#REF!</v>
      </c>
      <c r="S68" s="82" t="e">
        <f t="shared" ref="S68:S77" si="102">ROUND(K68*N68*(H68*0.2+I68*0.16),2)</f>
        <v>#REF!</v>
      </c>
      <c r="T68" s="82" t="e">
        <f t="shared" ref="T68:T77" si="103">R68+S68</f>
        <v>#REF!</v>
      </c>
      <c r="U68" s="89" t="e">
        <f t="shared" ref="U68:U77" si="104">ROUND((H68*0.2+I68*0.16),2)</f>
        <v>#REF!</v>
      </c>
      <c r="V68" s="90" t="e">
        <f>VLOOKUP(A68,#REF!,7,0)</f>
        <v>#REF!</v>
      </c>
      <c r="W68" s="90" t="e">
        <f t="shared" ref="W68:W77" si="105">X68+Y68</f>
        <v>#REF!</v>
      </c>
      <c r="X68" s="90" t="e">
        <f t="shared" ref="X68:X77" si="106">P68+V68</f>
        <v>#REF!</v>
      </c>
      <c r="Y68" s="90" t="e">
        <f t="shared" ref="Y68:Y77" si="107">Q68</f>
        <v>#REF!</v>
      </c>
      <c r="Z68" s="90">
        <f t="shared" ref="Z68:Z77" si="108">AB68+AC68</f>
        <v>42.019999999999996</v>
      </c>
      <c r="AA68" s="90">
        <v>20</v>
      </c>
      <c r="AB68" s="90">
        <f t="shared" ref="AB68:AB77" si="109">AA68+AK68</f>
        <v>42.019999999999996</v>
      </c>
      <c r="AC68" s="90">
        <v>0</v>
      </c>
      <c r="AD68" s="90">
        <v>11.55</v>
      </c>
      <c r="AE68" s="90">
        <v>11.55</v>
      </c>
      <c r="AF68" s="90">
        <v>0</v>
      </c>
      <c r="AG68" s="90">
        <v>11.55</v>
      </c>
      <c r="AH68" s="97" t="e">
        <f t="shared" ref="AH68:AH77" si="110">AI68+AJ68</f>
        <v>#REF!</v>
      </c>
      <c r="AI68" s="98" t="e">
        <f t="shared" ref="AI68:AI77" si="111">P68-AA68+V68</f>
        <v>#REF!</v>
      </c>
      <c r="AJ68" s="97" t="e">
        <f t="shared" ref="AJ68:AJ77" si="112">Q68-AC68</f>
        <v>#REF!</v>
      </c>
      <c r="AK68" s="6">
        <v>22.02</v>
      </c>
      <c r="AL68" s="99" t="e">
        <f t="shared" ref="AL68:AL77" si="113">W68-Z68</f>
        <v>#REF!</v>
      </c>
      <c r="AM68" s="101" t="e">
        <f>AK68-AI68</f>
        <v>#REF!</v>
      </c>
      <c r="AN68" s="54" t="e">
        <f t="shared" ref="AN68:AN77" si="114">AL68+AC68</f>
        <v>#REF!</v>
      </c>
    </row>
    <row r="69" spans="1:40" ht="16.5" customHeight="1">
      <c r="A69" s="39" t="s">
        <v>126</v>
      </c>
      <c r="B69" s="72"/>
      <c r="C69" s="72"/>
      <c r="D69" s="67" t="s">
        <v>78</v>
      </c>
      <c r="E69" s="67" t="s">
        <v>91</v>
      </c>
      <c r="F69" s="66"/>
      <c r="G69" s="64" t="e">
        <f>VLOOKUP(A69,#REF!,4,0)</f>
        <v>#REF!</v>
      </c>
      <c r="H69" s="64" t="e">
        <f>VLOOKUP(A69,#REF!,5,0)</f>
        <v>#REF!</v>
      </c>
      <c r="I69" s="64" t="e">
        <f>VLOOKUP(A69,#REF!,6,0)</f>
        <v>#REF!</v>
      </c>
      <c r="J69" s="81">
        <v>0.6</v>
      </c>
      <c r="K69" s="81">
        <f t="shared" si="98"/>
        <v>0.4</v>
      </c>
      <c r="L69" s="84">
        <v>0.4</v>
      </c>
      <c r="M69" s="82">
        <v>0.6</v>
      </c>
      <c r="N69" s="82"/>
      <c r="O69" s="82" t="e">
        <f t="shared" si="10"/>
        <v>#REF!</v>
      </c>
      <c r="P69" s="82" t="e">
        <f t="shared" si="99"/>
        <v>#REF!</v>
      </c>
      <c r="Q69" s="82" t="e">
        <f t="shared" si="100"/>
        <v>#REF!</v>
      </c>
      <c r="R69" s="82" t="e">
        <f t="shared" si="101"/>
        <v>#REF!</v>
      </c>
      <c r="S69" s="82" t="e">
        <f t="shared" si="102"/>
        <v>#REF!</v>
      </c>
      <c r="T69" s="82" t="e">
        <f t="shared" si="103"/>
        <v>#REF!</v>
      </c>
      <c r="U69" s="89" t="e">
        <f t="shared" si="104"/>
        <v>#REF!</v>
      </c>
      <c r="V69" s="90" t="e">
        <f>VLOOKUP(A69,#REF!,7,0)</f>
        <v>#REF!</v>
      </c>
      <c r="W69" s="90" t="e">
        <f t="shared" si="105"/>
        <v>#REF!</v>
      </c>
      <c r="X69" s="90" t="e">
        <f t="shared" si="106"/>
        <v>#REF!</v>
      </c>
      <c r="Y69" s="90" t="e">
        <f t="shared" si="107"/>
        <v>#REF!</v>
      </c>
      <c r="Z69" s="90">
        <f t="shared" si="108"/>
        <v>17.439999999999998</v>
      </c>
      <c r="AA69" s="90">
        <v>8</v>
      </c>
      <c r="AB69" s="90">
        <f t="shared" si="109"/>
        <v>16.439999999999998</v>
      </c>
      <c r="AC69" s="90">
        <v>1</v>
      </c>
      <c r="AD69" s="90">
        <v>6.01</v>
      </c>
      <c r="AE69" s="90">
        <v>5.86</v>
      </c>
      <c r="AF69" s="90">
        <v>0.15</v>
      </c>
      <c r="AG69" s="90">
        <v>6.01</v>
      </c>
      <c r="AH69" s="97" t="e">
        <f t="shared" si="110"/>
        <v>#REF!</v>
      </c>
      <c r="AI69" s="98" t="e">
        <f t="shared" si="111"/>
        <v>#REF!</v>
      </c>
      <c r="AJ69" s="97" t="e">
        <f t="shared" si="112"/>
        <v>#REF!</v>
      </c>
      <c r="AK69" s="6">
        <v>8.44</v>
      </c>
      <c r="AL69" s="99" t="e">
        <f t="shared" si="113"/>
        <v>#REF!</v>
      </c>
      <c r="AM69" s="101" t="e">
        <f>AK69-AH69-AC69</f>
        <v>#REF!</v>
      </c>
      <c r="AN69" s="54" t="e">
        <f t="shared" si="114"/>
        <v>#REF!</v>
      </c>
    </row>
    <row r="70" spans="1:40" ht="16.5" customHeight="1">
      <c r="A70" s="39" t="s">
        <v>127</v>
      </c>
      <c r="B70" s="72"/>
      <c r="C70" s="72"/>
      <c r="D70" s="67" t="s">
        <v>78</v>
      </c>
      <c r="E70" s="69" t="s">
        <v>91</v>
      </c>
      <c r="F70" s="66"/>
      <c r="G70" s="64" t="e">
        <f>VLOOKUP(A70,#REF!,4,0)</f>
        <v>#REF!</v>
      </c>
      <c r="H70" s="64" t="e">
        <f>VLOOKUP(A70,#REF!,5,0)</f>
        <v>#REF!</v>
      </c>
      <c r="I70" s="64" t="e">
        <f>VLOOKUP(A70,#REF!,6,0)</f>
        <v>#REF!</v>
      </c>
      <c r="J70" s="81">
        <v>0.6</v>
      </c>
      <c r="K70" s="81">
        <f t="shared" si="98"/>
        <v>0.4</v>
      </c>
      <c r="L70" s="84">
        <v>0.4</v>
      </c>
      <c r="M70" s="82">
        <v>0.6</v>
      </c>
      <c r="N70" s="82"/>
      <c r="O70" s="82" t="e">
        <f t="shared" si="10"/>
        <v>#REF!</v>
      </c>
      <c r="P70" s="82" t="e">
        <f t="shared" si="99"/>
        <v>#REF!</v>
      </c>
      <c r="Q70" s="82" t="e">
        <f t="shared" si="100"/>
        <v>#REF!</v>
      </c>
      <c r="R70" s="82" t="e">
        <f t="shared" si="101"/>
        <v>#REF!</v>
      </c>
      <c r="S70" s="82" t="e">
        <f t="shared" si="102"/>
        <v>#REF!</v>
      </c>
      <c r="T70" s="82" t="e">
        <f t="shared" si="103"/>
        <v>#REF!</v>
      </c>
      <c r="U70" s="89" t="e">
        <f t="shared" si="104"/>
        <v>#REF!</v>
      </c>
      <c r="V70" s="90" t="e">
        <f>VLOOKUP(A70,#REF!,7,0)</f>
        <v>#REF!</v>
      </c>
      <c r="W70" s="90" t="e">
        <f t="shared" si="105"/>
        <v>#REF!</v>
      </c>
      <c r="X70" s="90" t="e">
        <f t="shared" si="106"/>
        <v>#REF!</v>
      </c>
      <c r="Y70" s="90" t="e">
        <f t="shared" si="107"/>
        <v>#REF!</v>
      </c>
      <c r="Z70" s="90">
        <f t="shared" si="108"/>
        <v>8.2200000000000006</v>
      </c>
      <c r="AA70" s="90">
        <v>6</v>
      </c>
      <c r="AB70" s="90">
        <f t="shared" si="109"/>
        <v>8.2200000000000006</v>
      </c>
      <c r="AC70" s="90">
        <v>0</v>
      </c>
      <c r="AD70" s="90">
        <v>8.0000000000000099E-2</v>
      </c>
      <c r="AE70" s="90">
        <v>8.0000000000000099E-2</v>
      </c>
      <c r="AF70" s="90">
        <v>0</v>
      </c>
      <c r="AG70" s="90">
        <v>8.0000000000000099E-2</v>
      </c>
      <c r="AH70" s="97" t="e">
        <f t="shared" si="110"/>
        <v>#REF!</v>
      </c>
      <c r="AI70" s="98" t="e">
        <f t="shared" si="111"/>
        <v>#REF!</v>
      </c>
      <c r="AJ70" s="97" t="e">
        <f t="shared" si="112"/>
        <v>#REF!</v>
      </c>
      <c r="AK70" s="6">
        <v>2.2200000000000002</v>
      </c>
      <c r="AL70" s="99" t="e">
        <f t="shared" si="113"/>
        <v>#REF!</v>
      </c>
      <c r="AM70" s="6"/>
      <c r="AN70" s="54" t="e">
        <f t="shared" si="114"/>
        <v>#REF!</v>
      </c>
    </row>
    <row r="71" spans="1:40" ht="16.5" customHeight="1">
      <c r="A71" s="39" t="s">
        <v>128</v>
      </c>
      <c r="B71" s="72"/>
      <c r="C71" s="72"/>
      <c r="D71" s="67" t="s">
        <v>78</v>
      </c>
      <c r="E71" s="103" t="s">
        <v>91</v>
      </c>
      <c r="F71" s="66"/>
      <c r="G71" s="64" t="e">
        <f>VLOOKUP(A71,#REF!,4,0)</f>
        <v>#REF!</v>
      </c>
      <c r="H71" s="64" t="e">
        <f>VLOOKUP(A71,#REF!,5,0)</f>
        <v>#REF!</v>
      </c>
      <c r="I71" s="64" t="e">
        <f>VLOOKUP(A71,#REF!,6,0)</f>
        <v>#REF!</v>
      </c>
      <c r="J71" s="81">
        <v>0.6</v>
      </c>
      <c r="K71" s="81">
        <f t="shared" si="98"/>
        <v>0.4</v>
      </c>
      <c r="L71" s="84">
        <v>0.7</v>
      </c>
      <c r="M71" s="84">
        <v>0</v>
      </c>
      <c r="N71" s="84">
        <v>0.3</v>
      </c>
      <c r="O71" s="82" t="e">
        <f t="shared" si="10"/>
        <v>#REF!</v>
      </c>
      <c r="P71" s="82" t="e">
        <f t="shared" si="99"/>
        <v>#REF!</v>
      </c>
      <c r="Q71" s="82" t="e">
        <f t="shared" si="100"/>
        <v>#REF!</v>
      </c>
      <c r="R71" s="82" t="e">
        <f t="shared" si="101"/>
        <v>#REF!</v>
      </c>
      <c r="S71" s="82" t="e">
        <f t="shared" si="102"/>
        <v>#REF!</v>
      </c>
      <c r="T71" s="82" t="e">
        <f t="shared" si="103"/>
        <v>#REF!</v>
      </c>
      <c r="U71" s="89" t="e">
        <f t="shared" si="104"/>
        <v>#REF!</v>
      </c>
      <c r="V71" s="90" t="e">
        <f>VLOOKUP(A71,#REF!,7,0)</f>
        <v>#REF!</v>
      </c>
      <c r="W71" s="90" t="e">
        <f t="shared" si="105"/>
        <v>#REF!</v>
      </c>
      <c r="X71" s="90" t="e">
        <f t="shared" si="106"/>
        <v>#REF!</v>
      </c>
      <c r="Y71" s="90" t="e">
        <f t="shared" si="107"/>
        <v>#REF!</v>
      </c>
      <c r="Z71" s="90">
        <f t="shared" si="108"/>
        <v>7.76</v>
      </c>
      <c r="AA71" s="90">
        <v>4</v>
      </c>
      <c r="AB71" s="90">
        <f t="shared" si="109"/>
        <v>7.76</v>
      </c>
      <c r="AC71" s="90">
        <v>0</v>
      </c>
      <c r="AD71" s="90">
        <v>1.9</v>
      </c>
      <c r="AE71" s="90">
        <v>1.88</v>
      </c>
      <c r="AF71" s="90">
        <v>0.02</v>
      </c>
      <c r="AG71" s="90">
        <v>1.9</v>
      </c>
      <c r="AH71" s="97" t="e">
        <f t="shared" si="110"/>
        <v>#REF!</v>
      </c>
      <c r="AI71" s="98" t="e">
        <f t="shared" si="111"/>
        <v>#REF!</v>
      </c>
      <c r="AJ71" s="97" t="e">
        <f t="shared" si="112"/>
        <v>#REF!</v>
      </c>
      <c r="AK71" s="6">
        <v>3.76</v>
      </c>
      <c r="AL71" s="99" t="e">
        <f t="shared" si="113"/>
        <v>#REF!</v>
      </c>
      <c r="AM71" s="6"/>
      <c r="AN71" s="54" t="e">
        <f t="shared" si="114"/>
        <v>#REF!</v>
      </c>
    </row>
    <row r="72" spans="1:40" ht="16.5" customHeight="1">
      <c r="A72" s="39" t="s">
        <v>129</v>
      </c>
      <c r="B72" s="73"/>
      <c r="C72" s="73"/>
      <c r="D72" s="67" t="s">
        <v>87</v>
      </c>
      <c r="E72" s="67" t="s">
        <v>91</v>
      </c>
      <c r="F72" s="66"/>
      <c r="G72" s="64" t="e">
        <f>VLOOKUP(A72,#REF!,4,0)</f>
        <v>#REF!</v>
      </c>
      <c r="H72" s="64" t="e">
        <f>VLOOKUP(A72,#REF!,5,0)</f>
        <v>#REF!</v>
      </c>
      <c r="I72" s="64" t="e">
        <f>VLOOKUP(A72,#REF!,6,0)</f>
        <v>#REF!</v>
      </c>
      <c r="J72" s="81">
        <v>0.6</v>
      </c>
      <c r="K72" s="81">
        <f t="shared" si="98"/>
        <v>0.4</v>
      </c>
      <c r="L72" s="84">
        <v>0.7</v>
      </c>
      <c r="M72" s="84">
        <v>0</v>
      </c>
      <c r="N72" s="84">
        <v>0.3</v>
      </c>
      <c r="O72" s="82" t="e">
        <f t="shared" si="10"/>
        <v>#REF!</v>
      </c>
      <c r="P72" s="82" t="e">
        <f t="shared" si="99"/>
        <v>#REF!</v>
      </c>
      <c r="Q72" s="82" t="e">
        <f t="shared" si="100"/>
        <v>#REF!</v>
      </c>
      <c r="R72" s="82" t="e">
        <f t="shared" si="101"/>
        <v>#REF!</v>
      </c>
      <c r="S72" s="82" t="e">
        <f t="shared" si="102"/>
        <v>#REF!</v>
      </c>
      <c r="T72" s="82" t="e">
        <f t="shared" si="103"/>
        <v>#REF!</v>
      </c>
      <c r="U72" s="89" t="e">
        <f t="shared" si="104"/>
        <v>#REF!</v>
      </c>
      <c r="V72" s="90" t="e">
        <f>VLOOKUP(A72,#REF!,7,0)</f>
        <v>#REF!</v>
      </c>
      <c r="W72" s="90" t="e">
        <f t="shared" si="105"/>
        <v>#REF!</v>
      </c>
      <c r="X72" s="90" t="e">
        <f t="shared" si="106"/>
        <v>#REF!</v>
      </c>
      <c r="Y72" s="90" t="e">
        <f t="shared" si="107"/>
        <v>#REF!</v>
      </c>
      <c r="Z72" s="90">
        <f t="shared" si="108"/>
        <v>73.94</v>
      </c>
      <c r="AA72" s="90">
        <v>32</v>
      </c>
      <c r="AB72" s="90">
        <f t="shared" si="109"/>
        <v>58.94</v>
      </c>
      <c r="AC72" s="90">
        <v>15</v>
      </c>
      <c r="AD72" s="90">
        <v>13.4</v>
      </c>
      <c r="AE72" s="90">
        <v>13.55</v>
      </c>
      <c r="AF72" s="90">
        <v>-0.15</v>
      </c>
      <c r="AG72" s="90">
        <v>13.4</v>
      </c>
      <c r="AH72" s="97" t="e">
        <f t="shared" si="110"/>
        <v>#REF!</v>
      </c>
      <c r="AI72" s="98" t="e">
        <f t="shared" si="111"/>
        <v>#REF!</v>
      </c>
      <c r="AJ72" s="97" t="e">
        <f t="shared" si="112"/>
        <v>#REF!</v>
      </c>
      <c r="AK72" s="6">
        <v>26.94</v>
      </c>
      <c r="AL72" s="99" t="e">
        <f t="shared" si="113"/>
        <v>#REF!</v>
      </c>
      <c r="AM72" s="6"/>
      <c r="AN72" s="54" t="e">
        <f t="shared" si="114"/>
        <v>#REF!</v>
      </c>
    </row>
    <row r="73" spans="1:40" ht="16.5" customHeight="1">
      <c r="A73" s="39" t="s">
        <v>130</v>
      </c>
      <c r="B73" s="39" t="s">
        <v>87</v>
      </c>
      <c r="C73" s="39" t="s">
        <v>87</v>
      </c>
      <c r="D73" s="67" t="s">
        <v>87</v>
      </c>
      <c r="E73" s="69" t="s">
        <v>95</v>
      </c>
      <c r="F73" s="66"/>
      <c r="G73" s="64" t="e">
        <f>VLOOKUP(A73,#REF!,4,0)</f>
        <v>#REF!</v>
      </c>
      <c r="H73" s="64" t="e">
        <f>VLOOKUP(A73,#REF!,5,0)</f>
        <v>#REF!</v>
      </c>
      <c r="I73" s="64" t="e">
        <f>VLOOKUP(A73,#REF!,6,0)</f>
        <v>#REF!</v>
      </c>
      <c r="J73" s="81">
        <v>0.8</v>
      </c>
      <c r="K73" s="81">
        <f t="shared" si="98"/>
        <v>0.19999999999999996</v>
      </c>
      <c r="L73" s="84">
        <v>0.8</v>
      </c>
      <c r="M73" s="84">
        <v>0</v>
      </c>
      <c r="N73" s="84">
        <v>0.2</v>
      </c>
      <c r="O73" s="82" t="e">
        <f t="shared" si="10"/>
        <v>#REF!</v>
      </c>
      <c r="P73" s="82" t="e">
        <f t="shared" si="99"/>
        <v>#REF!</v>
      </c>
      <c r="Q73" s="82" t="e">
        <f t="shared" si="100"/>
        <v>#REF!</v>
      </c>
      <c r="R73" s="82" t="e">
        <f t="shared" si="101"/>
        <v>#REF!</v>
      </c>
      <c r="S73" s="82" t="e">
        <f t="shared" si="102"/>
        <v>#REF!</v>
      </c>
      <c r="T73" s="82" t="e">
        <f t="shared" si="103"/>
        <v>#REF!</v>
      </c>
      <c r="U73" s="89" t="e">
        <f t="shared" si="104"/>
        <v>#REF!</v>
      </c>
      <c r="V73" s="90" t="e">
        <f>VLOOKUP(A73,#REF!,7,0)</f>
        <v>#REF!</v>
      </c>
      <c r="W73" s="90" t="e">
        <f t="shared" si="105"/>
        <v>#REF!</v>
      </c>
      <c r="X73" s="90" t="e">
        <f t="shared" si="106"/>
        <v>#REF!</v>
      </c>
      <c r="Y73" s="90" t="e">
        <f t="shared" si="107"/>
        <v>#REF!</v>
      </c>
      <c r="Z73" s="90">
        <f t="shared" si="108"/>
        <v>321.7</v>
      </c>
      <c r="AA73" s="90">
        <v>139</v>
      </c>
      <c r="AB73" s="90">
        <f t="shared" si="109"/>
        <v>231.7</v>
      </c>
      <c r="AC73" s="90">
        <v>90</v>
      </c>
      <c r="AD73" s="90">
        <v>45.91</v>
      </c>
      <c r="AE73" s="90">
        <v>50.54</v>
      </c>
      <c r="AF73" s="90">
        <v>-4.63</v>
      </c>
      <c r="AG73" s="90">
        <v>45.91</v>
      </c>
      <c r="AH73" s="97" t="e">
        <f t="shared" si="110"/>
        <v>#REF!</v>
      </c>
      <c r="AI73" s="98" t="e">
        <f t="shared" si="111"/>
        <v>#REF!</v>
      </c>
      <c r="AJ73" s="97" t="e">
        <f t="shared" si="112"/>
        <v>#REF!</v>
      </c>
      <c r="AK73" s="6">
        <v>92.7</v>
      </c>
      <c r="AL73" s="99" t="e">
        <f t="shared" si="113"/>
        <v>#REF!</v>
      </c>
      <c r="AM73" s="6"/>
      <c r="AN73" s="54" t="e">
        <f t="shared" si="114"/>
        <v>#REF!</v>
      </c>
    </row>
    <row r="74" spans="1:40" ht="16.5" customHeight="1">
      <c r="A74" s="39" t="s">
        <v>131</v>
      </c>
      <c r="B74" s="73"/>
      <c r="C74" s="73"/>
      <c r="D74" s="67" t="s">
        <v>87</v>
      </c>
      <c r="E74" s="69" t="s">
        <v>91</v>
      </c>
      <c r="F74" s="104"/>
      <c r="G74" s="64" t="e">
        <f>VLOOKUP(A74,#REF!,4,0)</f>
        <v>#REF!</v>
      </c>
      <c r="H74" s="64" t="e">
        <f>VLOOKUP(A74,#REF!,5,0)</f>
        <v>#REF!</v>
      </c>
      <c r="I74" s="64" t="e">
        <f>VLOOKUP(A74,#REF!,6,0)</f>
        <v>#REF!</v>
      </c>
      <c r="J74" s="81">
        <v>0.6</v>
      </c>
      <c r="K74" s="81">
        <f t="shared" si="98"/>
        <v>0.4</v>
      </c>
      <c r="L74" s="84">
        <v>0.7</v>
      </c>
      <c r="M74" s="84">
        <v>0</v>
      </c>
      <c r="N74" s="84">
        <v>0.3</v>
      </c>
      <c r="O74" s="82" t="e">
        <f t="shared" si="10"/>
        <v>#REF!</v>
      </c>
      <c r="P74" s="82" t="e">
        <f t="shared" si="99"/>
        <v>#REF!</v>
      </c>
      <c r="Q74" s="82" t="e">
        <f t="shared" si="100"/>
        <v>#REF!</v>
      </c>
      <c r="R74" s="82" t="e">
        <f t="shared" si="101"/>
        <v>#REF!</v>
      </c>
      <c r="S74" s="82" t="e">
        <f t="shared" si="102"/>
        <v>#REF!</v>
      </c>
      <c r="T74" s="82" t="e">
        <f t="shared" si="103"/>
        <v>#REF!</v>
      </c>
      <c r="U74" s="89" t="e">
        <f t="shared" si="104"/>
        <v>#REF!</v>
      </c>
      <c r="V74" s="90" t="e">
        <f>VLOOKUP(A74,#REF!,7,0)</f>
        <v>#REF!</v>
      </c>
      <c r="W74" s="90" t="e">
        <f t="shared" si="105"/>
        <v>#REF!</v>
      </c>
      <c r="X74" s="90" t="e">
        <f t="shared" si="106"/>
        <v>#REF!</v>
      </c>
      <c r="Y74" s="90" t="e">
        <f t="shared" si="107"/>
        <v>#REF!</v>
      </c>
      <c r="Z74" s="90">
        <f t="shared" si="108"/>
        <v>190.13</v>
      </c>
      <c r="AA74" s="90">
        <v>58</v>
      </c>
      <c r="AB74" s="90">
        <f t="shared" si="109"/>
        <v>158.13</v>
      </c>
      <c r="AC74" s="90">
        <v>32</v>
      </c>
      <c r="AD74" s="90">
        <v>71.06</v>
      </c>
      <c r="AE74" s="90">
        <v>57.96</v>
      </c>
      <c r="AF74" s="90">
        <v>13.1</v>
      </c>
      <c r="AG74" s="90">
        <v>71.06</v>
      </c>
      <c r="AH74" s="97" t="e">
        <f t="shared" si="110"/>
        <v>#REF!</v>
      </c>
      <c r="AI74" s="98" t="e">
        <f t="shared" si="111"/>
        <v>#REF!</v>
      </c>
      <c r="AJ74" s="97" t="e">
        <f t="shared" si="112"/>
        <v>#REF!</v>
      </c>
      <c r="AK74" s="6">
        <v>100.13</v>
      </c>
      <c r="AL74" s="99" t="e">
        <f t="shared" si="113"/>
        <v>#REF!</v>
      </c>
      <c r="AM74" s="6"/>
      <c r="AN74" s="54" t="e">
        <f t="shared" si="114"/>
        <v>#REF!</v>
      </c>
    </row>
    <row r="75" spans="1:40" ht="16.5" customHeight="1">
      <c r="A75" s="39" t="s">
        <v>132</v>
      </c>
      <c r="B75" s="73"/>
      <c r="C75" s="73"/>
      <c r="D75" s="67" t="s">
        <v>87</v>
      </c>
      <c r="E75" s="69" t="s">
        <v>91</v>
      </c>
      <c r="F75" s="66"/>
      <c r="G75" s="64" t="e">
        <f>VLOOKUP(A75,#REF!,4,0)</f>
        <v>#REF!</v>
      </c>
      <c r="H75" s="64" t="e">
        <f>VLOOKUP(A75,#REF!,5,0)</f>
        <v>#REF!</v>
      </c>
      <c r="I75" s="64" t="e">
        <f>VLOOKUP(A75,#REF!,6,0)</f>
        <v>#REF!</v>
      </c>
      <c r="J75" s="81">
        <v>0.6</v>
      </c>
      <c r="K75" s="81">
        <f t="shared" si="98"/>
        <v>0.4</v>
      </c>
      <c r="L75" s="84">
        <v>0.7</v>
      </c>
      <c r="M75" s="84">
        <v>0</v>
      </c>
      <c r="N75" s="84">
        <v>0.3</v>
      </c>
      <c r="O75" s="82" t="e">
        <f t="shared" si="10"/>
        <v>#REF!</v>
      </c>
      <c r="P75" s="82" t="e">
        <f t="shared" si="99"/>
        <v>#REF!</v>
      </c>
      <c r="Q75" s="82" t="e">
        <f t="shared" si="100"/>
        <v>#REF!</v>
      </c>
      <c r="R75" s="82" t="e">
        <f t="shared" si="101"/>
        <v>#REF!</v>
      </c>
      <c r="S75" s="82" t="e">
        <f t="shared" si="102"/>
        <v>#REF!</v>
      </c>
      <c r="T75" s="82" t="e">
        <f t="shared" si="103"/>
        <v>#REF!</v>
      </c>
      <c r="U75" s="89" t="e">
        <f t="shared" si="104"/>
        <v>#REF!</v>
      </c>
      <c r="V75" s="90" t="e">
        <f>VLOOKUP(A75,#REF!,7,0)</f>
        <v>#REF!</v>
      </c>
      <c r="W75" s="90" t="e">
        <f t="shared" si="105"/>
        <v>#REF!</v>
      </c>
      <c r="X75" s="90" t="e">
        <f t="shared" si="106"/>
        <v>#REF!</v>
      </c>
      <c r="Y75" s="90" t="e">
        <f t="shared" si="107"/>
        <v>#REF!</v>
      </c>
      <c r="Z75" s="90">
        <f t="shared" si="108"/>
        <v>37.01</v>
      </c>
      <c r="AA75" s="90">
        <v>18</v>
      </c>
      <c r="AB75" s="90">
        <f t="shared" si="109"/>
        <v>26.009999999999998</v>
      </c>
      <c r="AC75" s="90">
        <v>11</v>
      </c>
      <c r="AD75" s="90">
        <v>0.17</v>
      </c>
      <c r="AE75" s="90">
        <v>2.5499999999999998</v>
      </c>
      <c r="AF75" s="90">
        <v>-2.38</v>
      </c>
      <c r="AG75" s="90">
        <v>0.17</v>
      </c>
      <c r="AH75" s="97" t="e">
        <f t="shared" si="110"/>
        <v>#REF!</v>
      </c>
      <c r="AI75" s="98" t="e">
        <f t="shared" si="111"/>
        <v>#REF!</v>
      </c>
      <c r="AJ75" s="97" t="e">
        <f t="shared" si="112"/>
        <v>#REF!</v>
      </c>
      <c r="AK75" s="6">
        <v>8.01</v>
      </c>
      <c r="AL75" s="99" t="e">
        <f t="shared" si="113"/>
        <v>#REF!</v>
      </c>
      <c r="AM75" s="6"/>
      <c r="AN75" s="54" t="e">
        <f t="shared" si="114"/>
        <v>#REF!</v>
      </c>
    </row>
    <row r="76" spans="1:40" ht="16.5" customHeight="1">
      <c r="A76" s="39" t="s">
        <v>133</v>
      </c>
      <c r="B76" s="68"/>
      <c r="C76" s="68"/>
      <c r="D76" s="67" t="s">
        <v>87</v>
      </c>
      <c r="E76" s="69" t="s">
        <v>91</v>
      </c>
      <c r="F76" s="66"/>
      <c r="G76" s="64" t="e">
        <f>VLOOKUP(A76,#REF!,4,0)</f>
        <v>#REF!</v>
      </c>
      <c r="H76" s="64" t="e">
        <f>VLOOKUP(A76,#REF!,5,0)</f>
        <v>#REF!</v>
      </c>
      <c r="I76" s="64" t="e">
        <f>VLOOKUP(A76,#REF!,6,0)</f>
        <v>#REF!</v>
      </c>
      <c r="J76" s="81">
        <v>0.6</v>
      </c>
      <c r="K76" s="81">
        <f t="shared" si="98"/>
        <v>0.4</v>
      </c>
      <c r="L76" s="84">
        <v>0.7</v>
      </c>
      <c r="M76" s="84">
        <v>0</v>
      </c>
      <c r="N76" s="84">
        <v>0.3</v>
      </c>
      <c r="O76" s="82" t="e">
        <f t="shared" si="10"/>
        <v>#REF!</v>
      </c>
      <c r="P76" s="82" t="e">
        <f t="shared" si="99"/>
        <v>#REF!</v>
      </c>
      <c r="Q76" s="82" t="e">
        <f t="shared" si="100"/>
        <v>#REF!</v>
      </c>
      <c r="R76" s="82" t="e">
        <f t="shared" si="101"/>
        <v>#REF!</v>
      </c>
      <c r="S76" s="82" t="e">
        <f t="shared" si="102"/>
        <v>#REF!</v>
      </c>
      <c r="T76" s="82" t="e">
        <f t="shared" si="103"/>
        <v>#REF!</v>
      </c>
      <c r="U76" s="89" t="e">
        <f t="shared" si="104"/>
        <v>#REF!</v>
      </c>
      <c r="V76" s="90" t="e">
        <f>VLOOKUP(A76,#REF!,7,0)</f>
        <v>#REF!</v>
      </c>
      <c r="W76" s="90" t="e">
        <f t="shared" si="105"/>
        <v>#REF!</v>
      </c>
      <c r="X76" s="90" t="e">
        <f t="shared" si="106"/>
        <v>#REF!</v>
      </c>
      <c r="Y76" s="90" t="e">
        <f t="shared" si="107"/>
        <v>#REF!</v>
      </c>
      <c r="Z76" s="90">
        <f t="shared" si="108"/>
        <v>36.04</v>
      </c>
      <c r="AA76" s="90">
        <v>29</v>
      </c>
      <c r="AB76" s="90">
        <f t="shared" si="109"/>
        <v>20.04</v>
      </c>
      <c r="AC76" s="90">
        <v>16</v>
      </c>
      <c r="AD76" s="90">
        <v>-17.95</v>
      </c>
      <c r="AE76" s="90">
        <v>-9.74</v>
      </c>
      <c r="AF76" s="90">
        <v>-8.2100000000000009</v>
      </c>
      <c r="AG76" s="90">
        <v>-17.95</v>
      </c>
      <c r="AH76" s="97" t="e">
        <f t="shared" si="110"/>
        <v>#REF!</v>
      </c>
      <c r="AI76" s="98" t="e">
        <f t="shared" si="111"/>
        <v>#REF!</v>
      </c>
      <c r="AJ76" s="97" t="e">
        <f t="shared" si="112"/>
        <v>#REF!</v>
      </c>
      <c r="AK76" s="6">
        <v>-8.9600000000000009</v>
      </c>
      <c r="AL76" s="99" t="e">
        <f t="shared" si="113"/>
        <v>#REF!</v>
      </c>
      <c r="AM76" s="6"/>
      <c r="AN76" s="54" t="e">
        <f t="shared" si="114"/>
        <v>#REF!</v>
      </c>
    </row>
    <row r="77" spans="1:40" ht="16.5" customHeight="1">
      <c r="A77" s="39" t="s">
        <v>134</v>
      </c>
      <c r="B77" s="68"/>
      <c r="C77" s="68"/>
      <c r="D77" s="67" t="s">
        <v>87</v>
      </c>
      <c r="E77" s="69" t="s">
        <v>91</v>
      </c>
      <c r="F77" s="66"/>
      <c r="G77" s="64" t="e">
        <f>VLOOKUP(A77,#REF!,4,0)</f>
        <v>#REF!</v>
      </c>
      <c r="H77" s="64" t="e">
        <f>VLOOKUP(A77,#REF!,5,0)</f>
        <v>#REF!</v>
      </c>
      <c r="I77" s="64" t="e">
        <f>VLOOKUP(A77,#REF!,6,0)</f>
        <v>#REF!</v>
      </c>
      <c r="J77" s="81">
        <v>0.6</v>
      </c>
      <c r="K77" s="81">
        <f t="shared" si="98"/>
        <v>0.4</v>
      </c>
      <c r="L77" s="84">
        <v>0.7</v>
      </c>
      <c r="M77" s="84">
        <v>0</v>
      </c>
      <c r="N77" s="84">
        <v>0.3</v>
      </c>
      <c r="O77" s="82" t="e">
        <f t="shared" si="10"/>
        <v>#REF!</v>
      </c>
      <c r="P77" s="82" t="e">
        <f t="shared" si="99"/>
        <v>#REF!</v>
      </c>
      <c r="Q77" s="82" t="e">
        <f t="shared" si="100"/>
        <v>#REF!</v>
      </c>
      <c r="R77" s="82" t="e">
        <f t="shared" si="101"/>
        <v>#REF!</v>
      </c>
      <c r="S77" s="82" t="e">
        <f t="shared" si="102"/>
        <v>#REF!</v>
      </c>
      <c r="T77" s="82" t="e">
        <f t="shared" si="103"/>
        <v>#REF!</v>
      </c>
      <c r="U77" s="89" t="e">
        <f t="shared" si="104"/>
        <v>#REF!</v>
      </c>
      <c r="V77" s="90" t="e">
        <f>VLOOKUP(A77,#REF!,7,0)</f>
        <v>#REF!</v>
      </c>
      <c r="W77" s="90" t="e">
        <f t="shared" si="105"/>
        <v>#REF!</v>
      </c>
      <c r="X77" s="90" t="e">
        <f t="shared" si="106"/>
        <v>#REF!</v>
      </c>
      <c r="Y77" s="90" t="e">
        <f t="shared" si="107"/>
        <v>#REF!</v>
      </c>
      <c r="Z77" s="90">
        <f t="shared" si="108"/>
        <v>75.28</v>
      </c>
      <c r="AA77" s="90">
        <v>36</v>
      </c>
      <c r="AB77" s="90">
        <f t="shared" si="109"/>
        <v>55.28</v>
      </c>
      <c r="AC77" s="90">
        <v>20</v>
      </c>
      <c r="AD77" s="90">
        <v>12.35</v>
      </c>
      <c r="AE77" s="90">
        <v>13.26</v>
      </c>
      <c r="AF77" s="90">
        <v>-0.91</v>
      </c>
      <c r="AG77" s="90">
        <v>12.35</v>
      </c>
      <c r="AH77" s="97" t="e">
        <f t="shared" si="110"/>
        <v>#REF!</v>
      </c>
      <c r="AI77" s="98" t="e">
        <f t="shared" si="111"/>
        <v>#REF!</v>
      </c>
      <c r="AJ77" s="97" t="e">
        <f t="shared" si="112"/>
        <v>#REF!</v>
      </c>
      <c r="AK77" s="6">
        <v>19.28</v>
      </c>
      <c r="AL77" s="99" t="e">
        <f t="shared" si="113"/>
        <v>#REF!</v>
      </c>
      <c r="AM77" s="6"/>
      <c r="AN77" s="54" t="e">
        <f t="shared" si="114"/>
        <v>#REF!</v>
      </c>
    </row>
    <row r="78" spans="1:40" s="47" customFormat="1" ht="16.5" customHeight="1">
      <c r="A78" s="28" t="s">
        <v>135</v>
      </c>
      <c r="B78" s="28"/>
      <c r="C78" s="28"/>
      <c r="D78" s="70"/>
      <c r="E78" s="70"/>
      <c r="F78" s="28"/>
      <c r="G78" s="71" t="e">
        <f>SUM(G80:G91)</f>
        <v>#REF!</v>
      </c>
      <c r="H78" s="71" t="e">
        <f>SUM(H80:H91)</f>
        <v>#REF!</v>
      </c>
      <c r="I78" s="71" t="e">
        <f>SUM(I80:I91)</f>
        <v>#REF!</v>
      </c>
      <c r="J78" s="85"/>
      <c r="K78" s="85"/>
      <c r="L78" s="85"/>
      <c r="M78" s="85"/>
      <c r="N78" s="85"/>
      <c r="O78" s="78" t="e">
        <f t="shared" ref="O78:AG78" si="115">SUM(O80:O91)</f>
        <v>#REF!</v>
      </c>
      <c r="P78" s="78" t="e">
        <f t="shared" si="115"/>
        <v>#REF!</v>
      </c>
      <c r="Q78" s="78" t="e">
        <f t="shared" si="115"/>
        <v>#REF!</v>
      </c>
      <c r="R78" s="78" t="e">
        <f t="shared" si="115"/>
        <v>#REF!</v>
      </c>
      <c r="S78" s="78" t="e">
        <f t="shared" si="115"/>
        <v>#REF!</v>
      </c>
      <c r="T78" s="78" t="e">
        <f t="shared" si="115"/>
        <v>#REF!</v>
      </c>
      <c r="U78" s="78" t="e">
        <f t="shared" si="115"/>
        <v>#REF!</v>
      </c>
      <c r="V78" s="78" t="e">
        <f t="shared" si="115"/>
        <v>#REF!</v>
      </c>
      <c r="W78" s="78" t="e">
        <f t="shared" si="115"/>
        <v>#REF!</v>
      </c>
      <c r="X78" s="78" t="e">
        <f t="shared" si="115"/>
        <v>#REF!</v>
      </c>
      <c r="Y78" s="78" t="e">
        <f t="shared" si="115"/>
        <v>#REF!</v>
      </c>
      <c r="Z78" s="78">
        <f t="shared" si="115"/>
        <v>684.15</v>
      </c>
      <c r="AA78" s="78">
        <f t="shared" si="115"/>
        <v>342</v>
      </c>
      <c r="AB78" s="78">
        <f t="shared" si="115"/>
        <v>496.15</v>
      </c>
      <c r="AC78" s="78">
        <f t="shared" si="115"/>
        <v>188</v>
      </c>
      <c r="AD78" s="78">
        <f t="shared" si="115"/>
        <v>81.84</v>
      </c>
      <c r="AE78" s="78">
        <f t="shared" si="115"/>
        <v>98.02</v>
      </c>
      <c r="AF78" s="78">
        <f t="shared" si="115"/>
        <v>-16.18</v>
      </c>
      <c r="AG78" s="78">
        <f t="shared" si="115"/>
        <v>81.84</v>
      </c>
      <c r="AH78" s="78" t="e">
        <f t="shared" ref="AH78:AM78" si="116">SUM(AH80:AH91)</f>
        <v>#REF!</v>
      </c>
      <c r="AI78" s="78" t="e">
        <f t="shared" si="116"/>
        <v>#REF!</v>
      </c>
      <c r="AJ78" s="78" t="e">
        <f t="shared" si="116"/>
        <v>#REF!</v>
      </c>
      <c r="AK78" s="78">
        <f t="shared" si="116"/>
        <v>154.15</v>
      </c>
      <c r="AL78" s="102" t="e">
        <f t="shared" si="116"/>
        <v>#REF!</v>
      </c>
      <c r="AM78" s="78" t="e">
        <f t="shared" si="116"/>
        <v>#REF!</v>
      </c>
    </row>
    <row r="79" spans="1:40" s="47" customFormat="1" ht="25.5" customHeight="1">
      <c r="A79" s="28" t="s">
        <v>75</v>
      </c>
      <c r="B79" s="28"/>
      <c r="C79" s="28"/>
      <c r="D79" s="70"/>
      <c r="E79" s="70"/>
      <c r="F79" s="28"/>
      <c r="G79" s="71" t="e">
        <f>SUM(G80:G84)</f>
        <v>#REF!</v>
      </c>
      <c r="H79" s="71" t="e">
        <f>SUM(H80:H84)</f>
        <v>#REF!</v>
      </c>
      <c r="I79" s="71" t="e">
        <f>SUM(I80:I84)</f>
        <v>#REF!</v>
      </c>
      <c r="J79" s="85"/>
      <c r="K79" s="85"/>
      <c r="L79" s="85"/>
      <c r="M79" s="85"/>
      <c r="N79" s="85"/>
      <c r="O79" s="78" t="e">
        <f t="shared" ref="O79:AG79" si="117">SUM(O80:O84)</f>
        <v>#REF!</v>
      </c>
      <c r="P79" s="78" t="e">
        <f t="shared" si="117"/>
        <v>#REF!</v>
      </c>
      <c r="Q79" s="78" t="e">
        <f t="shared" si="117"/>
        <v>#REF!</v>
      </c>
      <c r="R79" s="78" t="e">
        <f t="shared" si="117"/>
        <v>#REF!</v>
      </c>
      <c r="S79" s="78" t="e">
        <f t="shared" si="117"/>
        <v>#REF!</v>
      </c>
      <c r="T79" s="78" t="e">
        <f t="shared" si="117"/>
        <v>#REF!</v>
      </c>
      <c r="U79" s="78" t="e">
        <f t="shared" si="117"/>
        <v>#REF!</v>
      </c>
      <c r="V79" s="78" t="e">
        <f t="shared" si="117"/>
        <v>#REF!</v>
      </c>
      <c r="W79" s="78" t="e">
        <f t="shared" si="117"/>
        <v>#REF!</v>
      </c>
      <c r="X79" s="78" t="e">
        <f t="shared" si="117"/>
        <v>#REF!</v>
      </c>
      <c r="Y79" s="78" t="e">
        <f t="shared" si="117"/>
        <v>#REF!</v>
      </c>
      <c r="Z79" s="78">
        <f t="shared" si="117"/>
        <v>96.66</v>
      </c>
      <c r="AA79" s="78">
        <f t="shared" si="117"/>
        <v>68</v>
      </c>
      <c r="AB79" s="78">
        <f t="shared" si="117"/>
        <v>86.66</v>
      </c>
      <c r="AC79" s="78">
        <f t="shared" si="117"/>
        <v>10</v>
      </c>
      <c r="AD79" s="78">
        <f t="shared" si="117"/>
        <v>1.4499999999999997</v>
      </c>
      <c r="AE79" s="78">
        <f t="shared" si="117"/>
        <v>4.1500000000000004</v>
      </c>
      <c r="AF79" s="78">
        <f t="shared" si="117"/>
        <v>-2.6999999999999997</v>
      </c>
      <c r="AG79" s="78">
        <f t="shared" si="117"/>
        <v>1.4499999999999997</v>
      </c>
      <c r="AH79" s="78" t="e">
        <f t="shared" ref="AH79:AM79" si="118">SUM(AH80:AH84)</f>
        <v>#REF!</v>
      </c>
      <c r="AI79" s="78" t="e">
        <f t="shared" si="118"/>
        <v>#REF!</v>
      </c>
      <c r="AJ79" s="78" t="e">
        <f t="shared" si="118"/>
        <v>#REF!</v>
      </c>
      <c r="AK79" s="78">
        <f t="shared" si="118"/>
        <v>18.66</v>
      </c>
      <c r="AL79" s="102" t="e">
        <f t="shared" si="118"/>
        <v>#REF!</v>
      </c>
      <c r="AM79" s="78" t="e">
        <f t="shared" si="118"/>
        <v>#REF!</v>
      </c>
    </row>
    <row r="80" spans="1:40" ht="16.5" customHeight="1">
      <c r="A80" s="39" t="s">
        <v>136</v>
      </c>
      <c r="B80" s="39"/>
      <c r="C80" s="39"/>
      <c r="D80" s="67"/>
      <c r="E80" s="67"/>
      <c r="F80" s="66"/>
      <c r="G80" s="64" t="e">
        <f>VLOOKUP(A80,#REF!,4,0)</f>
        <v>#REF!</v>
      </c>
      <c r="H80" s="64" t="e">
        <f>VLOOKUP(A80,#REF!,5,0)</f>
        <v>#REF!</v>
      </c>
      <c r="I80" s="64" t="e">
        <f>VLOOKUP(A80,#REF!,6,0)</f>
        <v>#REF!</v>
      </c>
      <c r="J80" s="81">
        <v>0.6</v>
      </c>
      <c r="K80" s="81">
        <f t="shared" ref="K80:K91" si="119">1-J80</f>
        <v>0.4</v>
      </c>
      <c r="L80" s="82">
        <v>0</v>
      </c>
      <c r="M80" s="82">
        <v>1</v>
      </c>
      <c r="N80" s="82">
        <v>0</v>
      </c>
      <c r="O80" s="82" t="e">
        <f t="shared" ref="O80:O136" si="120">SUM(P80:S80)</f>
        <v>#REF!</v>
      </c>
      <c r="P80" s="82" t="e">
        <f t="shared" ref="P80:P91" si="121">ROUND(J80*(H80*0.2+I80*0.16),2)</f>
        <v>#REF!</v>
      </c>
      <c r="Q80" s="82" t="e">
        <f t="shared" ref="Q80:Q91" si="122">ROUND(K80*L80*(H80*0.2+I80*0.16),2)</f>
        <v>#REF!</v>
      </c>
      <c r="R80" s="82" t="e">
        <f t="shared" ref="R80:R91" si="123">ROUND(K80*M80*(H80*0.2+I80*0.16),2)</f>
        <v>#REF!</v>
      </c>
      <c r="S80" s="82" t="e">
        <f t="shared" ref="S80:S91" si="124">ROUND(K80*N80*(H80*0.2+I80*0.16),2)</f>
        <v>#REF!</v>
      </c>
      <c r="T80" s="82" t="e">
        <f t="shared" ref="T80:T91" si="125">R80+S80</f>
        <v>#REF!</v>
      </c>
      <c r="U80" s="89" t="e">
        <f t="shared" ref="U80:U91" si="126">ROUND((H80*0.2+I80*0.16),2)</f>
        <v>#REF!</v>
      </c>
      <c r="V80" s="90" t="e">
        <f>VLOOKUP(A80,#REF!,7,0)</f>
        <v>#REF!</v>
      </c>
      <c r="W80" s="90" t="e">
        <f t="shared" ref="W80:W91" si="127">X80+Y80</f>
        <v>#REF!</v>
      </c>
      <c r="X80" s="90" t="e">
        <f t="shared" ref="X80:X91" si="128">P80+V80</f>
        <v>#REF!</v>
      </c>
      <c r="Y80" s="90" t="e">
        <f t="shared" ref="Y80:Y91" si="129">Q80</f>
        <v>#REF!</v>
      </c>
      <c r="Z80" s="90">
        <f t="shared" ref="Z80:Z91" si="130">AB80+AC80</f>
        <v>19.73</v>
      </c>
      <c r="AA80" s="90">
        <v>14</v>
      </c>
      <c r="AB80" s="90">
        <f t="shared" ref="AB80:AB91" si="131">AA80+AK80</f>
        <v>19.73</v>
      </c>
      <c r="AC80" s="90">
        <v>0</v>
      </c>
      <c r="AD80" s="90">
        <v>0.98</v>
      </c>
      <c r="AE80" s="90">
        <v>0.98</v>
      </c>
      <c r="AF80" s="90">
        <v>0</v>
      </c>
      <c r="AG80" s="90">
        <v>0.98</v>
      </c>
      <c r="AH80" s="97" t="e">
        <f t="shared" ref="AH80:AH91" si="132">AI80+AJ80</f>
        <v>#REF!</v>
      </c>
      <c r="AI80" s="98" t="e">
        <f t="shared" ref="AI80:AI91" si="133">P80-AA80+V80</f>
        <v>#REF!</v>
      </c>
      <c r="AJ80" s="97" t="e">
        <f t="shared" ref="AJ80:AJ91" si="134">Q80-AC80</f>
        <v>#REF!</v>
      </c>
      <c r="AK80" s="6">
        <v>5.73</v>
      </c>
      <c r="AL80" s="99" t="e">
        <f t="shared" ref="AL80:AL91" si="135">W80-Z80</f>
        <v>#REF!</v>
      </c>
      <c r="AM80" s="101" t="e">
        <f>AK80-AI80</f>
        <v>#REF!</v>
      </c>
      <c r="AN80" s="54" t="e">
        <f t="shared" ref="AN80:AN91" si="136">AL80+AC80</f>
        <v>#REF!</v>
      </c>
    </row>
    <row r="81" spans="1:40" ht="16.5" customHeight="1">
      <c r="A81" s="39" t="s">
        <v>137</v>
      </c>
      <c r="B81" s="39"/>
      <c r="C81" s="39"/>
      <c r="D81" s="67" t="s">
        <v>78</v>
      </c>
      <c r="E81" s="69" t="s">
        <v>91</v>
      </c>
      <c r="F81" s="66"/>
      <c r="G81" s="64" t="e">
        <f>VLOOKUP(A81,#REF!,4,0)</f>
        <v>#REF!</v>
      </c>
      <c r="H81" s="64" t="e">
        <f>VLOOKUP(A81,#REF!,5,0)</f>
        <v>#REF!</v>
      </c>
      <c r="I81" s="64" t="e">
        <f>VLOOKUP(A81,#REF!,6,0)</f>
        <v>#REF!</v>
      </c>
      <c r="J81" s="81">
        <v>0.6</v>
      </c>
      <c r="K81" s="81">
        <f t="shared" si="119"/>
        <v>0.4</v>
      </c>
      <c r="L81" s="84">
        <v>0.5</v>
      </c>
      <c r="M81" s="82">
        <v>0.5</v>
      </c>
      <c r="N81" s="82"/>
      <c r="O81" s="82" t="e">
        <f t="shared" si="120"/>
        <v>#REF!</v>
      </c>
      <c r="P81" s="82" t="e">
        <f t="shared" si="121"/>
        <v>#REF!</v>
      </c>
      <c r="Q81" s="82" t="e">
        <f t="shared" si="122"/>
        <v>#REF!</v>
      </c>
      <c r="R81" s="82" t="e">
        <f t="shared" si="123"/>
        <v>#REF!</v>
      </c>
      <c r="S81" s="82" t="e">
        <f t="shared" si="124"/>
        <v>#REF!</v>
      </c>
      <c r="T81" s="82" t="e">
        <f t="shared" si="125"/>
        <v>#REF!</v>
      </c>
      <c r="U81" s="89" t="e">
        <f t="shared" si="126"/>
        <v>#REF!</v>
      </c>
      <c r="V81" s="90" t="e">
        <f>VLOOKUP(A81,#REF!,7,0)</f>
        <v>#REF!</v>
      </c>
      <c r="W81" s="90" t="e">
        <f t="shared" si="127"/>
        <v>#REF!</v>
      </c>
      <c r="X81" s="90" t="e">
        <f t="shared" si="128"/>
        <v>#REF!</v>
      </c>
      <c r="Y81" s="90" t="e">
        <f t="shared" si="129"/>
        <v>#REF!</v>
      </c>
      <c r="Z81" s="90">
        <f t="shared" si="130"/>
        <v>49.41</v>
      </c>
      <c r="AA81" s="90">
        <v>38</v>
      </c>
      <c r="AB81" s="90">
        <f t="shared" si="131"/>
        <v>42.41</v>
      </c>
      <c r="AC81" s="90">
        <v>7</v>
      </c>
      <c r="AD81" s="90">
        <v>-3.17</v>
      </c>
      <c r="AE81" s="90">
        <v>-0.88</v>
      </c>
      <c r="AF81" s="90">
        <v>-2.29</v>
      </c>
      <c r="AG81" s="90">
        <v>-3.17</v>
      </c>
      <c r="AH81" s="97" t="e">
        <f t="shared" si="132"/>
        <v>#REF!</v>
      </c>
      <c r="AI81" s="98" t="e">
        <f t="shared" si="133"/>
        <v>#REF!</v>
      </c>
      <c r="AJ81" s="97" t="e">
        <f t="shared" si="134"/>
        <v>#REF!</v>
      </c>
      <c r="AK81" s="6">
        <v>4.41</v>
      </c>
      <c r="AL81" s="99" t="e">
        <f t="shared" si="135"/>
        <v>#REF!</v>
      </c>
      <c r="AM81" s="6"/>
      <c r="AN81" s="54" t="e">
        <f t="shared" si="136"/>
        <v>#REF!</v>
      </c>
    </row>
    <row r="82" spans="1:40" ht="16.5" customHeight="1">
      <c r="A82" s="39" t="s">
        <v>138</v>
      </c>
      <c r="B82" s="39"/>
      <c r="C82" s="39"/>
      <c r="D82" s="67" t="s">
        <v>78</v>
      </c>
      <c r="E82" s="103" t="s">
        <v>95</v>
      </c>
      <c r="F82" s="66"/>
      <c r="G82" s="64" t="e">
        <f>VLOOKUP(A82,#REF!,4,0)</f>
        <v>#REF!</v>
      </c>
      <c r="H82" s="64" t="e">
        <f>VLOOKUP(A82,#REF!,5,0)</f>
        <v>#REF!</v>
      </c>
      <c r="I82" s="64" t="e">
        <f>VLOOKUP(A82,#REF!,6,0)</f>
        <v>#REF!</v>
      </c>
      <c r="J82" s="81">
        <v>0.6</v>
      </c>
      <c r="K82" s="81">
        <f t="shared" si="119"/>
        <v>0.4</v>
      </c>
      <c r="L82" s="84">
        <v>0.5</v>
      </c>
      <c r="M82" s="82">
        <v>0.5</v>
      </c>
      <c r="N82" s="82"/>
      <c r="O82" s="82" t="e">
        <f t="shared" si="120"/>
        <v>#REF!</v>
      </c>
      <c r="P82" s="82" t="e">
        <f t="shared" si="121"/>
        <v>#REF!</v>
      </c>
      <c r="Q82" s="82" t="e">
        <f t="shared" si="122"/>
        <v>#REF!</v>
      </c>
      <c r="R82" s="82" t="e">
        <f t="shared" si="123"/>
        <v>#REF!</v>
      </c>
      <c r="S82" s="82" t="e">
        <f t="shared" si="124"/>
        <v>#REF!</v>
      </c>
      <c r="T82" s="82" t="e">
        <f t="shared" si="125"/>
        <v>#REF!</v>
      </c>
      <c r="U82" s="89" t="e">
        <f t="shared" si="126"/>
        <v>#REF!</v>
      </c>
      <c r="V82" s="90" t="e">
        <f>VLOOKUP(A82,#REF!,7,0)</f>
        <v>#REF!</v>
      </c>
      <c r="W82" s="90" t="e">
        <f t="shared" si="127"/>
        <v>#REF!</v>
      </c>
      <c r="X82" s="90" t="e">
        <f t="shared" si="128"/>
        <v>#REF!</v>
      </c>
      <c r="Y82" s="90" t="e">
        <f t="shared" si="129"/>
        <v>#REF!</v>
      </c>
      <c r="Z82" s="90">
        <f t="shared" si="130"/>
        <v>8.69</v>
      </c>
      <c r="AA82" s="90">
        <v>7</v>
      </c>
      <c r="AB82" s="90">
        <f t="shared" si="131"/>
        <v>7.6899999999999995</v>
      </c>
      <c r="AC82" s="90">
        <v>1</v>
      </c>
      <c r="AD82" s="90">
        <v>0.01</v>
      </c>
      <c r="AE82" s="90">
        <v>0.37</v>
      </c>
      <c r="AF82" s="90">
        <v>-0.36</v>
      </c>
      <c r="AG82" s="90">
        <v>0.01</v>
      </c>
      <c r="AH82" s="97" t="e">
        <f t="shared" si="132"/>
        <v>#REF!</v>
      </c>
      <c r="AI82" s="98" t="e">
        <f t="shared" si="133"/>
        <v>#REF!</v>
      </c>
      <c r="AJ82" s="97" t="e">
        <f t="shared" si="134"/>
        <v>#REF!</v>
      </c>
      <c r="AK82" s="6">
        <v>0.69</v>
      </c>
      <c r="AL82" s="99" t="e">
        <f t="shared" si="135"/>
        <v>#REF!</v>
      </c>
      <c r="AM82" s="6"/>
      <c r="AN82" s="54" t="e">
        <f t="shared" si="136"/>
        <v>#REF!</v>
      </c>
    </row>
    <row r="83" spans="1:40" ht="16.5" customHeight="1">
      <c r="A83" s="39" t="s">
        <v>139</v>
      </c>
      <c r="B83" s="39"/>
      <c r="C83" s="39"/>
      <c r="D83" s="67" t="s">
        <v>78</v>
      </c>
      <c r="E83" s="103" t="s">
        <v>95</v>
      </c>
      <c r="F83" s="66"/>
      <c r="G83" s="64" t="e">
        <f>VLOOKUP(A83,#REF!,4,0)</f>
        <v>#REF!</v>
      </c>
      <c r="H83" s="64" t="e">
        <f>VLOOKUP(A83,#REF!,5,0)</f>
        <v>#REF!</v>
      </c>
      <c r="I83" s="64" t="e">
        <f>VLOOKUP(A83,#REF!,6,0)</f>
        <v>#REF!</v>
      </c>
      <c r="J83" s="81">
        <v>0.6</v>
      </c>
      <c r="K83" s="81">
        <f t="shared" si="119"/>
        <v>0.4</v>
      </c>
      <c r="L83" s="84">
        <v>0.5</v>
      </c>
      <c r="M83" s="82">
        <v>0.5</v>
      </c>
      <c r="N83" s="82"/>
      <c r="O83" s="82" t="e">
        <f t="shared" si="120"/>
        <v>#REF!</v>
      </c>
      <c r="P83" s="82" t="e">
        <f t="shared" si="121"/>
        <v>#REF!</v>
      </c>
      <c r="Q83" s="82" t="e">
        <f t="shared" si="122"/>
        <v>#REF!</v>
      </c>
      <c r="R83" s="82" t="e">
        <f t="shared" si="123"/>
        <v>#REF!</v>
      </c>
      <c r="S83" s="82" t="e">
        <f t="shared" si="124"/>
        <v>#REF!</v>
      </c>
      <c r="T83" s="82" t="e">
        <f t="shared" si="125"/>
        <v>#REF!</v>
      </c>
      <c r="U83" s="89" t="e">
        <f t="shared" si="126"/>
        <v>#REF!</v>
      </c>
      <c r="V83" s="90" t="e">
        <f>VLOOKUP(A83,#REF!,7,0)</f>
        <v>#REF!</v>
      </c>
      <c r="W83" s="90" t="e">
        <f t="shared" si="127"/>
        <v>#REF!</v>
      </c>
      <c r="X83" s="90" t="e">
        <f t="shared" si="128"/>
        <v>#REF!</v>
      </c>
      <c r="Y83" s="90" t="e">
        <f t="shared" si="129"/>
        <v>#REF!</v>
      </c>
      <c r="Z83" s="90">
        <f t="shared" si="130"/>
        <v>8.01</v>
      </c>
      <c r="AA83" s="90">
        <v>3</v>
      </c>
      <c r="AB83" s="90">
        <f t="shared" si="131"/>
        <v>7.01</v>
      </c>
      <c r="AC83" s="90">
        <v>1</v>
      </c>
      <c r="AD83" s="90">
        <v>3.48</v>
      </c>
      <c r="AE83" s="90">
        <v>3.22</v>
      </c>
      <c r="AF83" s="90">
        <v>0.26</v>
      </c>
      <c r="AG83" s="90">
        <v>3.48</v>
      </c>
      <c r="AH83" s="97" t="e">
        <f t="shared" si="132"/>
        <v>#REF!</v>
      </c>
      <c r="AI83" s="98" t="e">
        <f t="shared" si="133"/>
        <v>#REF!</v>
      </c>
      <c r="AJ83" s="97" t="e">
        <f t="shared" si="134"/>
        <v>#REF!</v>
      </c>
      <c r="AK83" s="6">
        <v>4.01</v>
      </c>
      <c r="AL83" s="99" t="e">
        <f t="shared" si="135"/>
        <v>#REF!</v>
      </c>
      <c r="AM83" s="101" t="e">
        <f>AK83-AH83-AC83</f>
        <v>#REF!</v>
      </c>
      <c r="AN83" s="54" t="e">
        <f t="shared" si="136"/>
        <v>#REF!</v>
      </c>
    </row>
    <row r="84" spans="1:40" ht="16.5" customHeight="1">
      <c r="A84" s="39" t="s">
        <v>140</v>
      </c>
      <c r="B84" s="39"/>
      <c r="C84" s="39"/>
      <c r="D84" s="67"/>
      <c r="E84" s="103" t="s">
        <v>95</v>
      </c>
      <c r="F84" s="66"/>
      <c r="G84" s="64" t="e">
        <f>VLOOKUP(A84,#REF!,4,0)</f>
        <v>#REF!</v>
      </c>
      <c r="H84" s="64" t="e">
        <f>VLOOKUP(A84,#REF!,5,0)</f>
        <v>#REF!</v>
      </c>
      <c r="I84" s="64" t="e">
        <f>VLOOKUP(A84,#REF!,6,0)</f>
        <v>#REF!</v>
      </c>
      <c r="J84" s="81">
        <v>0.6</v>
      </c>
      <c r="K84" s="81">
        <f t="shared" si="119"/>
        <v>0.4</v>
      </c>
      <c r="L84" s="84">
        <v>0.5</v>
      </c>
      <c r="M84" s="82">
        <v>0.5</v>
      </c>
      <c r="N84" s="82"/>
      <c r="O84" s="82" t="e">
        <f t="shared" si="120"/>
        <v>#REF!</v>
      </c>
      <c r="P84" s="82" t="e">
        <f t="shared" si="121"/>
        <v>#REF!</v>
      </c>
      <c r="Q84" s="82" t="e">
        <f t="shared" si="122"/>
        <v>#REF!</v>
      </c>
      <c r="R84" s="82" t="e">
        <f t="shared" si="123"/>
        <v>#REF!</v>
      </c>
      <c r="S84" s="82" t="e">
        <f t="shared" si="124"/>
        <v>#REF!</v>
      </c>
      <c r="T84" s="82" t="e">
        <f t="shared" si="125"/>
        <v>#REF!</v>
      </c>
      <c r="U84" s="89" t="e">
        <f t="shared" si="126"/>
        <v>#REF!</v>
      </c>
      <c r="V84" s="90" t="e">
        <f>VLOOKUP(A84,#REF!,7,0)</f>
        <v>#REF!</v>
      </c>
      <c r="W84" s="90" t="e">
        <f t="shared" si="127"/>
        <v>#REF!</v>
      </c>
      <c r="X84" s="90" t="e">
        <f t="shared" si="128"/>
        <v>#REF!</v>
      </c>
      <c r="Y84" s="90" t="e">
        <f t="shared" si="129"/>
        <v>#REF!</v>
      </c>
      <c r="Z84" s="90">
        <f t="shared" si="130"/>
        <v>10.82</v>
      </c>
      <c r="AA84" s="90">
        <v>6</v>
      </c>
      <c r="AB84" s="90">
        <f t="shared" si="131"/>
        <v>9.82</v>
      </c>
      <c r="AC84" s="90">
        <v>1</v>
      </c>
      <c r="AD84" s="90">
        <v>0.15</v>
      </c>
      <c r="AE84" s="90">
        <v>0.46</v>
      </c>
      <c r="AF84" s="90">
        <v>-0.31</v>
      </c>
      <c r="AG84" s="90">
        <v>0.15</v>
      </c>
      <c r="AH84" s="97" t="e">
        <f t="shared" si="132"/>
        <v>#REF!</v>
      </c>
      <c r="AI84" s="98" t="e">
        <f t="shared" si="133"/>
        <v>#REF!</v>
      </c>
      <c r="AJ84" s="97" t="e">
        <f t="shared" si="134"/>
        <v>#REF!</v>
      </c>
      <c r="AK84" s="6">
        <v>3.82</v>
      </c>
      <c r="AL84" s="99" t="e">
        <f t="shared" si="135"/>
        <v>#REF!</v>
      </c>
      <c r="AM84" s="6"/>
      <c r="AN84" s="54" t="e">
        <f t="shared" si="136"/>
        <v>#REF!</v>
      </c>
    </row>
    <row r="85" spans="1:40" ht="16.5" customHeight="1">
      <c r="A85" s="39" t="s">
        <v>141</v>
      </c>
      <c r="B85" s="39" t="s">
        <v>87</v>
      </c>
      <c r="C85" s="39"/>
      <c r="D85" s="67" t="s">
        <v>87</v>
      </c>
      <c r="E85" s="69" t="s">
        <v>91</v>
      </c>
      <c r="F85" s="66"/>
      <c r="G85" s="64" t="e">
        <f>VLOOKUP(A85,#REF!,4,0)</f>
        <v>#REF!</v>
      </c>
      <c r="H85" s="64" t="e">
        <f>VLOOKUP(A85,#REF!,5,0)</f>
        <v>#REF!</v>
      </c>
      <c r="I85" s="64" t="e">
        <f>VLOOKUP(A85,#REF!,6,0)</f>
        <v>#REF!</v>
      </c>
      <c r="J85" s="81">
        <v>0.8</v>
      </c>
      <c r="K85" s="81">
        <f t="shared" si="119"/>
        <v>0.19999999999999996</v>
      </c>
      <c r="L85" s="84">
        <v>0.7</v>
      </c>
      <c r="M85" s="84">
        <v>0</v>
      </c>
      <c r="N85" s="84">
        <v>0.3</v>
      </c>
      <c r="O85" s="82" t="e">
        <f t="shared" si="120"/>
        <v>#REF!</v>
      </c>
      <c r="P85" s="82" t="e">
        <f t="shared" si="121"/>
        <v>#REF!</v>
      </c>
      <c r="Q85" s="82" t="e">
        <f t="shared" si="122"/>
        <v>#REF!</v>
      </c>
      <c r="R85" s="82" t="e">
        <f t="shared" si="123"/>
        <v>#REF!</v>
      </c>
      <c r="S85" s="82" t="e">
        <f t="shared" si="124"/>
        <v>#REF!</v>
      </c>
      <c r="T85" s="82" t="e">
        <f t="shared" si="125"/>
        <v>#REF!</v>
      </c>
      <c r="U85" s="89" t="e">
        <f t="shared" si="126"/>
        <v>#REF!</v>
      </c>
      <c r="V85" s="90" t="e">
        <f>VLOOKUP(A85,#REF!,7,0)</f>
        <v>#REF!</v>
      </c>
      <c r="W85" s="90" t="e">
        <f t="shared" si="127"/>
        <v>#REF!</v>
      </c>
      <c r="X85" s="90" t="e">
        <f t="shared" si="128"/>
        <v>#REF!</v>
      </c>
      <c r="Y85" s="90" t="e">
        <f t="shared" si="129"/>
        <v>#REF!</v>
      </c>
      <c r="Z85" s="90">
        <f t="shared" si="130"/>
        <v>31.53</v>
      </c>
      <c r="AA85" s="90">
        <v>16</v>
      </c>
      <c r="AB85" s="90">
        <f t="shared" si="131"/>
        <v>22.53</v>
      </c>
      <c r="AC85" s="90">
        <v>9</v>
      </c>
      <c r="AD85" s="90">
        <v>5.35</v>
      </c>
      <c r="AE85" s="90">
        <v>5.79</v>
      </c>
      <c r="AF85" s="90">
        <v>-0.44</v>
      </c>
      <c r="AG85" s="90">
        <v>5.35</v>
      </c>
      <c r="AH85" s="97" t="e">
        <f t="shared" si="132"/>
        <v>#REF!</v>
      </c>
      <c r="AI85" s="98" t="e">
        <f t="shared" si="133"/>
        <v>#REF!</v>
      </c>
      <c r="AJ85" s="97" t="e">
        <f t="shared" si="134"/>
        <v>#REF!</v>
      </c>
      <c r="AK85" s="6">
        <v>6.53</v>
      </c>
      <c r="AL85" s="99" t="e">
        <f t="shared" si="135"/>
        <v>#REF!</v>
      </c>
      <c r="AM85" s="6"/>
      <c r="AN85" s="54" t="e">
        <f t="shared" si="136"/>
        <v>#REF!</v>
      </c>
    </row>
    <row r="86" spans="1:40" ht="16.5" customHeight="1">
      <c r="A86" s="39" t="s">
        <v>142</v>
      </c>
      <c r="B86" s="73"/>
      <c r="C86" s="73"/>
      <c r="D86" s="67" t="s">
        <v>87</v>
      </c>
      <c r="E86" s="69" t="s">
        <v>91</v>
      </c>
      <c r="F86" s="66"/>
      <c r="G86" s="64" t="e">
        <f>VLOOKUP(A86,#REF!,4,0)</f>
        <v>#REF!</v>
      </c>
      <c r="H86" s="64" t="e">
        <f>VLOOKUP(A86,#REF!,5,0)</f>
        <v>#REF!</v>
      </c>
      <c r="I86" s="64" t="e">
        <f>VLOOKUP(A86,#REF!,6,0)</f>
        <v>#REF!</v>
      </c>
      <c r="J86" s="81">
        <v>0.6</v>
      </c>
      <c r="K86" s="81">
        <f t="shared" si="119"/>
        <v>0.4</v>
      </c>
      <c r="L86" s="84">
        <v>0.7</v>
      </c>
      <c r="M86" s="84">
        <v>0</v>
      </c>
      <c r="N86" s="84">
        <v>0.3</v>
      </c>
      <c r="O86" s="82" t="e">
        <f t="shared" si="120"/>
        <v>#REF!</v>
      </c>
      <c r="P86" s="82" t="e">
        <f t="shared" si="121"/>
        <v>#REF!</v>
      </c>
      <c r="Q86" s="82" t="e">
        <f t="shared" si="122"/>
        <v>#REF!</v>
      </c>
      <c r="R86" s="82" t="e">
        <f t="shared" si="123"/>
        <v>#REF!</v>
      </c>
      <c r="S86" s="82" t="e">
        <f t="shared" si="124"/>
        <v>#REF!</v>
      </c>
      <c r="T86" s="82" t="e">
        <f t="shared" si="125"/>
        <v>#REF!</v>
      </c>
      <c r="U86" s="89" t="e">
        <f t="shared" si="126"/>
        <v>#REF!</v>
      </c>
      <c r="V86" s="90" t="e">
        <f>VLOOKUP(A86,#REF!,7,0)</f>
        <v>#REF!</v>
      </c>
      <c r="W86" s="90" t="e">
        <f t="shared" si="127"/>
        <v>#REF!</v>
      </c>
      <c r="X86" s="90" t="e">
        <f t="shared" si="128"/>
        <v>#REF!</v>
      </c>
      <c r="Y86" s="90" t="e">
        <f t="shared" si="129"/>
        <v>#REF!</v>
      </c>
      <c r="Z86" s="90">
        <f t="shared" si="130"/>
        <v>63.82</v>
      </c>
      <c r="AA86" s="90">
        <v>31</v>
      </c>
      <c r="AB86" s="90">
        <f t="shared" si="131"/>
        <v>46.82</v>
      </c>
      <c r="AC86" s="90">
        <v>17</v>
      </c>
      <c r="AD86" s="90">
        <v>4.58</v>
      </c>
      <c r="AE86" s="90">
        <v>7.13</v>
      </c>
      <c r="AF86" s="90">
        <v>-2.5499999999999998</v>
      </c>
      <c r="AG86" s="90">
        <v>4.58</v>
      </c>
      <c r="AH86" s="97" t="e">
        <f t="shared" si="132"/>
        <v>#REF!</v>
      </c>
      <c r="AI86" s="98" t="e">
        <f t="shared" si="133"/>
        <v>#REF!</v>
      </c>
      <c r="AJ86" s="97" t="e">
        <f t="shared" si="134"/>
        <v>#REF!</v>
      </c>
      <c r="AK86" s="6">
        <v>15.82</v>
      </c>
      <c r="AL86" s="99" t="e">
        <f t="shared" si="135"/>
        <v>#REF!</v>
      </c>
      <c r="AM86" s="6"/>
      <c r="AN86" s="54" t="e">
        <f t="shared" si="136"/>
        <v>#REF!</v>
      </c>
    </row>
    <row r="87" spans="1:40" ht="16.5" customHeight="1">
      <c r="A87" s="39" t="s">
        <v>143</v>
      </c>
      <c r="B87" s="73"/>
      <c r="C87" s="73"/>
      <c r="D87" s="67" t="s">
        <v>87</v>
      </c>
      <c r="E87" s="69" t="s">
        <v>91</v>
      </c>
      <c r="F87" s="66"/>
      <c r="G87" s="64" t="e">
        <f>VLOOKUP(A87,#REF!,4,0)</f>
        <v>#REF!</v>
      </c>
      <c r="H87" s="64" t="e">
        <f>VLOOKUP(A87,#REF!,5,0)</f>
        <v>#REF!</v>
      </c>
      <c r="I87" s="64" t="e">
        <f>VLOOKUP(A87,#REF!,6,0)</f>
        <v>#REF!</v>
      </c>
      <c r="J87" s="81">
        <v>0.6</v>
      </c>
      <c r="K87" s="81">
        <f t="shared" si="119"/>
        <v>0.4</v>
      </c>
      <c r="L87" s="84">
        <v>0.7</v>
      </c>
      <c r="M87" s="84">
        <v>0</v>
      </c>
      <c r="N87" s="84">
        <v>0.3</v>
      </c>
      <c r="O87" s="82" t="e">
        <f t="shared" si="120"/>
        <v>#REF!</v>
      </c>
      <c r="P87" s="82" t="e">
        <f t="shared" si="121"/>
        <v>#REF!</v>
      </c>
      <c r="Q87" s="82" t="e">
        <f t="shared" si="122"/>
        <v>#REF!</v>
      </c>
      <c r="R87" s="82" t="e">
        <f t="shared" si="123"/>
        <v>#REF!</v>
      </c>
      <c r="S87" s="82" t="e">
        <f t="shared" si="124"/>
        <v>#REF!</v>
      </c>
      <c r="T87" s="82" t="e">
        <f t="shared" si="125"/>
        <v>#REF!</v>
      </c>
      <c r="U87" s="89" t="e">
        <f t="shared" si="126"/>
        <v>#REF!</v>
      </c>
      <c r="V87" s="90" t="e">
        <f>VLOOKUP(A87,#REF!,7,0)</f>
        <v>#REF!</v>
      </c>
      <c r="W87" s="90" t="e">
        <f t="shared" si="127"/>
        <v>#REF!</v>
      </c>
      <c r="X87" s="90" t="e">
        <f t="shared" si="128"/>
        <v>#REF!</v>
      </c>
      <c r="Y87" s="90" t="e">
        <f t="shared" si="129"/>
        <v>#REF!</v>
      </c>
      <c r="Z87" s="90">
        <f t="shared" si="130"/>
        <v>85.18</v>
      </c>
      <c r="AA87" s="90">
        <v>46</v>
      </c>
      <c r="AB87" s="90">
        <f t="shared" si="131"/>
        <v>59.18</v>
      </c>
      <c r="AC87" s="90">
        <v>26</v>
      </c>
      <c r="AD87" s="90">
        <v>12.59</v>
      </c>
      <c r="AE87" s="90">
        <v>14.76</v>
      </c>
      <c r="AF87" s="90">
        <v>-2.17</v>
      </c>
      <c r="AG87" s="90">
        <v>12.59</v>
      </c>
      <c r="AH87" s="97" t="e">
        <f t="shared" si="132"/>
        <v>#REF!</v>
      </c>
      <c r="AI87" s="98" t="e">
        <f t="shared" si="133"/>
        <v>#REF!</v>
      </c>
      <c r="AJ87" s="97" t="e">
        <f t="shared" si="134"/>
        <v>#REF!</v>
      </c>
      <c r="AK87" s="6">
        <v>13.18</v>
      </c>
      <c r="AL87" s="99" t="e">
        <f t="shared" si="135"/>
        <v>#REF!</v>
      </c>
      <c r="AM87" s="6"/>
      <c r="AN87" s="54" t="e">
        <f t="shared" si="136"/>
        <v>#REF!</v>
      </c>
    </row>
    <row r="88" spans="1:40" ht="16.5" customHeight="1">
      <c r="A88" s="39" t="s">
        <v>144</v>
      </c>
      <c r="B88" s="39" t="s">
        <v>87</v>
      </c>
      <c r="C88" s="39"/>
      <c r="D88" s="67" t="s">
        <v>87</v>
      </c>
      <c r="E88" s="69" t="s">
        <v>91</v>
      </c>
      <c r="F88" s="66"/>
      <c r="G88" s="64" t="e">
        <f>VLOOKUP(A88,#REF!,4,0)</f>
        <v>#REF!</v>
      </c>
      <c r="H88" s="64" t="e">
        <f>VLOOKUP(A88,#REF!,5,0)</f>
        <v>#REF!</v>
      </c>
      <c r="I88" s="64" t="e">
        <f>VLOOKUP(A88,#REF!,6,0)</f>
        <v>#REF!</v>
      </c>
      <c r="J88" s="81">
        <v>0.8</v>
      </c>
      <c r="K88" s="81">
        <f t="shared" si="119"/>
        <v>0.19999999999999996</v>
      </c>
      <c r="L88" s="84">
        <v>0.7</v>
      </c>
      <c r="M88" s="84">
        <v>0</v>
      </c>
      <c r="N88" s="84">
        <v>0.3</v>
      </c>
      <c r="O88" s="82" t="e">
        <f t="shared" si="120"/>
        <v>#REF!</v>
      </c>
      <c r="P88" s="82" t="e">
        <f t="shared" si="121"/>
        <v>#REF!</v>
      </c>
      <c r="Q88" s="82" t="e">
        <f t="shared" si="122"/>
        <v>#REF!</v>
      </c>
      <c r="R88" s="82" t="e">
        <f t="shared" si="123"/>
        <v>#REF!</v>
      </c>
      <c r="S88" s="82" t="e">
        <f t="shared" si="124"/>
        <v>#REF!</v>
      </c>
      <c r="T88" s="82" t="e">
        <f t="shared" si="125"/>
        <v>#REF!</v>
      </c>
      <c r="U88" s="89" t="e">
        <f t="shared" si="126"/>
        <v>#REF!</v>
      </c>
      <c r="V88" s="90" t="e">
        <f>VLOOKUP(A88,#REF!,7,0)</f>
        <v>#REF!</v>
      </c>
      <c r="W88" s="90" t="e">
        <f t="shared" si="127"/>
        <v>#REF!</v>
      </c>
      <c r="X88" s="90" t="e">
        <f t="shared" si="128"/>
        <v>#REF!</v>
      </c>
      <c r="Y88" s="90" t="e">
        <f t="shared" si="129"/>
        <v>#REF!</v>
      </c>
      <c r="Z88" s="90">
        <f t="shared" si="130"/>
        <v>84.83</v>
      </c>
      <c r="AA88" s="90">
        <v>35</v>
      </c>
      <c r="AB88" s="90">
        <f t="shared" si="131"/>
        <v>64.83</v>
      </c>
      <c r="AC88" s="90">
        <v>20</v>
      </c>
      <c r="AD88" s="90">
        <v>21.46</v>
      </c>
      <c r="AE88" s="90">
        <v>19.690000000000001</v>
      </c>
      <c r="AF88" s="90">
        <v>1.77</v>
      </c>
      <c r="AG88" s="90">
        <v>21.46</v>
      </c>
      <c r="AH88" s="97" t="e">
        <f t="shared" si="132"/>
        <v>#REF!</v>
      </c>
      <c r="AI88" s="98" t="e">
        <f t="shared" si="133"/>
        <v>#REF!</v>
      </c>
      <c r="AJ88" s="97" t="e">
        <f t="shared" si="134"/>
        <v>#REF!</v>
      </c>
      <c r="AK88" s="6">
        <v>29.83</v>
      </c>
      <c r="AL88" s="99" t="e">
        <f t="shared" si="135"/>
        <v>#REF!</v>
      </c>
      <c r="AM88" s="6"/>
      <c r="AN88" s="54" t="e">
        <f t="shared" si="136"/>
        <v>#REF!</v>
      </c>
    </row>
    <row r="89" spans="1:40" ht="16.5" customHeight="1">
      <c r="A89" s="39" t="s">
        <v>145</v>
      </c>
      <c r="B89" s="68"/>
      <c r="C89" s="68"/>
      <c r="D89" s="67" t="s">
        <v>87</v>
      </c>
      <c r="E89" s="69" t="s">
        <v>91</v>
      </c>
      <c r="F89" s="66"/>
      <c r="G89" s="64" t="e">
        <f>VLOOKUP(A89,#REF!,4,0)</f>
        <v>#REF!</v>
      </c>
      <c r="H89" s="64" t="e">
        <f>VLOOKUP(A89,#REF!,5,0)</f>
        <v>#REF!</v>
      </c>
      <c r="I89" s="64" t="e">
        <f>VLOOKUP(A89,#REF!,6,0)</f>
        <v>#REF!</v>
      </c>
      <c r="J89" s="81">
        <v>0.6</v>
      </c>
      <c r="K89" s="81">
        <f t="shared" si="119"/>
        <v>0.4</v>
      </c>
      <c r="L89" s="84">
        <v>0.7</v>
      </c>
      <c r="M89" s="84">
        <v>0</v>
      </c>
      <c r="N89" s="84">
        <v>0.3</v>
      </c>
      <c r="O89" s="82" t="e">
        <f t="shared" si="120"/>
        <v>#REF!</v>
      </c>
      <c r="P89" s="82" t="e">
        <f t="shared" si="121"/>
        <v>#REF!</v>
      </c>
      <c r="Q89" s="82" t="e">
        <f t="shared" si="122"/>
        <v>#REF!</v>
      </c>
      <c r="R89" s="82" t="e">
        <f t="shared" si="123"/>
        <v>#REF!</v>
      </c>
      <c r="S89" s="82" t="e">
        <f t="shared" si="124"/>
        <v>#REF!</v>
      </c>
      <c r="T89" s="82" t="e">
        <f t="shared" si="125"/>
        <v>#REF!</v>
      </c>
      <c r="U89" s="89" t="e">
        <f t="shared" si="126"/>
        <v>#REF!</v>
      </c>
      <c r="V89" s="90" t="e">
        <f>VLOOKUP(A89,#REF!,7,0)</f>
        <v>#REF!</v>
      </c>
      <c r="W89" s="90" t="e">
        <f t="shared" si="127"/>
        <v>#REF!</v>
      </c>
      <c r="X89" s="90" t="e">
        <f t="shared" si="128"/>
        <v>#REF!</v>
      </c>
      <c r="Y89" s="90" t="e">
        <f t="shared" si="129"/>
        <v>#REF!</v>
      </c>
      <c r="Z89" s="90">
        <f t="shared" si="130"/>
        <v>62.25</v>
      </c>
      <c r="AA89" s="90">
        <v>34</v>
      </c>
      <c r="AB89" s="90">
        <f t="shared" si="131"/>
        <v>43.25</v>
      </c>
      <c r="AC89" s="90">
        <v>19</v>
      </c>
      <c r="AD89" s="90">
        <v>3.12</v>
      </c>
      <c r="AE89" s="90">
        <v>6.5</v>
      </c>
      <c r="AF89" s="90">
        <v>-3.38</v>
      </c>
      <c r="AG89" s="90">
        <v>3.12</v>
      </c>
      <c r="AH89" s="97" t="e">
        <f t="shared" si="132"/>
        <v>#REF!</v>
      </c>
      <c r="AI89" s="98" t="e">
        <f t="shared" si="133"/>
        <v>#REF!</v>
      </c>
      <c r="AJ89" s="97" t="e">
        <f t="shared" si="134"/>
        <v>#REF!</v>
      </c>
      <c r="AK89" s="6">
        <v>9.25</v>
      </c>
      <c r="AL89" s="99" t="e">
        <f t="shared" si="135"/>
        <v>#REF!</v>
      </c>
      <c r="AM89" s="6"/>
      <c r="AN89" s="54" t="e">
        <f t="shared" si="136"/>
        <v>#REF!</v>
      </c>
    </row>
    <row r="90" spans="1:40" ht="16.5" customHeight="1">
      <c r="A90" s="39" t="s">
        <v>146</v>
      </c>
      <c r="B90" s="73"/>
      <c r="C90" s="73"/>
      <c r="D90" s="67" t="s">
        <v>87</v>
      </c>
      <c r="E90" s="69" t="s">
        <v>91</v>
      </c>
      <c r="F90" s="66"/>
      <c r="G90" s="64" t="e">
        <f>VLOOKUP(A90,#REF!,4,0)</f>
        <v>#REF!</v>
      </c>
      <c r="H90" s="64" t="e">
        <f>VLOOKUP(A90,#REF!,5,0)</f>
        <v>#REF!</v>
      </c>
      <c r="I90" s="64" t="e">
        <f>VLOOKUP(A90,#REF!,6,0)</f>
        <v>#REF!</v>
      </c>
      <c r="J90" s="81">
        <v>0.6</v>
      </c>
      <c r="K90" s="81">
        <f t="shared" si="119"/>
        <v>0.4</v>
      </c>
      <c r="L90" s="84">
        <v>0.7</v>
      </c>
      <c r="M90" s="84">
        <v>0</v>
      </c>
      <c r="N90" s="84">
        <v>0.3</v>
      </c>
      <c r="O90" s="82" t="e">
        <f t="shared" si="120"/>
        <v>#REF!</v>
      </c>
      <c r="P90" s="82" t="e">
        <f t="shared" si="121"/>
        <v>#REF!</v>
      </c>
      <c r="Q90" s="82" t="e">
        <f t="shared" si="122"/>
        <v>#REF!</v>
      </c>
      <c r="R90" s="82" t="e">
        <f t="shared" si="123"/>
        <v>#REF!</v>
      </c>
      <c r="S90" s="82" t="e">
        <f t="shared" si="124"/>
        <v>#REF!</v>
      </c>
      <c r="T90" s="82" t="e">
        <f t="shared" si="125"/>
        <v>#REF!</v>
      </c>
      <c r="U90" s="89" t="e">
        <f t="shared" si="126"/>
        <v>#REF!</v>
      </c>
      <c r="V90" s="90" t="e">
        <f>VLOOKUP(A90,#REF!,7,0)</f>
        <v>#REF!</v>
      </c>
      <c r="W90" s="90" t="e">
        <f t="shared" si="127"/>
        <v>#REF!</v>
      </c>
      <c r="X90" s="90" t="e">
        <f t="shared" si="128"/>
        <v>#REF!</v>
      </c>
      <c r="Y90" s="90" t="e">
        <f t="shared" si="129"/>
        <v>#REF!</v>
      </c>
      <c r="Z90" s="90">
        <f t="shared" si="130"/>
        <v>110.25</v>
      </c>
      <c r="AA90" s="90">
        <v>45</v>
      </c>
      <c r="AB90" s="90">
        <f t="shared" si="131"/>
        <v>85.25</v>
      </c>
      <c r="AC90" s="90">
        <v>25</v>
      </c>
      <c r="AD90" s="90">
        <v>25.23</v>
      </c>
      <c r="AE90" s="90">
        <v>23.55</v>
      </c>
      <c r="AF90" s="90">
        <v>1.68</v>
      </c>
      <c r="AG90" s="90">
        <v>25.23</v>
      </c>
      <c r="AH90" s="97" t="e">
        <f t="shared" si="132"/>
        <v>#REF!</v>
      </c>
      <c r="AI90" s="98" t="e">
        <f t="shared" si="133"/>
        <v>#REF!</v>
      </c>
      <c r="AJ90" s="97" t="e">
        <f t="shared" si="134"/>
        <v>#REF!</v>
      </c>
      <c r="AK90" s="6">
        <v>40.25</v>
      </c>
      <c r="AL90" s="99" t="e">
        <f t="shared" si="135"/>
        <v>#REF!</v>
      </c>
      <c r="AM90" s="6"/>
      <c r="AN90" s="54" t="e">
        <f t="shared" si="136"/>
        <v>#REF!</v>
      </c>
    </row>
    <row r="91" spans="1:40" ht="16.5" customHeight="1">
      <c r="A91" s="39" t="s">
        <v>147</v>
      </c>
      <c r="B91" s="73"/>
      <c r="C91" s="39" t="s">
        <v>87</v>
      </c>
      <c r="D91" s="67" t="s">
        <v>87</v>
      </c>
      <c r="E91" s="69" t="s">
        <v>95</v>
      </c>
      <c r="F91" s="66" t="s">
        <v>87</v>
      </c>
      <c r="G91" s="64" t="e">
        <f>VLOOKUP(A91,#REF!,4,0)</f>
        <v>#REF!</v>
      </c>
      <c r="H91" s="64" t="e">
        <f>VLOOKUP(A91,#REF!,5,0)</f>
        <v>#REF!</v>
      </c>
      <c r="I91" s="64" t="e">
        <f>VLOOKUP(A91,#REF!,6,0)</f>
        <v>#REF!</v>
      </c>
      <c r="J91" s="81">
        <v>0.6</v>
      </c>
      <c r="K91" s="81">
        <f t="shared" si="119"/>
        <v>0.4</v>
      </c>
      <c r="L91" s="84">
        <v>0.8</v>
      </c>
      <c r="M91" s="84">
        <v>0</v>
      </c>
      <c r="N91" s="84">
        <v>0.2</v>
      </c>
      <c r="O91" s="82" t="e">
        <f t="shared" si="120"/>
        <v>#REF!</v>
      </c>
      <c r="P91" s="82" t="e">
        <f t="shared" si="121"/>
        <v>#REF!</v>
      </c>
      <c r="Q91" s="82" t="e">
        <f t="shared" si="122"/>
        <v>#REF!</v>
      </c>
      <c r="R91" s="82" t="e">
        <f t="shared" si="123"/>
        <v>#REF!</v>
      </c>
      <c r="S91" s="82" t="e">
        <f t="shared" si="124"/>
        <v>#REF!</v>
      </c>
      <c r="T91" s="82" t="e">
        <f t="shared" si="125"/>
        <v>#REF!</v>
      </c>
      <c r="U91" s="89" t="e">
        <f t="shared" si="126"/>
        <v>#REF!</v>
      </c>
      <c r="V91" s="90" t="e">
        <f>VLOOKUP(A91,#REF!,7,0)</f>
        <v>#REF!</v>
      </c>
      <c r="W91" s="90" t="e">
        <f t="shared" si="127"/>
        <v>#REF!</v>
      </c>
      <c r="X91" s="90" t="e">
        <f t="shared" si="128"/>
        <v>#REF!</v>
      </c>
      <c r="Y91" s="90" t="e">
        <f t="shared" si="129"/>
        <v>#REF!</v>
      </c>
      <c r="Z91" s="90">
        <f t="shared" si="130"/>
        <v>149.63</v>
      </c>
      <c r="AA91" s="90">
        <v>67</v>
      </c>
      <c r="AB91" s="90">
        <f t="shared" si="131"/>
        <v>87.63</v>
      </c>
      <c r="AC91" s="90">
        <v>62</v>
      </c>
      <c r="AD91" s="90">
        <v>8.06</v>
      </c>
      <c r="AE91" s="90">
        <v>16.45</v>
      </c>
      <c r="AF91" s="90">
        <v>-8.39</v>
      </c>
      <c r="AG91" s="90">
        <v>8.06</v>
      </c>
      <c r="AH91" s="97" t="e">
        <f t="shared" si="132"/>
        <v>#REF!</v>
      </c>
      <c r="AI91" s="98" t="e">
        <f t="shared" si="133"/>
        <v>#REF!</v>
      </c>
      <c r="AJ91" s="97" t="e">
        <f t="shared" si="134"/>
        <v>#REF!</v>
      </c>
      <c r="AK91" s="6">
        <v>20.63</v>
      </c>
      <c r="AL91" s="99" t="e">
        <f t="shared" si="135"/>
        <v>#REF!</v>
      </c>
      <c r="AM91" s="6"/>
      <c r="AN91" s="54" t="e">
        <f t="shared" si="136"/>
        <v>#REF!</v>
      </c>
    </row>
    <row r="92" spans="1:40" s="47" customFormat="1" ht="16.5" customHeight="1">
      <c r="A92" s="105" t="s">
        <v>148</v>
      </c>
      <c r="B92" s="28"/>
      <c r="C92" s="28"/>
      <c r="D92" s="70"/>
      <c r="E92" s="70"/>
      <c r="F92" s="28"/>
      <c r="G92" s="71" t="e">
        <f>SUM(G94:G98)</f>
        <v>#REF!</v>
      </c>
      <c r="H92" s="71" t="e">
        <f>SUM(H94:H98)</f>
        <v>#REF!</v>
      </c>
      <c r="I92" s="71" t="e">
        <f>SUM(I94:I98)</f>
        <v>#REF!</v>
      </c>
      <c r="J92" s="85"/>
      <c r="K92" s="85"/>
      <c r="L92" s="85"/>
      <c r="M92" s="85"/>
      <c r="N92" s="85"/>
      <c r="O92" s="78" t="e">
        <f t="shared" ref="O92:AG92" si="137">SUM(O94:O98)</f>
        <v>#REF!</v>
      </c>
      <c r="P92" s="78" t="e">
        <f t="shared" si="137"/>
        <v>#REF!</v>
      </c>
      <c r="Q92" s="78" t="e">
        <f t="shared" si="137"/>
        <v>#REF!</v>
      </c>
      <c r="R92" s="78" t="e">
        <f t="shared" si="137"/>
        <v>#REF!</v>
      </c>
      <c r="S92" s="78" t="e">
        <f t="shared" si="137"/>
        <v>#REF!</v>
      </c>
      <c r="T92" s="78" t="e">
        <f t="shared" si="137"/>
        <v>#REF!</v>
      </c>
      <c r="U92" s="78" t="e">
        <f t="shared" si="137"/>
        <v>#REF!</v>
      </c>
      <c r="V92" s="78" t="e">
        <f t="shared" si="137"/>
        <v>#REF!</v>
      </c>
      <c r="W92" s="78" t="e">
        <f t="shared" si="137"/>
        <v>#REF!</v>
      </c>
      <c r="X92" s="78" t="e">
        <f t="shared" si="137"/>
        <v>#REF!</v>
      </c>
      <c r="Y92" s="78" t="e">
        <f t="shared" si="137"/>
        <v>#REF!</v>
      </c>
      <c r="Z92" s="78">
        <f t="shared" si="137"/>
        <v>704.85</v>
      </c>
      <c r="AA92" s="78">
        <f t="shared" si="137"/>
        <v>285</v>
      </c>
      <c r="AB92" s="78">
        <f t="shared" si="137"/>
        <v>438.84999999999997</v>
      </c>
      <c r="AC92" s="78">
        <f t="shared" si="137"/>
        <v>266</v>
      </c>
      <c r="AD92" s="78">
        <f t="shared" si="137"/>
        <v>85.26</v>
      </c>
      <c r="AE92" s="78">
        <f t="shared" si="137"/>
        <v>100.69999999999999</v>
      </c>
      <c r="AF92" s="78">
        <f t="shared" si="137"/>
        <v>-15.440000000000003</v>
      </c>
      <c r="AG92" s="78">
        <f t="shared" si="137"/>
        <v>85.26</v>
      </c>
      <c r="AH92" s="78" t="e">
        <f t="shared" ref="AH92:AM92" si="138">SUM(AH94:AH98)</f>
        <v>#REF!</v>
      </c>
      <c r="AI92" s="78" t="e">
        <f t="shared" si="138"/>
        <v>#REF!</v>
      </c>
      <c r="AJ92" s="78" t="e">
        <f t="shared" si="138"/>
        <v>#REF!</v>
      </c>
      <c r="AK92" s="78">
        <f t="shared" si="138"/>
        <v>153.85</v>
      </c>
      <c r="AL92" s="102" t="e">
        <f t="shared" si="138"/>
        <v>#REF!</v>
      </c>
      <c r="AM92" s="78">
        <f t="shared" si="138"/>
        <v>0</v>
      </c>
    </row>
    <row r="93" spans="1:40" s="47" customFormat="1" ht="24" customHeight="1">
      <c r="A93" s="105" t="s">
        <v>75</v>
      </c>
      <c r="B93" s="28"/>
      <c r="C93" s="28"/>
      <c r="D93" s="70"/>
      <c r="E93" s="70"/>
      <c r="F93" s="28"/>
      <c r="G93" s="71" t="e">
        <f>SUM(G94:G96)</f>
        <v>#REF!</v>
      </c>
      <c r="H93" s="71" t="e">
        <f>SUM(H94:H96)</f>
        <v>#REF!</v>
      </c>
      <c r="I93" s="71" t="e">
        <f>SUM(I94:I96)</f>
        <v>#REF!</v>
      </c>
      <c r="J93" s="85"/>
      <c r="K93" s="85"/>
      <c r="L93" s="85"/>
      <c r="M93" s="85"/>
      <c r="N93" s="85"/>
      <c r="O93" s="78" t="e">
        <f t="shared" ref="O93:AG93" si="139">SUM(O94:O96)</f>
        <v>#REF!</v>
      </c>
      <c r="P93" s="78" t="e">
        <f t="shared" si="139"/>
        <v>#REF!</v>
      </c>
      <c r="Q93" s="78" t="e">
        <f t="shared" si="139"/>
        <v>#REF!</v>
      </c>
      <c r="R93" s="78" t="e">
        <f t="shared" si="139"/>
        <v>#REF!</v>
      </c>
      <c r="S93" s="78" t="e">
        <f t="shared" si="139"/>
        <v>#REF!</v>
      </c>
      <c r="T93" s="78" t="e">
        <f t="shared" si="139"/>
        <v>#REF!</v>
      </c>
      <c r="U93" s="78" t="e">
        <f t="shared" si="139"/>
        <v>#REF!</v>
      </c>
      <c r="V93" s="78" t="e">
        <f t="shared" si="139"/>
        <v>#REF!</v>
      </c>
      <c r="W93" s="78" t="e">
        <f t="shared" si="139"/>
        <v>#REF!</v>
      </c>
      <c r="X93" s="78" t="e">
        <f t="shared" si="139"/>
        <v>#REF!</v>
      </c>
      <c r="Y93" s="78" t="e">
        <f t="shared" si="139"/>
        <v>#REF!</v>
      </c>
      <c r="Z93" s="78">
        <f t="shared" si="139"/>
        <v>130.05000000000001</v>
      </c>
      <c r="AA93" s="78">
        <f t="shared" si="139"/>
        <v>67</v>
      </c>
      <c r="AB93" s="78">
        <f t="shared" si="139"/>
        <v>66.05</v>
      </c>
      <c r="AC93" s="78">
        <f t="shared" si="139"/>
        <v>64</v>
      </c>
      <c r="AD93" s="78">
        <f t="shared" si="139"/>
        <v>0.10999999999999899</v>
      </c>
      <c r="AE93" s="78">
        <f t="shared" si="139"/>
        <v>11.819999999999999</v>
      </c>
      <c r="AF93" s="78">
        <f t="shared" si="139"/>
        <v>-11.71</v>
      </c>
      <c r="AG93" s="78">
        <f t="shared" si="139"/>
        <v>0.10999999999999899</v>
      </c>
      <c r="AH93" s="78" t="e">
        <f t="shared" ref="AH93:AM93" si="140">SUM(AH94:AH96)</f>
        <v>#REF!</v>
      </c>
      <c r="AI93" s="78" t="e">
        <f t="shared" si="140"/>
        <v>#REF!</v>
      </c>
      <c r="AJ93" s="78" t="e">
        <f t="shared" si="140"/>
        <v>#REF!</v>
      </c>
      <c r="AK93" s="78">
        <f t="shared" si="140"/>
        <v>-0.94999999999999973</v>
      </c>
      <c r="AL93" s="102" t="e">
        <f t="shared" si="140"/>
        <v>#REF!</v>
      </c>
      <c r="AM93" s="78">
        <f t="shared" si="140"/>
        <v>0</v>
      </c>
    </row>
    <row r="94" spans="1:40" ht="16.5" customHeight="1">
      <c r="A94" s="106" t="s">
        <v>149</v>
      </c>
      <c r="B94" s="39"/>
      <c r="C94" s="39" t="s">
        <v>87</v>
      </c>
      <c r="D94" s="67"/>
      <c r="E94" s="67"/>
      <c r="F94" s="66"/>
      <c r="G94" s="64" t="e">
        <f>VLOOKUP(A94,#REF!,4,0)</f>
        <v>#REF!</v>
      </c>
      <c r="H94" s="64" t="e">
        <f>VLOOKUP(A94,#REF!,5,0)</f>
        <v>#REF!</v>
      </c>
      <c r="I94" s="64" t="e">
        <f>VLOOKUP(A94,#REF!,6,0)</f>
        <v>#REF!</v>
      </c>
      <c r="J94" s="81">
        <v>0.6</v>
      </c>
      <c r="K94" s="81">
        <f>1-J94</f>
        <v>0.4</v>
      </c>
      <c r="L94" s="82">
        <v>0</v>
      </c>
      <c r="M94" s="82">
        <v>1</v>
      </c>
      <c r="N94" s="82">
        <v>0</v>
      </c>
      <c r="O94" s="82" t="e">
        <f t="shared" si="120"/>
        <v>#REF!</v>
      </c>
      <c r="P94" s="82" t="e">
        <f>ROUND(J94*(H94*0.2+I94*0.16),2)</f>
        <v>#REF!</v>
      </c>
      <c r="Q94" s="82" t="e">
        <f>ROUND(K94*L94*(H94*0.2+I94*0.16),2)</f>
        <v>#REF!</v>
      </c>
      <c r="R94" s="82" t="e">
        <f>ROUND(K94*M94*(H94*0.2+I94*0.16),2)</f>
        <v>#REF!</v>
      </c>
      <c r="S94" s="82" t="e">
        <f>ROUND(K94*N94*(H94*0.2+I94*0.16),2)</f>
        <v>#REF!</v>
      </c>
      <c r="T94" s="82" t="e">
        <f>R94+S94</f>
        <v>#REF!</v>
      </c>
      <c r="U94" s="89" t="e">
        <f>ROUND((H94*0.2+I94*0.16),2)</f>
        <v>#REF!</v>
      </c>
      <c r="V94" s="90" t="e">
        <f>VLOOKUP(A94,#REF!,7,0)</f>
        <v>#REF!</v>
      </c>
      <c r="W94" s="90" t="e">
        <f>X94+Y94</f>
        <v>#REF!</v>
      </c>
      <c r="X94" s="90" t="e">
        <f>P94+V94</f>
        <v>#REF!</v>
      </c>
      <c r="Y94" s="90" t="e">
        <f>Q94</f>
        <v>#REF!</v>
      </c>
      <c r="Z94" s="90">
        <f>AB94+AC94</f>
        <v>25.16</v>
      </c>
      <c r="AA94" s="90">
        <v>11</v>
      </c>
      <c r="AB94" s="90">
        <f>AA94+AK94</f>
        <v>14.16</v>
      </c>
      <c r="AC94" s="90">
        <v>11</v>
      </c>
      <c r="AD94" s="90">
        <v>-0.43</v>
      </c>
      <c r="AE94" s="90">
        <v>1.7</v>
      </c>
      <c r="AF94" s="90">
        <v>-2.13</v>
      </c>
      <c r="AG94" s="90">
        <v>-0.43</v>
      </c>
      <c r="AH94" s="97" t="e">
        <f>AI94+AJ94</f>
        <v>#REF!</v>
      </c>
      <c r="AI94" s="98" t="e">
        <f>P94-AA94+V94</f>
        <v>#REF!</v>
      </c>
      <c r="AJ94" s="97" t="e">
        <f>Q94-AC94</f>
        <v>#REF!</v>
      </c>
      <c r="AK94" s="6">
        <v>3.16</v>
      </c>
      <c r="AL94" s="99" t="e">
        <f>W94-Z94</f>
        <v>#REF!</v>
      </c>
      <c r="AM94" s="6">
        <v>0</v>
      </c>
      <c r="AN94" s="54" t="e">
        <f>AL94+AC94</f>
        <v>#REF!</v>
      </c>
    </row>
    <row r="95" spans="1:40" ht="16.5" customHeight="1">
      <c r="A95" s="106" t="s">
        <v>150</v>
      </c>
      <c r="B95" s="39"/>
      <c r="C95" s="39" t="s">
        <v>87</v>
      </c>
      <c r="D95" s="67" t="s">
        <v>78</v>
      </c>
      <c r="E95" s="69" t="s">
        <v>95</v>
      </c>
      <c r="F95" s="66" t="s">
        <v>87</v>
      </c>
      <c r="G95" s="64" t="e">
        <f>VLOOKUP(A95,#REF!,4,0)</f>
        <v>#REF!</v>
      </c>
      <c r="H95" s="64" t="e">
        <f>VLOOKUP(A95,#REF!,5,0)</f>
        <v>#REF!</v>
      </c>
      <c r="I95" s="64" t="e">
        <f>VLOOKUP(A95,#REF!,6,0)</f>
        <v>#REF!</v>
      </c>
      <c r="J95" s="81">
        <v>0.6</v>
      </c>
      <c r="K95" s="81">
        <f>1-J95</f>
        <v>0.4</v>
      </c>
      <c r="L95" s="84">
        <v>0.6</v>
      </c>
      <c r="M95" s="84">
        <v>0.4</v>
      </c>
      <c r="N95" s="82"/>
      <c r="O95" s="82" t="e">
        <f t="shared" si="120"/>
        <v>#REF!</v>
      </c>
      <c r="P95" s="82" t="e">
        <f>ROUND(J95*(H95*0.2+I95*0.16),2)</f>
        <v>#REF!</v>
      </c>
      <c r="Q95" s="82" t="e">
        <f>ROUND(K95*L95*(H95*0.2+I95*0.16),2)</f>
        <v>#REF!</v>
      </c>
      <c r="R95" s="82" t="e">
        <f>ROUND(K95*M95*(H95*0.2+I95*0.16),2)</f>
        <v>#REF!</v>
      </c>
      <c r="S95" s="82" t="e">
        <f>ROUND(K95*N95*(H95*0.2+I95*0.16),2)</f>
        <v>#REF!</v>
      </c>
      <c r="T95" s="82" t="e">
        <f>R95+S95</f>
        <v>#REF!</v>
      </c>
      <c r="U95" s="89" t="e">
        <f>ROUND((H95*0.2+I95*0.16),2)</f>
        <v>#REF!</v>
      </c>
      <c r="V95" s="90" t="e">
        <f>VLOOKUP(A95,#REF!,7,0)</f>
        <v>#REF!</v>
      </c>
      <c r="W95" s="90" t="e">
        <f>X95+Y95</f>
        <v>#REF!</v>
      </c>
      <c r="X95" s="90" t="e">
        <f>P95+V95</f>
        <v>#REF!</v>
      </c>
      <c r="Y95" s="90" t="e">
        <f>Q95</f>
        <v>#REF!</v>
      </c>
      <c r="Z95" s="90">
        <f>AB95+AC95</f>
        <v>92.12</v>
      </c>
      <c r="AA95" s="90">
        <v>51</v>
      </c>
      <c r="AB95" s="90">
        <f>AA95+AK95</f>
        <v>44.12</v>
      </c>
      <c r="AC95" s="90">
        <v>48</v>
      </c>
      <c r="AD95" s="90">
        <v>-0.89000000000000101</v>
      </c>
      <c r="AE95" s="90">
        <v>8.35</v>
      </c>
      <c r="AF95" s="90">
        <v>-9.24</v>
      </c>
      <c r="AG95" s="90">
        <v>-0.89000000000000101</v>
      </c>
      <c r="AH95" s="97" t="e">
        <f>AI95+AJ95</f>
        <v>#REF!</v>
      </c>
      <c r="AI95" s="98" t="e">
        <f>P95-AA95+V95</f>
        <v>#REF!</v>
      </c>
      <c r="AJ95" s="97" t="e">
        <f>Q95-AC95</f>
        <v>#REF!</v>
      </c>
      <c r="AK95" s="6">
        <v>-6.88</v>
      </c>
      <c r="AL95" s="99" t="e">
        <f>W95-Z95</f>
        <v>#REF!</v>
      </c>
      <c r="AM95" s="6"/>
      <c r="AN95" s="54" t="e">
        <f>AL95+AC95</f>
        <v>#REF!</v>
      </c>
    </row>
    <row r="96" spans="1:40" ht="16.5" customHeight="1">
      <c r="A96" s="106" t="s">
        <v>151</v>
      </c>
      <c r="B96" s="39"/>
      <c r="C96" s="39" t="s">
        <v>87</v>
      </c>
      <c r="D96" s="67" t="s">
        <v>78</v>
      </c>
      <c r="E96" s="69" t="s">
        <v>95</v>
      </c>
      <c r="F96" s="66" t="s">
        <v>87</v>
      </c>
      <c r="G96" s="64" t="e">
        <f>VLOOKUP(A96,#REF!,4,0)</f>
        <v>#REF!</v>
      </c>
      <c r="H96" s="64" t="e">
        <f>VLOOKUP(A96,#REF!,5,0)</f>
        <v>#REF!</v>
      </c>
      <c r="I96" s="64" t="e">
        <f>VLOOKUP(A96,#REF!,6,0)</f>
        <v>#REF!</v>
      </c>
      <c r="J96" s="81">
        <v>0.6</v>
      </c>
      <c r="K96" s="81">
        <f>1-J96</f>
        <v>0.4</v>
      </c>
      <c r="L96" s="84">
        <v>0.6</v>
      </c>
      <c r="M96" s="84">
        <v>0.4</v>
      </c>
      <c r="N96" s="82"/>
      <c r="O96" s="82" t="e">
        <f t="shared" si="120"/>
        <v>#REF!</v>
      </c>
      <c r="P96" s="82" t="e">
        <f>ROUND(J96*(H96*0.2+I96*0.16),2)</f>
        <v>#REF!</v>
      </c>
      <c r="Q96" s="82" t="e">
        <f>ROUND(K96*L96*(H96*0.2+I96*0.16),2)</f>
        <v>#REF!</v>
      </c>
      <c r="R96" s="82" t="e">
        <f>ROUND(K96*M96*(H96*0.2+I96*0.16),2)</f>
        <v>#REF!</v>
      </c>
      <c r="S96" s="82" t="e">
        <f>ROUND(K96*N96*(H96*0.2+I96*0.16),2)</f>
        <v>#REF!</v>
      </c>
      <c r="T96" s="82" t="e">
        <f>R96+S96</f>
        <v>#REF!</v>
      </c>
      <c r="U96" s="89" t="e">
        <f>ROUND((H96*0.2+I96*0.16),2)</f>
        <v>#REF!</v>
      </c>
      <c r="V96" s="90" t="e">
        <f>VLOOKUP(A96,#REF!,7,0)</f>
        <v>#REF!</v>
      </c>
      <c r="W96" s="90" t="e">
        <f>X96+Y96</f>
        <v>#REF!</v>
      </c>
      <c r="X96" s="90" t="e">
        <f>P96+V96</f>
        <v>#REF!</v>
      </c>
      <c r="Y96" s="90" t="e">
        <f>Q96</f>
        <v>#REF!</v>
      </c>
      <c r="Z96" s="90">
        <f>AB96+AC96</f>
        <v>12.77</v>
      </c>
      <c r="AA96" s="90">
        <v>5</v>
      </c>
      <c r="AB96" s="90">
        <f>AA96+AK96</f>
        <v>7.77</v>
      </c>
      <c r="AC96" s="90">
        <v>5</v>
      </c>
      <c r="AD96" s="90">
        <v>1.43</v>
      </c>
      <c r="AE96" s="90">
        <v>1.77</v>
      </c>
      <c r="AF96" s="90">
        <v>-0.34</v>
      </c>
      <c r="AG96" s="90">
        <v>1.43</v>
      </c>
      <c r="AH96" s="97" t="e">
        <f>AI96+AJ96</f>
        <v>#REF!</v>
      </c>
      <c r="AI96" s="98" t="e">
        <f>P96-AA96+V96</f>
        <v>#REF!</v>
      </c>
      <c r="AJ96" s="97" t="e">
        <f>Q96-AC96</f>
        <v>#REF!</v>
      </c>
      <c r="AK96" s="6">
        <v>2.77</v>
      </c>
      <c r="AL96" s="99" t="e">
        <f>W96-Z96</f>
        <v>#REF!</v>
      </c>
      <c r="AM96" s="6"/>
      <c r="AN96" s="54" t="e">
        <f>AL96+AC96</f>
        <v>#REF!</v>
      </c>
    </row>
    <row r="97" spans="1:40" ht="16.5" customHeight="1">
      <c r="A97" s="39" t="s">
        <v>152</v>
      </c>
      <c r="B97" s="39" t="s">
        <v>87</v>
      </c>
      <c r="C97" s="39" t="s">
        <v>87</v>
      </c>
      <c r="D97" s="67" t="s">
        <v>87</v>
      </c>
      <c r="E97" s="69" t="s">
        <v>95</v>
      </c>
      <c r="F97" s="66" t="s">
        <v>87</v>
      </c>
      <c r="G97" s="64" t="e">
        <f>VLOOKUP(A97,#REF!,4,0)</f>
        <v>#REF!</v>
      </c>
      <c r="H97" s="64" t="e">
        <f>VLOOKUP(A97,#REF!,5,0)</f>
        <v>#REF!</v>
      </c>
      <c r="I97" s="64" t="e">
        <f>VLOOKUP(A97,#REF!,6,0)</f>
        <v>#REF!</v>
      </c>
      <c r="J97" s="81">
        <v>0.8</v>
      </c>
      <c r="K97" s="81">
        <f>1-J97</f>
        <v>0.19999999999999996</v>
      </c>
      <c r="L97" s="84">
        <v>0.8</v>
      </c>
      <c r="M97" s="84">
        <v>0</v>
      </c>
      <c r="N97" s="84">
        <v>0.2</v>
      </c>
      <c r="O97" s="82" t="e">
        <f t="shared" si="120"/>
        <v>#REF!</v>
      </c>
      <c r="P97" s="82" t="e">
        <f>ROUND(J97*(H97*0.2+I97*0.16),2)</f>
        <v>#REF!</v>
      </c>
      <c r="Q97" s="82" t="e">
        <f>ROUND(K97*L97*(H97*0.2+I97*0.16),2)</f>
        <v>#REF!</v>
      </c>
      <c r="R97" s="82" t="e">
        <f>ROUND(K97*M97*(H97*0.2+I97*0.16),2)</f>
        <v>#REF!</v>
      </c>
      <c r="S97" s="82" t="e">
        <f>ROUND(K97*N97*(H97*0.2+I97*0.16),2)</f>
        <v>#REF!</v>
      </c>
      <c r="T97" s="82" t="e">
        <f>R97+S97</f>
        <v>#REF!</v>
      </c>
      <c r="U97" s="89" t="e">
        <f>ROUND((H97*0.2+I97*0.16),2)</f>
        <v>#REF!</v>
      </c>
      <c r="V97" s="90" t="e">
        <f>VLOOKUP(A97,#REF!,7,0)</f>
        <v>#REF!</v>
      </c>
      <c r="W97" s="90" t="e">
        <f>X97+Y97</f>
        <v>#REF!</v>
      </c>
      <c r="X97" s="90" t="e">
        <f>P97+V97</f>
        <v>#REF!</v>
      </c>
      <c r="Y97" s="90" t="e">
        <f>Q97</f>
        <v>#REF!</v>
      </c>
      <c r="Z97" s="90">
        <f>AB97+AC97</f>
        <v>208.54</v>
      </c>
      <c r="AA97" s="90">
        <v>93</v>
      </c>
      <c r="AB97" s="90">
        <f>AA97+AK97</f>
        <v>122.53999999999999</v>
      </c>
      <c r="AC97" s="90">
        <v>86</v>
      </c>
      <c r="AD97" s="90">
        <v>12.06</v>
      </c>
      <c r="AE97" s="90">
        <v>23.3</v>
      </c>
      <c r="AF97" s="90">
        <v>-11.24</v>
      </c>
      <c r="AG97" s="90">
        <v>12.06</v>
      </c>
      <c r="AH97" s="97" t="e">
        <f>AI97+AJ97</f>
        <v>#REF!</v>
      </c>
      <c r="AI97" s="98" t="e">
        <f>P97-AA97+V97</f>
        <v>#REF!</v>
      </c>
      <c r="AJ97" s="97" t="e">
        <f>Q97-AC97</f>
        <v>#REF!</v>
      </c>
      <c r="AK97" s="6">
        <v>29.54</v>
      </c>
      <c r="AL97" s="99" t="e">
        <f>W97-Z97</f>
        <v>#REF!</v>
      </c>
      <c r="AM97" s="6"/>
      <c r="AN97" s="54" t="e">
        <f>AL97+AC97</f>
        <v>#REF!</v>
      </c>
    </row>
    <row r="98" spans="1:40" ht="16.5" customHeight="1">
      <c r="A98" s="39" t="s">
        <v>153</v>
      </c>
      <c r="B98" s="39" t="s">
        <v>87</v>
      </c>
      <c r="C98" s="39" t="s">
        <v>87</v>
      </c>
      <c r="D98" s="67" t="s">
        <v>87</v>
      </c>
      <c r="E98" s="69" t="s">
        <v>95</v>
      </c>
      <c r="F98" s="66" t="s">
        <v>87</v>
      </c>
      <c r="G98" s="64" t="e">
        <f>VLOOKUP(A98,#REF!,4,0)</f>
        <v>#REF!</v>
      </c>
      <c r="H98" s="64" t="e">
        <f>VLOOKUP(A98,#REF!,5,0)</f>
        <v>#REF!</v>
      </c>
      <c r="I98" s="64" t="e">
        <f>VLOOKUP(A98,#REF!,6,0)</f>
        <v>#REF!</v>
      </c>
      <c r="J98" s="81">
        <v>0.8</v>
      </c>
      <c r="K98" s="81">
        <f>1-J98</f>
        <v>0.19999999999999996</v>
      </c>
      <c r="L98" s="84">
        <v>0.8</v>
      </c>
      <c r="M98" s="84">
        <v>0</v>
      </c>
      <c r="N98" s="84">
        <v>0.2</v>
      </c>
      <c r="O98" s="82" t="e">
        <f t="shared" si="120"/>
        <v>#REF!</v>
      </c>
      <c r="P98" s="82" t="e">
        <f>ROUND(J98*(H98*0.2+I98*0.16),2)</f>
        <v>#REF!</v>
      </c>
      <c r="Q98" s="82" t="e">
        <f>ROUND(K98*L98*(H98*0.2+I98*0.16),2)</f>
        <v>#REF!</v>
      </c>
      <c r="R98" s="82" t="e">
        <f>ROUND(K98*M98*(H98*0.2+I98*0.16),2)</f>
        <v>#REF!</v>
      </c>
      <c r="S98" s="82" t="e">
        <f>ROUND(K98*N98*(H98*0.2+I98*0.16),2)</f>
        <v>#REF!</v>
      </c>
      <c r="T98" s="82" t="e">
        <f>R98+S98</f>
        <v>#REF!</v>
      </c>
      <c r="U98" s="89" t="e">
        <f>ROUND((H98*0.2+I98*0.16),2)</f>
        <v>#REF!</v>
      </c>
      <c r="V98" s="90" t="e">
        <f>VLOOKUP(A98,#REF!,7,0)</f>
        <v>#REF!</v>
      </c>
      <c r="W98" s="90" t="e">
        <f>X98+Y98</f>
        <v>#REF!</v>
      </c>
      <c r="X98" s="90" t="e">
        <f>P98+V98</f>
        <v>#REF!</v>
      </c>
      <c r="Y98" s="90" t="e">
        <f>Q98</f>
        <v>#REF!</v>
      </c>
      <c r="Z98" s="90">
        <f>AB98+AC98</f>
        <v>366.26</v>
      </c>
      <c r="AA98" s="90">
        <v>125</v>
      </c>
      <c r="AB98" s="90">
        <f>AA98+AK98</f>
        <v>250.26</v>
      </c>
      <c r="AC98" s="90">
        <v>116</v>
      </c>
      <c r="AD98" s="90">
        <v>73.09</v>
      </c>
      <c r="AE98" s="90">
        <v>65.58</v>
      </c>
      <c r="AF98" s="90">
        <v>7.51</v>
      </c>
      <c r="AG98" s="90">
        <v>73.09</v>
      </c>
      <c r="AH98" s="97" t="e">
        <f>AI98+AJ98</f>
        <v>#REF!</v>
      </c>
      <c r="AI98" s="98" t="e">
        <f>P98-AA98+V98</f>
        <v>#REF!</v>
      </c>
      <c r="AJ98" s="97" t="e">
        <f>Q98-AC98</f>
        <v>#REF!</v>
      </c>
      <c r="AK98" s="6">
        <v>125.26</v>
      </c>
      <c r="AL98" s="99" t="e">
        <f>W98-Z98</f>
        <v>#REF!</v>
      </c>
      <c r="AM98" s="6"/>
      <c r="AN98" s="54" t="e">
        <f>AL98+AC98</f>
        <v>#REF!</v>
      </c>
    </row>
    <row r="99" spans="1:40" s="47" customFormat="1" ht="15.75" customHeight="1">
      <c r="A99" s="28" t="s">
        <v>154</v>
      </c>
      <c r="B99" s="28"/>
      <c r="C99" s="28"/>
      <c r="D99" s="70"/>
      <c r="E99" s="70"/>
      <c r="F99" s="28"/>
      <c r="G99" s="71" t="e">
        <f>SUM(G101:G108)</f>
        <v>#REF!</v>
      </c>
      <c r="H99" s="71" t="e">
        <f>SUM(H101:H108)</f>
        <v>#REF!</v>
      </c>
      <c r="I99" s="71" t="e">
        <f>SUM(I101:I108)</f>
        <v>#REF!</v>
      </c>
      <c r="J99" s="85"/>
      <c r="K99" s="85"/>
      <c r="L99" s="85"/>
      <c r="M99" s="85"/>
      <c r="N99" s="85"/>
      <c r="O99" s="78" t="e">
        <f t="shared" ref="O99:AG99" si="141">SUM(O101:O108)</f>
        <v>#REF!</v>
      </c>
      <c r="P99" s="78" t="e">
        <f t="shared" si="141"/>
        <v>#REF!</v>
      </c>
      <c r="Q99" s="78" t="e">
        <f t="shared" si="141"/>
        <v>#REF!</v>
      </c>
      <c r="R99" s="78" t="e">
        <f t="shared" si="141"/>
        <v>#REF!</v>
      </c>
      <c r="S99" s="78" t="e">
        <f t="shared" si="141"/>
        <v>#REF!</v>
      </c>
      <c r="T99" s="78" t="e">
        <f t="shared" si="141"/>
        <v>#REF!</v>
      </c>
      <c r="U99" s="78" t="e">
        <f t="shared" si="141"/>
        <v>#REF!</v>
      </c>
      <c r="V99" s="78" t="e">
        <f t="shared" si="141"/>
        <v>#REF!</v>
      </c>
      <c r="W99" s="78" t="e">
        <f t="shared" si="141"/>
        <v>#REF!</v>
      </c>
      <c r="X99" s="78" t="e">
        <f t="shared" si="141"/>
        <v>#REF!</v>
      </c>
      <c r="Y99" s="78" t="e">
        <f t="shared" si="141"/>
        <v>#REF!</v>
      </c>
      <c r="Z99" s="78">
        <f t="shared" si="141"/>
        <v>664</v>
      </c>
      <c r="AA99" s="78">
        <f t="shared" si="141"/>
        <v>334</v>
      </c>
      <c r="AB99" s="78">
        <f t="shared" si="141"/>
        <v>487.99999999999994</v>
      </c>
      <c r="AC99" s="78">
        <f t="shared" si="141"/>
        <v>176</v>
      </c>
      <c r="AD99" s="78">
        <f t="shared" si="141"/>
        <v>29.360000000000007</v>
      </c>
      <c r="AE99" s="78">
        <f t="shared" si="141"/>
        <v>52.84</v>
      </c>
      <c r="AF99" s="78">
        <f t="shared" si="141"/>
        <v>-23.48</v>
      </c>
      <c r="AG99" s="78">
        <f t="shared" si="141"/>
        <v>29.360000000000007</v>
      </c>
      <c r="AH99" s="78" t="e">
        <f t="shared" ref="AH99:AM99" si="142">SUM(AH101:AH108)</f>
        <v>#REF!</v>
      </c>
      <c r="AI99" s="78" t="e">
        <f t="shared" si="142"/>
        <v>#REF!</v>
      </c>
      <c r="AJ99" s="78" t="e">
        <f t="shared" si="142"/>
        <v>#REF!</v>
      </c>
      <c r="AK99" s="78">
        <f t="shared" si="142"/>
        <v>154</v>
      </c>
      <c r="AL99" s="102" t="e">
        <f t="shared" si="142"/>
        <v>#REF!</v>
      </c>
      <c r="AM99" s="78" t="e">
        <f t="shared" si="142"/>
        <v>#REF!</v>
      </c>
    </row>
    <row r="100" spans="1:40" s="47" customFormat="1" ht="24" customHeight="1">
      <c r="A100" s="28" t="s">
        <v>75</v>
      </c>
      <c r="B100" s="28"/>
      <c r="C100" s="28"/>
      <c r="D100" s="70"/>
      <c r="E100" s="70"/>
      <c r="F100" s="28"/>
      <c r="G100" s="71" t="e">
        <f>SUM(G101:G104)</f>
        <v>#REF!</v>
      </c>
      <c r="H100" s="71" t="e">
        <f>SUM(H101:H104)</f>
        <v>#REF!</v>
      </c>
      <c r="I100" s="71" t="e">
        <f>SUM(I101:I104)</f>
        <v>#REF!</v>
      </c>
      <c r="J100" s="85"/>
      <c r="K100" s="85"/>
      <c r="L100" s="85"/>
      <c r="M100" s="85"/>
      <c r="N100" s="85"/>
      <c r="O100" s="78" t="e">
        <f t="shared" ref="O100:AG100" si="143">SUM(O101:O104)</f>
        <v>#REF!</v>
      </c>
      <c r="P100" s="78" t="e">
        <f t="shared" si="143"/>
        <v>#REF!</v>
      </c>
      <c r="Q100" s="78" t="e">
        <f t="shared" si="143"/>
        <v>#REF!</v>
      </c>
      <c r="R100" s="78" t="e">
        <f t="shared" si="143"/>
        <v>#REF!</v>
      </c>
      <c r="S100" s="78" t="e">
        <f t="shared" si="143"/>
        <v>#REF!</v>
      </c>
      <c r="T100" s="78" t="e">
        <f t="shared" si="143"/>
        <v>#REF!</v>
      </c>
      <c r="U100" s="78" t="e">
        <f t="shared" si="143"/>
        <v>#REF!</v>
      </c>
      <c r="V100" s="78" t="e">
        <f t="shared" si="143"/>
        <v>#REF!</v>
      </c>
      <c r="W100" s="78" t="e">
        <f t="shared" si="143"/>
        <v>#REF!</v>
      </c>
      <c r="X100" s="78" t="e">
        <f t="shared" si="143"/>
        <v>#REF!</v>
      </c>
      <c r="Y100" s="78" t="e">
        <f t="shared" si="143"/>
        <v>#REF!</v>
      </c>
      <c r="Z100" s="78">
        <f t="shared" si="143"/>
        <v>158.44</v>
      </c>
      <c r="AA100" s="78">
        <f t="shared" si="143"/>
        <v>79</v>
      </c>
      <c r="AB100" s="78">
        <f t="shared" si="143"/>
        <v>142.44</v>
      </c>
      <c r="AC100" s="78">
        <f t="shared" si="143"/>
        <v>16</v>
      </c>
      <c r="AD100" s="78">
        <f t="shared" si="143"/>
        <v>19.98</v>
      </c>
      <c r="AE100" s="78">
        <f t="shared" si="143"/>
        <v>21.38</v>
      </c>
      <c r="AF100" s="78">
        <f t="shared" si="143"/>
        <v>-1.4</v>
      </c>
      <c r="AG100" s="78">
        <f t="shared" si="143"/>
        <v>19.98</v>
      </c>
      <c r="AH100" s="78" t="e">
        <f t="shared" ref="AH100:AM100" si="144">SUM(AH101:AH104)</f>
        <v>#REF!</v>
      </c>
      <c r="AI100" s="78" t="e">
        <f t="shared" si="144"/>
        <v>#REF!</v>
      </c>
      <c r="AJ100" s="78" t="e">
        <f t="shared" si="144"/>
        <v>#REF!</v>
      </c>
      <c r="AK100" s="78">
        <f t="shared" si="144"/>
        <v>63.440000000000005</v>
      </c>
      <c r="AL100" s="102" t="e">
        <f t="shared" si="144"/>
        <v>#REF!</v>
      </c>
      <c r="AM100" s="78" t="e">
        <f t="shared" si="144"/>
        <v>#REF!</v>
      </c>
    </row>
    <row r="101" spans="1:40" ht="16.5" customHeight="1">
      <c r="A101" s="39" t="s">
        <v>155</v>
      </c>
      <c r="B101" s="39"/>
      <c r="C101" s="39"/>
      <c r="D101" s="67"/>
      <c r="E101" s="67"/>
      <c r="F101" s="66"/>
      <c r="G101" s="64" t="e">
        <f>VLOOKUP(A101,#REF!,4,0)</f>
        <v>#REF!</v>
      </c>
      <c r="H101" s="64" t="e">
        <f>VLOOKUP(A101,#REF!,5,0)</f>
        <v>#REF!</v>
      </c>
      <c r="I101" s="64" t="e">
        <f>VLOOKUP(A101,#REF!,6,0)</f>
        <v>#REF!</v>
      </c>
      <c r="J101" s="81">
        <v>0.6</v>
      </c>
      <c r="K101" s="81">
        <f t="shared" ref="K101:K108" si="145">1-J101</f>
        <v>0.4</v>
      </c>
      <c r="L101" s="82">
        <v>0</v>
      </c>
      <c r="M101" s="82">
        <v>1</v>
      </c>
      <c r="N101" s="82">
        <v>0</v>
      </c>
      <c r="O101" s="82" t="e">
        <f t="shared" si="120"/>
        <v>#REF!</v>
      </c>
      <c r="P101" s="82" t="e">
        <f t="shared" ref="P101:P108" si="146">ROUND(J101*(H101*0.2+I101*0.16),2)</f>
        <v>#REF!</v>
      </c>
      <c r="Q101" s="82" t="e">
        <f t="shared" ref="Q101:Q108" si="147">ROUND(K101*L101*(H101*0.2+I101*0.16),2)</f>
        <v>#REF!</v>
      </c>
      <c r="R101" s="82" t="e">
        <f t="shared" ref="R101:R108" si="148">ROUND(K101*M101*(H101*0.2+I101*0.16),2)</f>
        <v>#REF!</v>
      </c>
      <c r="S101" s="82" t="e">
        <f t="shared" ref="S101:S108" si="149">ROUND(K101*N101*(H101*0.2+I101*0.16),2)</f>
        <v>#REF!</v>
      </c>
      <c r="T101" s="82" t="e">
        <f t="shared" ref="T101:T108" si="150">R101+S101</f>
        <v>#REF!</v>
      </c>
      <c r="U101" s="89" t="e">
        <f t="shared" ref="U101:U108" si="151">ROUND((H101*0.2+I101*0.16),2)</f>
        <v>#REF!</v>
      </c>
      <c r="V101" s="90" t="e">
        <f>VLOOKUP(A101,#REF!,7,0)</f>
        <v>#REF!</v>
      </c>
      <c r="W101" s="90" t="e">
        <f t="shared" ref="W101:W108" si="152">X101+Y101</f>
        <v>#REF!</v>
      </c>
      <c r="X101" s="90" t="e">
        <f t="shared" ref="X101:X108" si="153">P101+V101</f>
        <v>#REF!</v>
      </c>
      <c r="Y101" s="90" t="e">
        <f t="shared" ref="Y101:Y108" si="154">Q101</f>
        <v>#REF!</v>
      </c>
      <c r="Z101" s="90">
        <f t="shared" ref="Z101:Z108" si="155">AB101+AC101</f>
        <v>16.079999999999998</v>
      </c>
      <c r="AA101" s="90">
        <v>9</v>
      </c>
      <c r="AB101" s="90">
        <f t="shared" ref="AB101:AB108" si="156">AA101+AK101</f>
        <v>16.079999999999998</v>
      </c>
      <c r="AC101" s="90">
        <v>0</v>
      </c>
      <c r="AD101" s="90">
        <v>3.42</v>
      </c>
      <c r="AE101" s="90">
        <v>3.42</v>
      </c>
      <c r="AF101" s="90">
        <v>0</v>
      </c>
      <c r="AG101" s="90">
        <v>3.42</v>
      </c>
      <c r="AH101" s="97" t="e">
        <f t="shared" ref="AH101:AH108" si="157">AI101+AJ101</f>
        <v>#REF!</v>
      </c>
      <c r="AI101" s="98" t="e">
        <f t="shared" ref="AI101:AI108" si="158">P101-AA101+V101</f>
        <v>#REF!</v>
      </c>
      <c r="AJ101" s="97" t="e">
        <f t="shared" ref="AJ101:AJ108" si="159">Q101-AC101</f>
        <v>#REF!</v>
      </c>
      <c r="AK101" s="6">
        <v>7.08</v>
      </c>
      <c r="AL101" s="99" t="e">
        <f t="shared" ref="AL101:AL108" si="160">W101-Z101</f>
        <v>#REF!</v>
      </c>
      <c r="AM101" s="101" t="e">
        <f>AK101-AI101</f>
        <v>#REF!</v>
      </c>
      <c r="AN101" s="54" t="e">
        <f t="shared" ref="AN101:AN108" si="161">AL101+AC101</f>
        <v>#REF!</v>
      </c>
    </row>
    <row r="102" spans="1:40" ht="16.5" customHeight="1">
      <c r="A102" s="39" t="s">
        <v>156</v>
      </c>
      <c r="B102" s="39"/>
      <c r="C102" s="39"/>
      <c r="D102" s="67" t="s">
        <v>78</v>
      </c>
      <c r="E102" s="69" t="s">
        <v>91</v>
      </c>
      <c r="F102" s="66"/>
      <c r="G102" s="64" t="e">
        <f>VLOOKUP(A102,#REF!,4,0)</f>
        <v>#REF!</v>
      </c>
      <c r="H102" s="64" t="e">
        <f>VLOOKUP(A102,#REF!,5,0)</f>
        <v>#REF!</v>
      </c>
      <c r="I102" s="64" t="e">
        <f>VLOOKUP(A102,#REF!,6,0)</f>
        <v>#REF!</v>
      </c>
      <c r="J102" s="81">
        <v>0.6</v>
      </c>
      <c r="K102" s="81">
        <f t="shared" si="145"/>
        <v>0.4</v>
      </c>
      <c r="L102" s="84">
        <v>0.5</v>
      </c>
      <c r="M102" s="82">
        <v>0.5</v>
      </c>
      <c r="N102" s="82"/>
      <c r="O102" s="82" t="e">
        <f t="shared" si="120"/>
        <v>#REF!</v>
      </c>
      <c r="P102" s="82" t="e">
        <f t="shared" si="146"/>
        <v>#REF!</v>
      </c>
      <c r="Q102" s="82" t="e">
        <f t="shared" si="147"/>
        <v>#REF!</v>
      </c>
      <c r="R102" s="82" t="e">
        <f t="shared" si="148"/>
        <v>#REF!</v>
      </c>
      <c r="S102" s="82" t="e">
        <f t="shared" si="149"/>
        <v>#REF!</v>
      </c>
      <c r="T102" s="82" t="e">
        <f t="shared" si="150"/>
        <v>#REF!</v>
      </c>
      <c r="U102" s="89" t="e">
        <f t="shared" si="151"/>
        <v>#REF!</v>
      </c>
      <c r="V102" s="90" t="e">
        <f>VLOOKUP(A102,#REF!,7,0)</f>
        <v>#REF!</v>
      </c>
      <c r="W102" s="90" t="e">
        <f t="shared" si="152"/>
        <v>#REF!</v>
      </c>
      <c r="X102" s="90" t="e">
        <f t="shared" si="153"/>
        <v>#REF!</v>
      </c>
      <c r="Y102" s="90" t="e">
        <f t="shared" si="154"/>
        <v>#REF!</v>
      </c>
      <c r="Z102" s="90">
        <f t="shared" si="155"/>
        <v>31.66</v>
      </c>
      <c r="AA102" s="90">
        <v>19</v>
      </c>
      <c r="AB102" s="90">
        <f t="shared" si="156"/>
        <v>29.66</v>
      </c>
      <c r="AC102" s="90">
        <v>2</v>
      </c>
      <c r="AD102" s="90">
        <v>-1.62</v>
      </c>
      <c r="AE102" s="90">
        <v>-1.02</v>
      </c>
      <c r="AF102" s="90">
        <v>-0.6</v>
      </c>
      <c r="AG102" s="90">
        <v>-1.62</v>
      </c>
      <c r="AH102" s="97" t="e">
        <f t="shared" si="157"/>
        <v>#REF!</v>
      </c>
      <c r="AI102" s="98" t="e">
        <f t="shared" si="158"/>
        <v>#REF!</v>
      </c>
      <c r="AJ102" s="97" t="e">
        <f t="shared" si="159"/>
        <v>#REF!</v>
      </c>
      <c r="AK102" s="6">
        <v>10.66</v>
      </c>
      <c r="AL102" s="99" t="e">
        <f t="shared" si="160"/>
        <v>#REF!</v>
      </c>
      <c r="AM102" s="6"/>
      <c r="AN102" s="54" t="e">
        <f t="shared" si="161"/>
        <v>#REF!</v>
      </c>
    </row>
    <row r="103" spans="1:40" ht="16.5" customHeight="1">
      <c r="A103" s="39" t="s">
        <v>157</v>
      </c>
      <c r="B103" s="72"/>
      <c r="C103" s="72"/>
      <c r="D103" s="67" t="s">
        <v>78</v>
      </c>
      <c r="E103" s="69" t="s">
        <v>91</v>
      </c>
      <c r="F103" s="66"/>
      <c r="G103" s="64" t="e">
        <f>VLOOKUP(A103,#REF!,4,0)</f>
        <v>#REF!</v>
      </c>
      <c r="H103" s="64" t="e">
        <f>VLOOKUP(A103,#REF!,5,0)</f>
        <v>#REF!</v>
      </c>
      <c r="I103" s="64" t="e">
        <f>VLOOKUP(A103,#REF!,6,0)</f>
        <v>#REF!</v>
      </c>
      <c r="J103" s="81">
        <v>0.6</v>
      </c>
      <c r="K103" s="81">
        <f t="shared" si="145"/>
        <v>0.4</v>
      </c>
      <c r="L103" s="84">
        <v>0.5</v>
      </c>
      <c r="M103" s="82">
        <v>0.5</v>
      </c>
      <c r="N103" s="82"/>
      <c r="O103" s="82" t="e">
        <f t="shared" si="120"/>
        <v>#REF!</v>
      </c>
      <c r="P103" s="82" t="e">
        <f t="shared" si="146"/>
        <v>#REF!</v>
      </c>
      <c r="Q103" s="82" t="e">
        <f t="shared" si="147"/>
        <v>#REF!</v>
      </c>
      <c r="R103" s="82" t="e">
        <f t="shared" si="148"/>
        <v>#REF!</v>
      </c>
      <c r="S103" s="82" t="e">
        <f t="shared" si="149"/>
        <v>#REF!</v>
      </c>
      <c r="T103" s="82" t="e">
        <f t="shared" si="150"/>
        <v>#REF!</v>
      </c>
      <c r="U103" s="89" t="e">
        <f t="shared" si="151"/>
        <v>#REF!</v>
      </c>
      <c r="V103" s="90" t="e">
        <f>VLOOKUP(A103,#REF!,7,0)</f>
        <v>#REF!</v>
      </c>
      <c r="W103" s="90" t="e">
        <f t="shared" si="152"/>
        <v>#REF!</v>
      </c>
      <c r="X103" s="90" t="e">
        <f t="shared" si="153"/>
        <v>#REF!</v>
      </c>
      <c r="Y103" s="90" t="e">
        <f t="shared" si="154"/>
        <v>#REF!</v>
      </c>
      <c r="Z103" s="90">
        <f t="shared" si="155"/>
        <v>93.2</v>
      </c>
      <c r="AA103" s="90">
        <v>46</v>
      </c>
      <c r="AB103" s="90">
        <f t="shared" si="156"/>
        <v>80.2</v>
      </c>
      <c r="AC103" s="90">
        <v>13</v>
      </c>
      <c r="AD103" s="90">
        <v>13.04</v>
      </c>
      <c r="AE103" s="90">
        <v>14.21</v>
      </c>
      <c r="AF103" s="90">
        <v>-1.17</v>
      </c>
      <c r="AG103" s="90">
        <v>13.04</v>
      </c>
      <c r="AH103" s="97" t="e">
        <f t="shared" si="157"/>
        <v>#REF!</v>
      </c>
      <c r="AI103" s="98" t="e">
        <f t="shared" si="158"/>
        <v>#REF!</v>
      </c>
      <c r="AJ103" s="97" t="e">
        <f t="shared" si="159"/>
        <v>#REF!</v>
      </c>
      <c r="AK103" s="6">
        <v>34.200000000000003</v>
      </c>
      <c r="AL103" s="99" t="e">
        <f t="shared" si="160"/>
        <v>#REF!</v>
      </c>
      <c r="AM103" s="6"/>
      <c r="AN103" s="54" t="e">
        <f t="shared" si="161"/>
        <v>#REF!</v>
      </c>
    </row>
    <row r="104" spans="1:40" ht="16.5" customHeight="1">
      <c r="A104" s="39" t="s">
        <v>158</v>
      </c>
      <c r="B104" s="39" t="s">
        <v>87</v>
      </c>
      <c r="C104" s="39"/>
      <c r="D104" s="67" t="s">
        <v>78</v>
      </c>
      <c r="E104" s="103" t="s">
        <v>95</v>
      </c>
      <c r="F104" s="66"/>
      <c r="G104" s="64" t="e">
        <f>VLOOKUP(A104,#REF!,4,0)</f>
        <v>#REF!</v>
      </c>
      <c r="H104" s="64" t="e">
        <f>VLOOKUP(A104,#REF!,5,0)</f>
        <v>#REF!</v>
      </c>
      <c r="I104" s="64" t="e">
        <f>VLOOKUP(A104,#REF!,6,0)</f>
        <v>#REF!</v>
      </c>
      <c r="J104" s="81">
        <v>0.8</v>
      </c>
      <c r="K104" s="81">
        <f t="shared" si="145"/>
        <v>0.19999999999999996</v>
      </c>
      <c r="L104" s="84">
        <v>0.7</v>
      </c>
      <c r="M104" s="84">
        <v>0</v>
      </c>
      <c r="N104" s="84">
        <v>0.3</v>
      </c>
      <c r="O104" s="82" t="e">
        <f t="shared" si="120"/>
        <v>#REF!</v>
      </c>
      <c r="P104" s="82" t="e">
        <f t="shared" si="146"/>
        <v>#REF!</v>
      </c>
      <c r="Q104" s="82" t="e">
        <f t="shared" si="147"/>
        <v>#REF!</v>
      </c>
      <c r="R104" s="82" t="e">
        <f t="shared" si="148"/>
        <v>#REF!</v>
      </c>
      <c r="S104" s="82" t="e">
        <f t="shared" si="149"/>
        <v>#REF!</v>
      </c>
      <c r="T104" s="82" t="e">
        <f t="shared" si="150"/>
        <v>#REF!</v>
      </c>
      <c r="U104" s="89" t="e">
        <f t="shared" si="151"/>
        <v>#REF!</v>
      </c>
      <c r="V104" s="90" t="e">
        <f>VLOOKUP(A104,#REF!,7,0)</f>
        <v>#REF!</v>
      </c>
      <c r="W104" s="90" t="e">
        <f t="shared" si="152"/>
        <v>#REF!</v>
      </c>
      <c r="X104" s="90" t="e">
        <f t="shared" si="153"/>
        <v>#REF!</v>
      </c>
      <c r="Y104" s="90" t="e">
        <f t="shared" si="154"/>
        <v>#REF!</v>
      </c>
      <c r="Z104" s="90">
        <f t="shared" si="155"/>
        <v>17.5</v>
      </c>
      <c r="AA104" s="90">
        <v>5</v>
      </c>
      <c r="AB104" s="90">
        <f t="shared" si="156"/>
        <v>16.5</v>
      </c>
      <c r="AC104" s="90">
        <v>1</v>
      </c>
      <c r="AD104" s="90">
        <v>5.14</v>
      </c>
      <c r="AE104" s="90">
        <v>4.7699999999999996</v>
      </c>
      <c r="AF104" s="90">
        <v>0.37</v>
      </c>
      <c r="AG104" s="90">
        <v>5.14</v>
      </c>
      <c r="AH104" s="97" t="e">
        <f t="shared" si="157"/>
        <v>#REF!</v>
      </c>
      <c r="AI104" s="98" t="e">
        <f t="shared" si="158"/>
        <v>#REF!</v>
      </c>
      <c r="AJ104" s="97" t="e">
        <f t="shared" si="159"/>
        <v>#REF!</v>
      </c>
      <c r="AK104" s="6">
        <v>11.5</v>
      </c>
      <c r="AL104" s="99" t="e">
        <f t="shared" si="160"/>
        <v>#REF!</v>
      </c>
      <c r="AM104" s="6"/>
      <c r="AN104" s="54" t="e">
        <f t="shared" si="161"/>
        <v>#REF!</v>
      </c>
    </row>
    <row r="105" spans="1:40" ht="16.5" customHeight="1">
      <c r="A105" s="39" t="s">
        <v>159</v>
      </c>
      <c r="B105" s="39" t="s">
        <v>87</v>
      </c>
      <c r="C105" s="39"/>
      <c r="D105" s="67" t="s">
        <v>87</v>
      </c>
      <c r="E105" s="69" t="s">
        <v>91</v>
      </c>
      <c r="F105" s="66"/>
      <c r="G105" s="64" t="e">
        <f>VLOOKUP(A105,#REF!,4,0)</f>
        <v>#REF!</v>
      </c>
      <c r="H105" s="64" t="e">
        <f>VLOOKUP(A105,#REF!,5,0)</f>
        <v>#REF!</v>
      </c>
      <c r="I105" s="64" t="e">
        <f>VLOOKUP(A105,#REF!,6,0)</f>
        <v>#REF!</v>
      </c>
      <c r="J105" s="81">
        <v>0.8</v>
      </c>
      <c r="K105" s="81">
        <f t="shared" si="145"/>
        <v>0.19999999999999996</v>
      </c>
      <c r="L105" s="84">
        <v>0.7</v>
      </c>
      <c r="M105" s="84">
        <v>0</v>
      </c>
      <c r="N105" s="84">
        <v>0.3</v>
      </c>
      <c r="O105" s="82" t="e">
        <f t="shared" si="120"/>
        <v>#REF!</v>
      </c>
      <c r="P105" s="82" t="e">
        <f t="shared" si="146"/>
        <v>#REF!</v>
      </c>
      <c r="Q105" s="82" t="e">
        <f t="shared" si="147"/>
        <v>#REF!</v>
      </c>
      <c r="R105" s="82" t="e">
        <f t="shared" si="148"/>
        <v>#REF!</v>
      </c>
      <c r="S105" s="82" t="e">
        <f t="shared" si="149"/>
        <v>#REF!</v>
      </c>
      <c r="T105" s="82" t="e">
        <f t="shared" si="150"/>
        <v>#REF!</v>
      </c>
      <c r="U105" s="89" t="e">
        <f t="shared" si="151"/>
        <v>#REF!</v>
      </c>
      <c r="V105" s="90" t="e">
        <f>VLOOKUP(A105,#REF!,7,0)</f>
        <v>#REF!</v>
      </c>
      <c r="W105" s="90" t="e">
        <f t="shared" si="152"/>
        <v>#REF!</v>
      </c>
      <c r="X105" s="90" t="e">
        <f t="shared" si="153"/>
        <v>#REF!</v>
      </c>
      <c r="Y105" s="90" t="e">
        <f t="shared" si="154"/>
        <v>#REF!</v>
      </c>
      <c r="Z105" s="90">
        <f t="shared" si="155"/>
        <v>54.95</v>
      </c>
      <c r="AA105" s="90">
        <v>31</v>
      </c>
      <c r="AB105" s="90">
        <f t="shared" si="156"/>
        <v>37.950000000000003</v>
      </c>
      <c r="AC105" s="90">
        <v>17</v>
      </c>
      <c r="AD105" s="90">
        <v>-2.38</v>
      </c>
      <c r="AE105" s="90">
        <v>2.1800000000000002</v>
      </c>
      <c r="AF105" s="90">
        <v>-4.5599999999999996</v>
      </c>
      <c r="AG105" s="90">
        <v>-2.38</v>
      </c>
      <c r="AH105" s="97" t="e">
        <f t="shared" si="157"/>
        <v>#REF!</v>
      </c>
      <c r="AI105" s="98" t="e">
        <f t="shared" si="158"/>
        <v>#REF!</v>
      </c>
      <c r="AJ105" s="97" t="e">
        <f t="shared" si="159"/>
        <v>#REF!</v>
      </c>
      <c r="AK105" s="6">
        <v>6.95</v>
      </c>
      <c r="AL105" s="99" t="e">
        <f t="shared" si="160"/>
        <v>#REF!</v>
      </c>
      <c r="AM105" s="6"/>
      <c r="AN105" s="54" t="e">
        <f t="shared" si="161"/>
        <v>#REF!</v>
      </c>
    </row>
    <row r="106" spans="1:40" ht="16.5" customHeight="1">
      <c r="A106" s="39" t="s">
        <v>160</v>
      </c>
      <c r="B106" s="39" t="s">
        <v>87</v>
      </c>
      <c r="C106" s="39"/>
      <c r="D106" s="67" t="s">
        <v>87</v>
      </c>
      <c r="E106" s="69" t="s">
        <v>91</v>
      </c>
      <c r="F106" s="66"/>
      <c r="G106" s="64" t="e">
        <f>VLOOKUP(A106,#REF!,4,0)</f>
        <v>#REF!</v>
      </c>
      <c r="H106" s="64" t="e">
        <f>VLOOKUP(A106,#REF!,5,0)</f>
        <v>#REF!</v>
      </c>
      <c r="I106" s="64" t="e">
        <f>VLOOKUP(A106,#REF!,6,0)</f>
        <v>#REF!</v>
      </c>
      <c r="J106" s="81">
        <v>0.8</v>
      </c>
      <c r="K106" s="81">
        <f t="shared" si="145"/>
        <v>0.19999999999999996</v>
      </c>
      <c r="L106" s="84">
        <v>0.7</v>
      </c>
      <c r="M106" s="84">
        <v>0</v>
      </c>
      <c r="N106" s="84">
        <v>0.3</v>
      </c>
      <c r="O106" s="82" t="e">
        <f t="shared" si="120"/>
        <v>#REF!</v>
      </c>
      <c r="P106" s="82" t="e">
        <f t="shared" si="146"/>
        <v>#REF!</v>
      </c>
      <c r="Q106" s="82" t="e">
        <f t="shared" si="147"/>
        <v>#REF!</v>
      </c>
      <c r="R106" s="82" t="e">
        <f t="shared" si="148"/>
        <v>#REF!</v>
      </c>
      <c r="S106" s="82" t="e">
        <f t="shared" si="149"/>
        <v>#REF!</v>
      </c>
      <c r="T106" s="82" t="e">
        <f t="shared" si="150"/>
        <v>#REF!</v>
      </c>
      <c r="U106" s="89" t="e">
        <f t="shared" si="151"/>
        <v>#REF!</v>
      </c>
      <c r="V106" s="90" t="e">
        <f>VLOOKUP(A106,#REF!,7,0)</f>
        <v>#REF!</v>
      </c>
      <c r="W106" s="90" t="e">
        <f t="shared" si="152"/>
        <v>#REF!</v>
      </c>
      <c r="X106" s="90" t="e">
        <f t="shared" si="153"/>
        <v>#REF!</v>
      </c>
      <c r="Y106" s="90" t="e">
        <f t="shared" si="154"/>
        <v>#REF!</v>
      </c>
      <c r="Z106" s="90">
        <f t="shared" si="155"/>
        <v>44.39</v>
      </c>
      <c r="AA106" s="90">
        <v>33</v>
      </c>
      <c r="AB106" s="90">
        <f t="shared" si="156"/>
        <v>25.39</v>
      </c>
      <c r="AC106" s="90">
        <v>19</v>
      </c>
      <c r="AD106" s="90">
        <v>-9.34</v>
      </c>
      <c r="AE106" s="90">
        <v>-6.55</v>
      </c>
      <c r="AF106" s="90">
        <v>-2.79</v>
      </c>
      <c r="AG106" s="90">
        <v>-9.34</v>
      </c>
      <c r="AH106" s="97" t="e">
        <f t="shared" si="157"/>
        <v>#REF!</v>
      </c>
      <c r="AI106" s="98" t="e">
        <f t="shared" si="158"/>
        <v>#REF!</v>
      </c>
      <c r="AJ106" s="97" t="e">
        <f t="shared" si="159"/>
        <v>#REF!</v>
      </c>
      <c r="AK106" s="6">
        <v>-7.61</v>
      </c>
      <c r="AL106" s="99" t="e">
        <f t="shared" si="160"/>
        <v>#REF!</v>
      </c>
      <c r="AM106" s="6"/>
      <c r="AN106" s="54" t="e">
        <f t="shared" si="161"/>
        <v>#REF!</v>
      </c>
    </row>
    <row r="107" spans="1:40" ht="16.5" customHeight="1">
      <c r="A107" s="39" t="s">
        <v>161</v>
      </c>
      <c r="B107" s="68"/>
      <c r="C107" s="68"/>
      <c r="D107" s="67" t="s">
        <v>87</v>
      </c>
      <c r="E107" s="69" t="s">
        <v>91</v>
      </c>
      <c r="F107" s="66"/>
      <c r="G107" s="64" t="e">
        <f>VLOOKUP(A107,#REF!,4,0)</f>
        <v>#REF!</v>
      </c>
      <c r="H107" s="64" t="e">
        <f>VLOOKUP(A107,#REF!,5,0)</f>
        <v>#REF!</v>
      </c>
      <c r="I107" s="64" t="e">
        <f>VLOOKUP(A107,#REF!,6,0)</f>
        <v>#REF!</v>
      </c>
      <c r="J107" s="81">
        <v>0.6</v>
      </c>
      <c r="K107" s="81">
        <f t="shared" si="145"/>
        <v>0.4</v>
      </c>
      <c r="L107" s="84">
        <v>0.7</v>
      </c>
      <c r="M107" s="84">
        <v>0</v>
      </c>
      <c r="N107" s="84">
        <v>0.3</v>
      </c>
      <c r="O107" s="82" t="e">
        <f t="shared" si="120"/>
        <v>#REF!</v>
      </c>
      <c r="P107" s="82" t="e">
        <f t="shared" si="146"/>
        <v>#REF!</v>
      </c>
      <c r="Q107" s="82" t="e">
        <f t="shared" si="147"/>
        <v>#REF!</v>
      </c>
      <c r="R107" s="82" t="e">
        <f t="shared" si="148"/>
        <v>#REF!</v>
      </c>
      <c r="S107" s="82" t="e">
        <f t="shared" si="149"/>
        <v>#REF!</v>
      </c>
      <c r="T107" s="82" t="e">
        <f t="shared" si="150"/>
        <v>#REF!</v>
      </c>
      <c r="U107" s="89" t="e">
        <f t="shared" si="151"/>
        <v>#REF!</v>
      </c>
      <c r="V107" s="90" t="e">
        <f>VLOOKUP(A107,#REF!,7,0)</f>
        <v>#REF!</v>
      </c>
      <c r="W107" s="90" t="e">
        <f t="shared" si="152"/>
        <v>#REF!</v>
      </c>
      <c r="X107" s="90" t="e">
        <f t="shared" si="153"/>
        <v>#REF!</v>
      </c>
      <c r="Y107" s="90" t="e">
        <f t="shared" si="154"/>
        <v>#REF!</v>
      </c>
      <c r="Z107" s="90">
        <f t="shared" si="155"/>
        <v>66.58</v>
      </c>
      <c r="AA107" s="90">
        <v>46</v>
      </c>
      <c r="AB107" s="90">
        <f t="shared" si="156"/>
        <v>36.58</v>
      </c>
      <c r="AC107" s="90">
        <v>30</v>
      </c>
      <c r="AD107" s="90">
        <v>-41.53</v>
      </c>
      <c r="AE107" s="90">
        <v>-26.88</v>
      </c>
      <c r="AF107" s="90">
        <v>-14.65</v>
      </c>
      <c r="AG107" s="90">
        <v>-41.53</v>
      </c>
      <c r="AH107" s="97" t="e">
        <f t="shared" si="157"/>
        <v>#REF!</v>
      </c>
      <c r="AI107" s="98" t="e">
        <f t="shared" si="158"/>
        <v>#REF!</v>
      </c>
      <c r="AJ107" s="97" t="e">
        <f t="shared" si="159"/>
        <v>#REF!</v>
      </c>
      <c r="AK107" s="6">
        <v>-9.42</v>
      </c>
      <c r="AL107" s="99" t="e">
        <f t="shared" si="160"/>
        <v>#REF!</v>
      </c>
      <c r="AM107" s="6"/>
      <c r="AN107" s="54" t="e">
        <f t="shared" si="161"/>
        <v>#REF!</v>
      </c>
    </row>
    <row r="108" spans="1:40" ht="16.5" customHeight="1">
      <c r="A108" s="39" t="s">
        <v>162</v>
      </c>
      <c r="B108" s="39" t="s">
        <v>87</v>
      </c>
      <c r="C108" s="39" t="s">
        <v>87</v>
      </c>
      <c r="D108" s="67" t="s">
        <v>87</v>
      </c>
      <c r="E108" s="69" t="s">
        <v>95</v>
      </c>
      <c r="F108" s="66"/>
      <c r="G108" s="64" t="e">
        <f>VLOOKUP(A108,#REF!,4,0)</f>
        <v>#REF!</v>
      </c>
      <c r="H108" s="64" t="e">
        <f>VLOOKUP(A108,#REF!,5,0)</f>
        <v>#REF!</v>
      </c>
      <c r="I108" s="64" t="e">
        <f>VLOOKUP(A108,#REF!,6,0)</f>
        <v>#REF!</v>
      </c>
      <c r="J108" s="81">
        <v>0.8</v>
      </c>
      <c r="K108" s="81">
        <f t="shared" si="145"/>
        <v>0.19999999999999996</v>
      </c>
      <c r="L108" s="84">
        <v>0.8</v>
      </c>
      <c r="M108" s="84">
        <v>0</v>
      </c>
      <c r="N108" s="84">
        <v>0.2</v>
      </c>
      <c r="O108" s="82" t="e">
        <f t="shared" si="120"/>
        <v>#REF!</v>
      </c>
      <c r="P108" s="82" t="e">
        <f t="shared" si="146"/>
        <v>#REF!</v>
      </c>
      <c r="Q108" s="82" t="e">
        <f t="shared" si="147"/>
        <v>#REF!</v>
      </c>
      <c r="R108" s="82" t="e">
        <f t="shared" si="148"/>
        <v>#REF!</v>
      </c>
      <c r="S108" s="82" t="e">
        <f t="shared" si="149"/>
        <v>#REF!</v>
      </c>
      <c r="T108" s="82" t="e">
        <f t="shared" si="150"/>
        <v>#REF!</v>
      </c>
      <c r="U108" s="89" t="e">
        <f t="shared" si="151"/>
        <v>#REF!</v>
      </c>
      <c r="V108" s="90" t="e">
        <f>VLOOKUP(A108,#REF!,7,0)</f>
        <v>#REF!</v>
      </c>
      <c r="W108" s="90" t="e">
        <f t="shared" si="152"/>
        <v>#REF!</v>
      </c>
      <c r="X108" s="90" t="e">
        <f t="shared" si="153"/>
        <v>#REF!</v>
      </c>
      <c r="Y108" s="90" t="e">
        <f t="shared" si="154"/>
        <v>#REF!</v>
      </c>
      <c r="Z108" s="90">
        <f t="shared" si="155"/>
        <v>339.64</v>
      </c>
      <c r="AA108" s="90">
        <v>145</v>
      </c>
      <c r="AB108" s="90">
        <f t="shared" si="156"/>
        <v>245.64</v>
      </c>
      <c r="AC108" s="90">
        <v>94</v>
      </c>
      <c r="AD108" s="90">
        <v>62.63</v>
      </c>
      <c r="AE108" s="90">
        <v>62.71</v>
      </c>
      <c r="AF108" s="90">
        <v>-8.0000000000000099E-2</v>
      </c>
      <c r="AG108" s="90">
        <v>62.63</v>
      </c>
      <c r="AH108" s="97" t="e">
        <f t="shared" si="157"/>
        <v>#REF!</v>
      </c>
      <c r="AI108" s="98" t="e">
        <f t="shared" si="158"/>
        <v>#REF!</v>
      </c>
      <c r="AJ108" s="97" t="e">
        <f t="shared" si="159"/>
        <v>#REF!</v>
      </c>
      <c r="AK108" s="6">
        <v>100.64</v>
      </c>
      <c r="AL108" s="99" t="e">
        <f t="shared" si="160"/>
        <v>#REF!</v>
      </c>
      <c r="AM108" s="6"/>
      <c r="AN108" s="54" t="e">
        <f t="shared" si="161"/>
        <v>#REF!</v>
      </c>
    </row>
    <row r="109" spans="1:40" s="47" customFormat="1" ht="16.5" customHeight="1">
      <c r="A109" s="28" t="s">
        <v>163</v>
      </c>
      <c r="B109" s="28"/>
      <c r="C109" s="28"/>
      <c r="D109" s="70"/>
      <c r="E109" s="70"/>
      <c r="F109" s="28"/>
      <c r="G109" s="71" t="e">
        <f>SUM(G111:G122)</f>
        <v>#REF!</v>
      </c>
      <c r="H109" s="71" t="e">
        <f>SUM(H111:H122)</f>
        <v>#REF!</v>
      </c>
      <c r="I109" s="71" t="e">
        <f>SUM(I111:I122)</f>
        <v>#REF!</v>
      </c>
      <c r="J109" s="85"/>
      <c r="K109" s="85"/>
      <c r="L109" s="85"/>
      <c r="M109" s="85"/>
      <c r="N109" s="85"/>
      <c r="O109" s="78" t="e">
        <f t="shared" ref="O109:AG109" si="162">SUM(O111:O122)</f>
        <v>#REF!</v>
      </c>
      <c r="P109" s="78" t="e">
        <f t="shared" si="162"/>
        <v>#REF!</v>
      </c>
      <c r="Q109" s="78" t="e">
        <f t="shared" si="162"/>
        <v>#REF!</v>
      </c>
      <c r="R109" s="78" t="e">
        <f t="shared" si="162"/>
        <v>#REF!</v>
      </c>
      <c r="S109" s="78" t="e">
        <f t="shared" si="162"/>
        <v>#REF!</v>
      </c>
      <c r="T109" s="78" t="e">
        <f t="shared" si="162"/>
        <v>#REF!</v>
      </c>
      <c r="U109" s="78" t="e">
        <f t="shared" si="162"/>
        <v>#REF!</v>
      </c>
      <c r="V109" s="78" t="e">
        <f t="shared" si="162"/>
        <v>#REF!</v>
      </c>
      <c r="W109" s="78" t="e">
        <f t="shared" si="162"/>
        <v>#REF!</v>
      </c>
      <c r="X109" s="78" t="e">
        <f t="shared" si="162"/>
        <v>#REF!</v>
      </c>
      <c r="Y109" s="78" t="e">
        <f t="shared" si="162"/>
        <v>#REF!</v>
      </c>
      <c r="Z109" s="78">
        <f t="shared" si="162"/>
        <v>1764.8000000000002</v>
      </c>
      <c r="AA109" s="78">
        <f t="shared" si="162"/>
        <v>726</v>
      </c>
      <c r="AB109" s="78">
        <f t="shared" si="162"/>
        <v>1305.8000000000002</v>
      </c>
      <c r="AC109" s="78">
        <f t="shared" si="162"/>
        <v>459</v>
      </c>
      <c r="AD109" s="78">
        <f t="shared" si="162"/>
        <v>380.42000000000007</v>
      </c>
      <c r="AE109" s="78">
        <f t="shared" si="162"/>
        <v>350.03000000000003</v>
      </c>
      <c r="AF109" s="78">
        <f t="shared" si="162"/>
        <v>30.39</v>
      </c>
      <c r="AG109" s="78">
        <f t="shared" si="162"/>
        <v>380.42000000000007</v>
      </c>
      <c r="AH109" s="78" t="e">
        <f t="shared" ref="AH109:AM109" si="163">SUM(AH111:AH122)</f>
        <v>#REF!</v>
      </c>
      <c r="AI109" s="78" t="e">
        <f t="shared" si="163"/>
        <v>#REF!</v>
      </c>
      <c r="AJ109" s="78" t="e">
        <f t="shared" si="163"/>
        <v>#REF!</v>
      </c>
      <c r="AK109" s="78">
        <f t="shared" si="163"/>
        <v>579.79999999999995</v>
      </c>
      <c r="AL109" s="102" t="e">
        <f t="shared" si="163"/>
        <v>#REF!</v>
      </c>
      <c r="AM109" s="78" t="e">
        <f t="shared" si="163"/>
        <v>#REF!</v>
      </c>
    </row>
    <row r="110" spans="1:40" s="47" customFormat="1" ht="24" customHeight="1">
      <c r="A110" s="28" t="s">
        <v>75</v>
      </c>
      <c r="B110" s="28"/>
      <c r="C110" s="28"/>
      <c r="D110" s="70"/>
      <c r="E110" s="70"/>
      <c r="F110" s="28"/>
      <c r="G110" s="71" t="e">
        <f>SUM(G111:G113)</f>
        <v>#REF!</v>
      </c>
      <c r="H110" s="71" t="e">
        <f>SUM(H111:H113)</f>
        <v>#REF!</v>
      </c>
      <c r="I110" s="71" t="e">
        <f>SUM(I111:I113)</f>
        <v>#REF!</v>
      </c>
      <c r="J110" s="85"/>
      <c r="K110" s="85"/>
      <c r="L110" s="85"/>
      <c r="M110" s="85"/>
      <c r="N110" s="85"/>
      <c r="O110" s="78" t="e">
        <f t="shared" ref="O110:AG110" si="164">SUM(O111:O113)</f>
        <v>#REF!</v>
      </c>
      <c r="P110" s="78" t="e">
        <f t="shared" si="164"/>
        <v>#REF!</v>
      </c>
      <c r="Q110" s="78" t="e">
        <f t="shared" si="164"/>
        <v>#REF!</v>
      </c>
      <c r="R110" s="78" t="e">
        <f t="shared" si="164"/>
        <v>#REF!</v>
      </c>
      <c r="S110" s="78" t="e">
        <f t="shared" si="164"/>
        <v>#REF!</v>
      </c>
      <c r="T110" s="78" t="e">
        <f t="shared" si="164"/>
        <v>#REF!</v>
      </c>
      <c r="U110" s="78" t="e">
        <f t="shared" si="164"/>
        <v>#REF!</v>
      </c>
      <c r="V110" s="78" t="e">
        <f t="shared" si="164"/>
        <v>#REF!</v>
      </c>
      <c r="W110" s="78" t="e">
        <f t="shared" si="164"/>
        <v>#REF!</v>
      </c>
      <c r="X110" s="78" t="e">
        <f t="shared" si="164"/>
        <v>#REF!</v>
      </c>
      <c r="Y110" s="78" t="e">
        <f t="shared" si="164"/>
        <v>#REF!</v>
      </c>
      <c r="Z110" s="78">
        <f t="shared" si="164"/>
        <v>153.20999999999998</v>
      </c>
      <c r="AA110" s="78">
        <f t="shared" si="164"/>
        <v>88</v>
      </c>
      <c r="AB110" s="78">
        <f t="shared" si="164"/>
        <v>145.20999999999998</v>
      </c>
      <c r="AC110" s="78">
        <f t="shared" si="164"/>
        <v>8</v>
      </c>
      <c r="AD110" s="78">
        <f t="shared" si="164"/>
        <v>30.47</v>
      </c>
      <c r="AE110" s="78">
        <f t="shared" si="164"/>
        <v>30</v>
      </c>
      <c r="AF110" s="78">
        <f t="shared" si="164"/>
        <v>0.47000000000000003</v>
      </c>
      <c r="AG110" s="78">
        <f t="shared" si="164"/>
        <v>30.47</v>
      </c>
      <c r="AH110" s="78" t="e">
        <f t="shared" ref="AH110:AM110" si="165">SUM(AH111:AH113)</f>
        <v>#REF!</v>
      </c>
      <c r="AI110" s="78" t="e">
        <f t="shared" si="165"/>
        <v>#REF!</v>
      </c>
      <c r="AJ110" s="78" t="e">
        <f t="shared" si="165"/>
        <v>#REF!</v>
      </c>
      <c r="AK110" s="78">
        <f t="shared" si="165"/>
        <v>57.21</v>
      </c>
      <c r="AL110" s="102" t="e">
        <f t="shared" si="165"/>
        <v>#REF!</v>
      </c>
      <c r="AM110" s="78" t="e">
        <f t="shared" si="165"/>
        <v>#REF!</v>
      </c>
    </row>
    <row r="111" spans="1:40" ht="16.5" customHeight="1">
      <c r="A111" s="39" t="s">
        <v>164</v>
      </c>
      <c r="B111" s="39"/>
      <c r="C111" s="39"/>
      <c r="D111" s="67"/>
      <c r="E111" s="67"/>
      <c r="F111" s="66"/>
      <c r="G111" s="64" t="e">
        <f>VLOOKUP(A111,#REF!,4,0)</f>
        <v>#REF!</v>
      </c>
      <c r="H111" s="64" t="e">
        <f>VLOOKUP(A111,#REF!,5,0)</f>
        <v>#REF!</v>
      </c>
      <c r="I111" s="64" t="e">
        <f>VLOOKUP(A111,#REF!,6,0)</f>
        <v>#REF!</v>
      </c>
      <c r="J111" s="81">
        <v>0.6</v>
      </c>
      <c r="K111" s="81">
        <f t="shared" ref="K111:K122" si="166">1-J111</f>
        <v>0.4</v>
      </c>
      <c r="L111" s="82">
        <v>0</v>
      </c>
      <c r="M111" s="82">
        <v>1</v>
      </c>
      <c r="N111" s="82">
        <v>0</v>
      </c>
      <c r="O111" s="82" t="e">
        <f t="shared" si="120"/>
        <v>#REF!</v>
      </c>
      <c r="P111" s="82" t="e">
        <f t="shared" ref="P111:P122" si="167">ROUND(J111*(H111*0.2+I111*0.16),2)</f>
        <v>#REF!</v>
      </c>
      <c r="Q111" s="82" t="e">
        <f t="shared" ref="Q111:Q122" si="168">ROUND(K111*L111*(H111*0.2+I111*0.16),2)</f>
        <v>#REF!</v>
      </c>
      <c r="R111" s="82" t="e">
        <f t="shared" ref="R111:R122" si="169">ROUND(K111*M111*(H111*0.2+I111*0.16),2)</f>
        <v>#REF!</v>
      </c>
      <c r="S111" s="82" t="e">
        <f t="shared" ref="S111:S122" si="170">ROUND(K111*N111*(H111*0.2+I111*0.16),2)</f>
        <v>#REF!</v>
      </c>
      <c r="T111" s="82" t="e">
        <f t="shared" ref="T111:T122" si="171">R111+S111</f>
        <v>#REF!</v>
      </c>
      <c r="U111" s="89" t="e">
        <f t="shared" ref="U111:U122" si="172">ROUND((H111*0.2+I111*0.16),2)</f>
        <v>#REF!</v>
      </c>
      <c r="V111" s="90" t="e">
        <f>VLOOKUP(A111,#REF!,7,0)</f>
        <v>#REF!</v>
      </c>
      <c r="W111" s="90" t="e">
        <f t="shared" ref="W111:W122" si="173">X111+Y111</f>
        <v>#REF!</v>
      </c>
      <c r="X111" s="90" t="e">
        <f t="shared" ref="X111:X122" si="174">P111+V111</f>
        <v>#REF!</v>
      </c>
      <c r="Y111" s="90" t="e">
        <f t="shared" ref="Y111:Y122" si="175">Q111</f>
        <v>#REF!</v>
      </c>
      <c r="Z111" s="90">
        <f t="shared" ref="Z111:Z122" si="176">AB111+AC111</f>
        <v>49.55</v>
      </c>
      <c r="AA111" s="90">
        <v>38</v>
      </c>
      <c r="AB111" s="90">
        <f t="shared" ref="AB111:AB122" si="177">AA111+AK111</f>
        <v>49.55</v>
      </c>
      <c r="AC111" s="90">
        <v>0</v>
      </c>
      <c r="AD111" s="90">
        <v>3.73</v>
      </c>
      <c r="AE111" s="90">
        <v>3.73</v>
      </c>
      <c r="AF111" s="90">
        <v>0</v>
      </c>
      <c r="AG111" s="90">
        <v>3.73</v>
      </c>
      <c r="AH111" s="97" t="e">
        <f t="shared" ref="AH111:AH122" si="178">AI111+AJ111</f>
        <v>#REF!</v>
      </c>
      <c r="AI111" s="98" t="e">
        <f t="shared" ref="AI111:AI122" si="179">P111-AA111+V111</f>
        <v>#REF!</v>
      </c>
      <c r="AJ111" s="97" t="e">
        <f t="shared" ref="AJ111:AJ122" si="180">Q111-AC111</f>
        <v>#REF!</v>
      </c>
      <c r="AK111" s="6">
        <v>11.55</v>
      </c>
      <c r="AL111" s="99" t="e">
        <f t="shared" ref="AL111:AL122" si="181">W111-Z111</f>
        <v>#REF!</v>
      </c>
      <c r="AM111" s="101" t="e">
        <f>AK111-AI111</f>
        <v>#REF!</v>
      </c>
      <c r="AN111" s="54" t="e">
        <f t="shared" ref="AN111:AN122" si="182">AL111+AC111</f>
        <v>#REF!</v>
      </c>
    </row>
    <row r="112" spans="1:40" ht="16.5" customHeight="1">
      <c r="A112" s="39" t="s">
        <v>165</v>
      </c>
      <c r="B112" s="72"/>
      <c r="C112" s="72"/>
      <c r="D112" s="67" t="s">
        <v>78</v>
      </c>
      <c r="E112" s="69" t="s">
        <v>91</v>
      </c>
      <c r="F112" s="66"/>
      <c r="G112" s="64" t="e">
        <f>VLOOKUP(A112,#REF!,4,0)</f>
        <v>#REF!</v>
      </c>
      <c r="H112" s="64" t="e">
        <f>VLOOKUP(A112,#REF!,5,0)</f>
        <v>#REF!</v>
      </c>
      <c r="I112" s="64" t="e">
        <f>VLOOKUP(A112,#REF!,6,0)</f>
        <v>#REF!</v>
      </c>
      <c r="J112" s="81">
        <v>0.6</v>
      </c>
      <c r="K112" s="81">
        <f t="shared" si="166"/>
        <v>0.4</v>
      </c>
      <c r="L112" s="84">
        <v>0.5</v>
      </c>
      <c r="M112" s="82">
        <v>0.5</v>
      </c>
      <c r="N112" s="82"/>
      <c r="O112" s="82" t="e">
        <f t="shared" si="120"/>
        <v>#REF!</v>
      </c>
      <c r="P112" s="82" t="e">
        <f t="shared" si="167"/>
        <v>#REF!</v>
      </c>
      <c r="Q112" s="82" t="e">
        <f t="shared" si="168"/>
        <v>#REF!</v>
      </c>
      <c r="R112" s="82" t="e">
        <f t="shared" si="169"/>
        <v>#REF!</v>
      </c>
      <c r="S112" s="82" t="e">
        <f t="shared" si="170"/>
        <v>#REF!</v>
      </c>
      <c r="T112" s="82" t="e">
        <f t="shared" si="171"/>
        <v>#REF!</v>
      </c>
      <c r="U112" s="89" t="e">
        <f t="shared" si="172"/>
        <v>#REF!</v>
      </c>
      <c r="V112" s="90" t="e">
        <f>VLOOKUP(A112,#REF!,7,0)</f>
        <v>#REF!</v>
      </c>
      <c r="W112" s="90" t="e">
        <f t="shared" si="173"/>
        <v>#REF!</v>
      </c>
      <c r="X112" s="90" t="e">
        <f t="shared" si="174"/>
        <v>#REF!</v>
      </c>
      <c r="Y112" s="90" t="e">
        <f t="shared" si="175"/>
        <v>#REF!</v>
      </c>
      <c r="Z112" s="90">
        <f t="shared" si="176"/>
        <v>63.8</v>
      </c>
      <c r="AA112" s="90">
        <v>33</v>
      </c>
      <c r="AB112" s="90">
        <f t="shared" si="177"/>
        <v>57.8</v>
      </c>
      <c r="AC112" s="90">
        <v>6</v>
      </c>
      <c r="AD112" s="90">
        <v>17.239999999999998</v>
      </c>
      <c r="AE112" s="90">
        <v>16.899999999999999</v>
      </c>
      <c r="AF112" s="90">
        <v>0.34</v>
      </c>
      <c r="AG112" s="90">
        <v>17.239999999999998</v>
      </c>
      <c r="AH112" s="97" t="e">
        <f t="shared" si="178"/>
        <v>#REF!</v>
      </c>
      <c r="AI112" s="98" t="e">
        <f t="shared" si="179"/>
        <v>#REF!</v>
      </c>
      <c r="AJ112" s="97" t="e">
        <f t="shared" si="180"/>
        <v>#REF!</v>
      </c>
      <c r="AK112" s="6">
        <v>24.8</v>
      </c>
      <c r="AL112" s="99" t="e">
        <f t="shared" si="181"/>
        <v>#REF!</v>
      </c>
      <c r="AM112" s="6"/>
      <c r="AN112" s="54" t="e">
        <f t="shared" si="182"/>
        <v>#REF!</v>
      </c>
    </row>
    <row r="113" spans="1:40" ht="16.5" customHeight="1">
      <c r="A113" s="39" t="s">
        <v>166</v>
      </c>
      <c r="B113" s="72"/>
      <c r="C113" s="72"/>
      <c r="D113" s="67" t="s">
        <v>78</v>
      </c>
      <c r="E113" s="67" t="s">
        <v>91</v>
      </c>
      <c r="F113" s="66"/>
      <c r="G113" s="64" t="e">
        <f>VLOOKUP(A113,#REF!,4,0)</f>
        <v>#REF!</v>
      </c>
      <c r="H113" s="64" t="e">
        <f>VLOOKUP(A113,#REF!,5,0)</f>
        <v>#REF!</v>
      </c>
      <c r="I113" s="64" t="e">
        <f>VLOOKUP(A113,#REF!,6,0)</f>
        <v>#REF!</v>
      </c>
      <c r="J113" s="81">
        <v>0.6</v>
      </c>
      <c r="K113" s="81">
        <f t="shared" si="166"/>
        <v>0.4</v>
      </c>
      <c r="L113" s="84">
        <v>0.4</v>
      </c>
      <c r="M113" s="82">
        <v>0.5</v>
      </c>
      <c r="N113" s="82"/>
      <c r="O113" s="82" t="e">
        <f t="shared" si="120"/>
        <v>#REF!</v>
      </c>
      <c r="P113" s="82" t="e">
        <f t="shared" si="167"/>
        <v>#REF!</v>
      </c>
      <c r="Q113" s="82" t="e">
        <f t="shared" si="168"/>
        <v>#REF!</v>
      </c>
      <c r="R113" s="82" t="e">
        <f t="shared" si="169"/>
        <v>#REF!</v>
      </c>
      <c r="S113" s="82" t="e">
        <f t="shared" si="170"/>
        <v>#REF!</v>
      </c>
      <c r="T113" s="82" t="e">
        <f t="shared" si="171"/>
        <v>#REF!</v>
      </c>
      <c r="U113" s="89" t="e">
        <f t="shared" si="172"/>
        <v>#REF!</v>
      </c>
      <c r="V113" s="90" t="e">
        <f>VLOOKUP(A113,#REF!,7,0)</f>
        <v>#REF!</v>
      </c>
      <c r="W113" s="90" t="e">
        <f t="shared" si="173"/>
        <v>#REF!</v>
      </c>
      <c r="X113" s="90" t="e">
        <f t="shared" si="174"/>
        <v>#REF!</v>
      </c>
      <c r="Y113" s="90" t="e">
        <f t="shared" si="175"/>
        <v>#REF!</v>
      </c>
      <c r="Z113" s="90">
        <f t="shared" si="176"/>
        <v>39.86</v>
      </c>
      <c r="AA113" s="90">
        <v>17</v>
      </c>
      <c r="AB113" s="90">
        <f t="shared" si="177"/>
        <v>37.86</v>
      </c>
      <c r="AC113" s="90">
        <v>2</v>
      </c>
      <c r="AD113" s="90">
        <v>9.5</v>
      </c>
      <c r="AE113" s="90">
        <v>9.3699999999999992</v>
      </c>
      <c r="AF113" s="90">
        <v>0.13</v>
      </c>
      <c r="AG113" s="90">
        <v>9.5</v>
      </c>
      <c r="AH113" s="97" t="e">
        <f t="shared" si="178"/>
        <v>#REF!</v>
      </c>
      <c r="AI113" s="98" t="e">
        <f t="shared" si="179"/>
        <v>#REF!</v>
      </c>
      <c r="AJ113" s="97" t="e">
        <f t="shared" si="180"/>
        <v>#REF!</v>
      </c>
      <c r="AK113" s="6">
        <v>20.86</v>
      </c>
      <c r="AL113" s="99" t="e">
        <f t="shared" si="181"/>
        <v>#REF!</v>
      </c>
      <c r="AM113" s="6"/>
      <c r="AN113" s="54" t="e">
        <f t="shared" si="182"/>
        <v>#REF!</v>
      </c>
    </row>
    <row r="114" spans="1:40" ht="16.5" customHeight="1">
      <c r="A114" s="39" t="s">
        <v>167</v>
      </c>
      <c r="B114" s="68"/>
      <c r="C114" s="68"/>
      <c r="D114" s="67" t="s">
        <v>87</v>
      </c>
      <c r="E114" s="69" t="s">
        <v>91</v>
      </c>
      <c r="F114" s="66"/>
      <c r="G114" s="64" t="e">
        <f>VLOOKUP(A114,#REF!,4,0)</f>
        <v>#REF!</v>
      </c>
      <c r="H114" s="64" t="e">
        <f>VLOOKUP(A114,#REF!,5,0)</f>
        <v>#REF!</v>
      </c>
      <c r="I114" s="64" t="e">
        <f>VLOOKUP(A114,#REF!,6,0)</f>
        <v>#REF!</v>
      </c>
      <c r="J114" s="81">
        <v>0.6</v>
      </c>
      <c r="K114" s="81">
        <f t="shared" si="166"/>
        <v>0.4</v>
      </c>
      <c r="L114" s="84">
        <v>0.7</v>
      </c>
      <c r="M114" s="84">
        <v>0</v>
      </c>
      <c r="N114" s="84">
        <v>0.3</v>
      </c>
      <c r="O114" s="82" t="e">
        <f t="shared" si="120"/>
        <v>#REF!</v>
      </c>
      <c r="P114" s="82" t="e">
        <f t="shared" si="167"/>
        <v>#REF!</v>
      </c>
      <c r="Q114" s="82" t="e">
        <f t="shared" si="168"/>
        <v>#REF!</v>
      </c>
      <c r="R114" s="82" t="e">
        <f t="shared" si="169"/>
        <v>#REF!</v>
      </c>
      <c r="S114" s="82" t="e">
        <f t="shared" si="170"/>
        <v>#REF!</v>
      </c>
      <c r="T114" s="82" t="e">
        <f t="shared" si="171"/>
        <v>#REF!</v>
      </c>
      <c r="U114" s="89" t="e">
        <f t="shared" si="172"/>
        <v>#REF!</v>
      </c>
      <c r="V114" s="90" t="e">
        <f>VLOOKUP(A114,#REF!,7,0)</f>
        <v>#REF!</v>
      </c>
      <c r="W114" s="90" t="e">
        <f t="shared" si="173"/>
        <v>#REF!</v>
      </c>
      <c r="X114" s="90" t="e">
        <f t="shared" si="174"/>
        <v>#REF!</v>
      </c>
      <c r="Y114" s="90" t="e">
        <f t="shared" si="175"/>
        <v>#REF!</v>
      </c>
      <c r="Z114" s="90">
        <f t="shared" si="176"/>
        <v>125.31</v>
      </c>
      <c r="AA114" s="90">
        <v>53</v>
      </c>
      <c r="AB114" s="90">
        <f t="shared" si="177"/>
        <v>96.31</v>
      </c>
      <c r="AC114" s="90">
        <v>29</v>
      </c>
      <c r="AD114" s="90">
        <v>23.26</v>
      </c>
      <c r="AE114" s="90">
        <v>23.14</v>
      </c>
      <c r="AF114" s="90">
        <v>0.12</v>
      </c>
      <c r="AG114" s="90">
        <v>23.26</v>
      </c>
      <c r="AH114" s="97" t="e">
        <f t="shared" si="178"/>
        <v>#REF!</v>
      </c>
      <c r="AI114" s="98" t="e">
        <f t="shared" si="179"/>
        <v>#REF!</v>
      </c>
      <c r="AJ114" s="97" t="e">
        <f t="shared" si="180"/>
        <v>#REF!</v>
      </c>
      <c r="AK114" s="6">
        <v>43.31</v>
      </c>
      <c r="AL114" s="99" t="e">
        <f t="shared" si="181"/>
        <v>#REF!</v>
      </c>
      <c r="AM114" s="6"/>
      <c r="AN114" s="54" t="e">
        <f t="shared" si="182"/>
        <v>#REF!</v>
      </c>
    </row>
    <row r="115" spans="1:40" ht="16.5" customHeight="1">
      <c r="A115" s="39" t="s">
        <v>168</v>
      </c>
      <c r="B115" s="73"/>
      <c r="C115" s="73"/>
      <c r="D115" s="67" t="s">
        <v>87</v>
      </c>
      <c r="E115" s="69" t="s">
        <v>91</v>
      </c>
      <c r="F115" s="66"/>
      <c r="G115" s="64" t="e">
        <f>VLOOKUP(A115,#REF!,4,0)</f>
        <v>#REF!</v>
      </c>
      <c r="H115" s="64" t="e">
        <f>VLOOKUP(A115,#REF!,5,0)</f>
        <v>#REF!</v>
      </c>
      <c r="I115" s="64" t="e">
        <f>VLOOKUP(A115,#REF!,6,0)</f>
        <v>#REF!</v>
      </c>
      <c r="J115" s="81">
        <v>0.6</v>
      </c>
      <c r="K115" s="81">
        <f t="shared" si="166"/>
        <v>0.4</v>
      </c>
      <c r="L115" s="84">
        <v>0.7</v>
      </c>
      <c r="M115" s="84">
        <v>0</v>
      </c>
      <c r="N115" s="84">
        <v>0.3</v>
      </c>
      <c r="O115" s="82" t="e">
        <f t="shared" si="120"/>
        <v>#REF!</v>
      </c>
      <c r="P115" s="82" t="e">
        <f t="shared" si="167"/>
        <v>#REF!</v>
      </c>
      <c r="Q115" s="82" t="e">
        <f t="shared" si="168"/>
        <v>#REF!</v>
      </c>
      <c r="R115" s="82" t="e">
        <f t="shared" si="169"/>
        <v>#REF!</v>
      </c>
      <c r="S115" s="82" t="e">
        <f t="shared" si="170"/>
        <v>#REF!</v>
      </c>
      <c r="T115" s="82" t="e">
        <f t="shared" si="171"/>
        <v>#REF!</v>
      </c>
      <c r="U115" s="89" t="e">
        <f t="shared" si="172"/>
        <v>#REF!</v>
      </c>
      <c r="V115" s="90" t="e">
        <f>VLOOKUP(A115,#REF!,7,0)</f>
        <v>#REF!</v>
      </c>
      <c r="W115" s="90" t="e">
        <f t="shared" si="173"/>
        <v>#REF!</v>
      </c>
      <c r="X115" s="90" t="e">
        <f t="shared" si="174"/>
        <v>#REF!</v>
      </c>
      <c r="Y115" s="90" t="e">
        <f t="shared" si="175"/>
        <v>#REF!</v>
      </c>
      <c r="Z115" s="90">
        <f t="shared" si="176"/>
        <v>156.49</v>
      </c>
      <c r="AA115" s="90">
        <v>68</v>
      </c>
      <c r="AB115" s="90">
        <f t="shared" si="177"/>
        <v>118.49000000000001</v>
      </c>
      <c r="AC115" s="90">
        <v>38</v>
      </c>
      <c r="AD115" s="90">
        <v>46.68</v>
      </c>
      <c r="AE115" s="90">
        <v>41.78</v>
      </c>
      <c r="AF115" s="90">
        <v>4.9000000000000004</v>
      </c>
      <c r="AG115" s="90">
        <v>46.68</v>
      </c>
      <c r="AH115" s="97" t="e">
        <f t="shared" si="178"/>
        <v>#REF!</v>
      </c>
      <c r="AI115" s="98" t="e">
        <f t="shared" si="179"/>
        <v>#REF!</v>
      </c>
      <c r="AJ115" s="97" t="e">
        <f t="shared" si="180"/>
        <v>#REF!</v>
      </c>
      <c r="AK115" s="6">
        <v>50.49</v>
      </c>
      <c r="AL115" s="99" t="e">
        <f t="shared" si="181"/>
        <v>#REF!</v>
      </c>
      <c r="AM115" s="6"/>
      <c r="AN115" s="54" t="e">
        <f t="shared" si="182"/>
        <v>#REF!</v>
      </c>
    </row>
    <row r="116" spans="1:40" ht="16.5" customHeight="1">
      <c r="A116" s="39" t="s">
        <v>169</v>
      </c>
      <c r="B116" s="39" t="s">
        <v>87</v>
      </c>
      <c r="C116" s="39" t="s">
        <v>87</v>
      </c>
      <c r="D116" s="67" t="s">
        <v>87</v>
      </c>
      <c r="E116" s="69" t="s">
        <v>95</v>
      </c>
      <c r="F116" s="66"/>
      <c r="G116" s="64" t="e">
        <f>VLOOKUP(A116,#REF!,4,0)</f>
        <v>#REF!</v>
      </c>
      <c r="H116" s="64" t="e">
        <f>VLOOKUP(A116,#REF!,5,0)</f>
        <v>#REF!</v>
      </c>
      <c r="I116" s="64" t="e">
        <f>VLOOKUP(A116,#REF!,6,0)</f>
        <v>#REF!</v>
      </c>
      <c r="J116" s="81">
        <v>0.8</v>
      </c>
      <c r="K116" s="81">
        <f t="shared" si="166"/>
        <v>0.19999999999999996</v>
      </c>
      <c r="L116" s="84">
        <v>0.8</v>
      </c>
      <c r="M116" s="84">
        <v>0</v>
      </c>
      <c r="N116" s="84">
        <v>0.2</v>
      </c>
      <c r="O116" s="82" t="e">
        <f t="shared" si="120"/>
        <v>#REF!</v>
      </c>
      <c r="P116" s="82" t="e">
        <f t="shared" si="167"/>
        <v>#REF!</v>
      </c>
      <c r="Q116" s="82" t="e">
        <f t="shared" si="168"/>
        <v>#REF!</v>
      </c>
      <c r="R116" s="82" t="e">
        <f t="shared" si="169"/>
        <v>#REF!</v>
      </c>
      <c r="S116" s="82" t="e">
        <f t="shared" si="170"/>
        <v>#REF!</v>
      </c>
      <c r="T116" s="82" t="e">
        <f t="shared" si="171"/>
        <v>#REF!</v>
      </c>
      <c r="U116" s="89" t="e">
        <f t="shared" si="172"/>
        <v>#REF!</v>
      </c>
      <c r="V116" s="90" t="e">
        <f>VLOOKUP(A116,#REF!,7,0)</f>
        <v>#REF!</v>
      </c>
      <c r="W116" s="90" t="e">
        <f t="shared" si="173"/>
        <v>#REF!</v>
      </c>
      <c r="X116" s="90" t="e">
        <f t="shared" si="174"/>
        <v>#REF!</v>
      </c>
      <c r="Y116" s="90" t="e">
        <f t="shared" si="175"/>
        <v>#REF!</v>
      </c>
      <c r="Z116" s="90">
        <f t="shared" si="176"/>
        <v>215.41</v>
      </c>
      <c r="AA116" s="90">
        <v>100</v>
      </c>
      <c r="AB116" s="90">
        <f t="shared" si="177"/>
        <v>150.41</v>
      </c>
      <c r="AC116" s="90">
        <v>65</v>
      </c>
      <c r="AD116" s="90">
        <v>8.68</v>
      </c>
      <c r="AE116" s="90">
        <v>19.71</v>
      </c>
      <c r="AF116" s="90">
        <v>-11.03</v>
      </c>
      <c r="AG116" s="90">
        <v>8.68</v>
      </c>
      <c r="AH116" s="97" t="e">
        <f t="shared" si="178"/>
        <v>#REF!</v>
      </c>
      <c r="AI116" s="98" t="e">
        <f t="shared" si="179"/>
        <v>#REF!</v>
      </c>
      <c r="AJ116" s="97" t="e">
        <f t="shared" si="180"/>
        <v>#REF!</v>
      </c>
      <c r="AK116" s="6">
        <v>50.41</v>
      </c>
      <c r="AL116" s="99" t="e">
        <f t="shared" si="181"/>
        <v>#REF!</v>
      </c>
      <c r="AM116" s="6"/>
      <c r="AN116" s="54" t="e">
        <f t="shared" si="182"/>
        <v>#REF!</v>
      </c>
    </row>
    <row r="117" spans="1:40" ht="16.5" customHeight="1">
      <c r="A117" s="39" t="s">
        <v>170</v>
      </c>
      <c r="B117" s="39" t="s">
        <v>87</v>
      </c>
      <c r="C117" s="39" t="s">
        <v>87</v>
      </c>
      <c r="D117" s="67" t="s">
        <v>87</v>
      </c>
      <c r="E117" s="69" t="s">
        <v>95</v>
      </c>
      <c r="F117" s="66" t="s">
        <v>87</v>
      </c>
      <c r="G117" s="64" t="e">
        <f>VLOOKUP(A117,#REF!,4,0)</f>
        <v>#REF!</v>
      </c>
      <c r="H117" s="64" t="e">
        <f>VLOOKUP(A117,#REF!,5,0)</f>
        <v>#REF!</v>
      </c>
      <c r="I117" s="64" t="e">
        <f>VLOOKUP(A117,#REF!,6,0)</f>
        <v>#REF!</v>
      </c>
      <c r="J117" s="81">
        <v>0.8</v>
      </c>
      <c r="K117" s="81">
        <f t="shared" si="166"/>
        <v>0.19999999999999996</v>
      </c>
      <c r="L117" s="84">
        <v>0.8</v>
      </c>
      <c r="M117" s="84">
        <v>0</v>
      </c>
      <c r="N117" s="84">
        <v>0.2</v>
      </c>
      <c r="O117" s="82" t="e">
        <f t="shared" si="120"/>
        <v>#REF!</v>
      </c>
      <c r="P117" s="82" t="e">
        <f t="shared" si="167"/>
        <v>#REF!</v>
      </c>
      <c r="Q117" s="82" t="e">
        <f t="shared" si="168"/>
        <v>#REF!</v>
      </c>
      <c r="R117" s="82" t="e">
        <f t="shared" si="169"/>
        <v>#REF!</v>
      </c>
      <c r="S117" s="82" t="e">
        <f t="shared" si="170"/>
        <v>#REF!</v>
      </c>
      <c r="T117" s="82" t="e">
        <f t="shared" si="171"/>
        <v>#REF!</v>
      </c>
      <c r="U117" s="89" t="e">
        <f t="shared" si="172"/>
        <v>#REF!</v>
      </c>
      <c r="V117" s="90" t="e">
        <f>VLOOKUP(A117,#REF!,7,0)</f>
        <v>#REF!</v>
      </c>
      <c r="W117" s="90" t="e">
        <f t="shared" si="173"/>
        <v>#REF!</v>
      </c>
      <c r="X117" s="90" t="e">
        <f t="shared" si="174"/>
        <v>#REF!</v>
      </c>
      <c r="Y117" s="90" t="e">
        <f t="shared" si="175"/>
        <v>#REF!</v>
      </c>
      <c r="Z117" s="90">
        <f t="shared" si="176"/>
        <v>211.45999999999998</v>
      </c>
      <c r="AA117" s="90">
        <v>73</v>
      </c>
      <c r="AB117" s="90">
        <f t="shared" si="177"/>
        <v>143.45999999999998</v>
      </c>
      <c r="AC117" s="90">
        <v>68</v>
      </c>
      <c r="AD117" s="90">
        <v>53.51</v>
      </c>
      <c r="AE117" s="90">
        <v>44.75</v>
      </c>
      <c r="AF117" s="90">
        <v>8.76</v>
      </c>
      <c r="AG117" s="90">
        <v>53.51</v>
      </c>
      <c r="AH117" s="97" t="e">
        <f t="shared" si="178"/>
        <v>#REF!</v>
      </c>
      <c r="AI117" s="98" t="e">
        <f t="shared" si="179"/>
        <v>#REF!</v>
      </c>
      <c r="AJ117" s="97" t="e">
        <f t="shared" si="180"/>
        <v>#REF!</v>
      </c>
      <c r="AK117" s="6">
        <v>70.459999999999994</v>
      </c>
      <c r="AL117" s="99" t="e">
        <f t="shared" si="181"/>
        <v>#REF!</v>
      </c>
      <c r="AM117" s="6"/>
      <c r="AN117" s="54" t="e">
        <f t="shared" si="182"/>
        <v>#REF!</v>
      </c>
    </row>
    <row r="118" spans="1:40" ht="16.5" customHeight="1">
      <c r="A118" s="39" t="s">
        <v>171</v>
      </c>
      <c r="B118" s="39" t="s">
        <v>87</v>
      </c>
      <c r="C118" s="39" t="s">
        <v>87</v>
      </c>
      <c r="D118" s="67" t="s">
        <v>87</v>
      </c>
      <c r="E118" s="69" t="s">
        <v>95</v>
      </c>
      <c r="F118" s="66" t="s">
        <v>87</v>
      </c>
      <c r="G118" s="64" t="e">
        <f>VLOOKUP(A118,#REF!,4,0)</f>
        <v>#REF!</v>
      </c>
      <c r="H118" s="64" t="e">
        <f>VLOOKUP(A118,#REF!,5,0)</f>
        <v>#REF!</v>
      </c>
      <c r="I118" s="64" t="e">
        <f>VLOOKUP(A118,#REF!,6,0)</f>
        <v>#REF!</v>
      </c>
      <c r="J118" s="81">
        <v>0.8</v>
      </c>
      <c r="K118" s="81">
        <f t="shared" si="166"/>
        <v>0.19999999999999996</v>
      </c>
      <c r="L118" s="84">
        <v>0.8</v>
      </c>
      <c r="M118" s="84">
        <v>0</v>
      </c>
      <c r="N118" s="84">
        <v>0.2</v>
      </c>
      <c r="O118" s="82" t="e">
        <f t="shared" si="120"/>
        <v>#REF!</v>
      </c>
      <c r="P118" s="82" t="e">
        <f t="shared" si="167"/>
        <v>#REF!</v>
      </c>
      <c r="Q118" s="82" t="e">
        <f t="shared" si="168"/>
        <v>#REF!</v>
      </c>
      <c r="R118" s="82" t="e">
        <f t="shared" si="169"/>
        <v>#REF!</v>
      </c>
      <c r="S118" s="82" t="e">
        <f t="shared" si="170"/>
        <v>#REF!</v>
      </c>
      <c r="T118" s="82" t="e">
        <f t="shared" si="171"/>
        <v>#REF!</v>
      </c>
      <c r="U118" s="89" t="e">
        <f t="shared" si="172"/>
        <v>#REF!</v>
      </c>
      <c r="V118" s="90" t="e">
        <f>VLOOKUP(A118,#REF!,7,0)</f>
        <v>#REF!</v>
      </c>
      <c r="W118" s="90" t="e">
        <f t="shared" si="173"/>
        <v>#REF!</v>
      </c>
      <c r="X118" s="90" t="e">
        <f t="shared" si="174"/>
        <v>#REF!</v>
      </c>
      <c r="Y118" s="90" t="e">
        <f t="shared" si="175"/>
        <v>#REF!</v>
      </c>
      <c r="Z118" s="90">
        <f t="shared" si="176"/>
        <v>336.95</v>
      </c>
      <c r="AA118" s="90">
        <v>105</v>
      </c>
      <c r="AB118" s="90">
        <f t="shared" si="177"/>
        <v>238.95</v>
      </c>
      <c r="AC118" s="90">
        <v>98</v>
      </c>
      <c r="AD118" s="90">
        <v>108</v>
      </c>
      <c r="AE118" s="90">
        <v>83.05</v>
      </c>
      <c r="AF118" s="90">
        <v>24.95</v>
      </c>
      <c r="AG118" s="90">
        <v>108</v>
      </c>
      <c r="AH118" s="97" t="e">
        <f t="shared" si="178"/>
        <v>#REF!</v>
      </c>
      <c r="AI118" s="98" t="e">
        <f t="shared" si="179"/>
        <v>#REF!</v>
      </c>
      <c r="AJ118" s="97" t="e">
        <f t="shared" si="180"/>
        <v>#REF!</v>
      </c>
      <c r="AK118" s="6">
        <v>133.94999999999999</v>
      </c>
      <c r="AL118" s="99" t="e">
        <f t="shared" si="181"/>
        <v>#REF!</v>
      </c>
      <c r="AM118" s="6"/>
      <c r="AN118" s="54" t="e">
        <f t="shared" si="182"/>
        <v>#REF!</v>
      </c>
    </row>
    <row r="119" spans="1:40" ht="16.5" customHeight="1">
      <c r="A119" s="39" t="s">
        <v>172</v>
      </c>
      <c r="B119" s="39" t="s">
        <v>87</v>
      </c>
      <c r="C119" s="39"/>
      <c r="D119" s="67" t="s">
        <v>87</v>
      </c>
      <c r="E119" s="69" t="s">
        <v>91</v>
      </c>
      <c r="F119" s="66"/>
      <c r="G119" s="64" t="e">
        <f>VLOOKUP(A119,#REF!,4,0)</f>
        <v>#REF!</v>
      </c>
      <c r="H119" s="64" t="e">
        <f>VLOOKUP(A119,#REF!,5,0)</f>
        <v>#REF!</v>
      </c>
      <c r="I119" s="64" t="e">
        <f>VLOOKUP(A119,#REF!,6,0)</f>
        <v>#REF!</v>
      </c>
      <c r="J119" s="81">
        <v>0.8</v>
      </c>
      <c r="K119" s="81">
        <f t="shared" si="166"/>
        <v>0.19999999999999996</v>
      </c>
      <c r="L119" s="84">
        <v>0.7</v>
      </c>
      <c r="M119" s="84">
        <v>0</v>
      </c>
      <c r="N119" s="84">
        <v>0.3</v>
      </c>
      <c r="O119" s="82" t="e">
        <f t="shared" si="120"/>
        <v>#REF!</v>
      </c>
      <c r="P119" s="82" t="e">
        <f t="shared" si="167"/>
        <v>#REF!</v>
      </c>
      <c r="Q119" s="82" t="e">
        <f t="shared" si="168"/>
        <v>#REF!</v>
      </c>
      <c r="R119" s="82" t="e">
        <f t="shared" si="169"/>
        <v>#REF!</v>
      </c>
      <c r="S119" s="82" t="e">
        <f t="shared" si="170"/>
        <v>#REF!</v>
      </c>
      <c r="T119" s="82" t="e">
        <f t="shared" si="171"/>
        <v>#REF!</v>
      </c>
      <c r="U119" s="89" t="e">
        <f t="shared" si="172"/>
        <v>#REF!</v>
      </c>
      <c r="V119" s="90" t="e">
        <f>VLOOKUP(A119,#REF!,7,0)</f>
        <v>#REF!</v>
      </c>
      <c r="W119" s="90" t="e">
        <f t="shared" si="173"/>
        <v>#REF!</v>
      </c>
      <c r="X119" s="90" t="e">
        <f t="shared" si="174"/>
        <v>#REF!</v>
      </c>
      <c r="Y119" s="90" t="e">
        <f t="shared" si="175"/>
        <v>#REF!</v>
      </c>
      <c r="Z119" s="90">
        <f t="shared" si="176"/>
        <v>50.24</v>
      </c>
      <c r="AA119" s="90">
        <v>26</v>
      </c>
      <c r="AB119" s="90">
        <f t="shared" si="177"/>
        <v>36.24</v>
      </c>
      <c r="AC119" s="90">
        <v>14</v>
      </c>
      <c r="AD119" s="90">
        <v>3.98</v>
      </c>
      <c r="AE119" s="90">
        <v>6.03</v>
      </c>
      <c r="AF119" s="90">
        <v>-2.0499999999999998</v>
      </c>
      <c r="AG119" s="90">
        <v>3.98</v>
      </c>
      <c r="AH119" s="97" t="e">
        <f t="shared" si="178"/>
        <v>#REF!</v>
      </c>
      <c r="AI119" s="98" t="e">
        <f t="shared" si="179"/>
        <v>#REF!</v>
      </c>
      <c r="AJ119" s="97" t="e">
        <f t="shared" si="180"/>
        <v>#REF!</v>
      </c>
      <c r="AK119" s="6">
        <v>10.24</v>
      </c>
      <c r="AL119" s="99" t="e">
        <f t="shared" si="181"/>
        <v>#REF!</v>
      </c>
      <c r="AM119" s="6"/>
      <c r="AN119" s="54" t="e">
        <f t="shared" si="182"/>
        <v>#REF!</v>
      </c>
    </row>
    <row r="120" spans="1:40" ht="16.5" customHeight="1">
      <c r="A120" s="39" t="s">
        <v>173</v>
      </c>
      <c r="B120" s="39" t="s">
        <v>87</v>
      </c>
      <c r="C120" s="39" t="s">
        <v>87</v>
      </c>
      <c r="D120" s="67" t="s">
        <v>87</v>
      </c>
      <c r="E120" s="69" t="s">
        <v>95</v>
      </c>
      <c r="F120" s="66"/>
      <c r="G120" s="64" t="e">
        <f>VLOOKUP(A120,#REF!,4,0)</f>
        <v>#REF!</v>
      </c>
      <c r="H120" s="64" t="e">
        <f>VLOOKUP(A120,#REF!,5,0)</f>
        <v>#REF!</v>
      </c>
      <c r="I120" s="64" t="e">
        <f>VLOOKUP(A120,#REF!,6,0)</f>
        <v>#REF!</v>
      </c>
      <c r="J120" s="81">
        <v>0.8</v>
      </c>
      <c r="K120" s="81">
        <f t="shared" si="166"/>
        <v>0.19999999999999996</v>
      </c>
      <c r="L120" s="84">
        <v>0.8</v>
      </c>
      <c r="M120" s="84">
        <v>0</v>
      </c>
      <c r="N120" s="84">
        <v>0.2</v>
      </c>
      <c r="O120" s="82" t="e">
        <f t="shared" si="120"/>
        <v>#REF!</v>
      </c>
      <c r="P120" s="82" t="e">
        <f t="shared" si="167"/>
        <v>#REF!</v>
      </c>
      <c r="Q120" s="82" t="e">
        <f t="shared" si="168"/>
        <v>#REF!</v>
      </c>
      <c r="R120" s="82" t="e">
        <f t="shared" si="169"/>
        <v>#REF!</v>
      </c>
      <c r="S120" s="82" t="e">
        <f t="shared" si="170"/>
        <v>#REF!</v>
      </c>
      <c r="T120" s="82" t="e">
        <f t="shared" si="171"/>
        <v>#REF!</v>
      </c>
      <c r="U120" s="89" t="e">
        <f t="shared" si="172"/>
        <v>#REF!</v>
      </c>
      <c r="V120" s="90" t="e">
        <f>VLOOKUP(A120,#REF!,7,0)</f>
        <v>#REF!</v>
      </c>
      <c r="W120" s="90" t="e">
        <f t="shared" si="173"/>
        <v>#REF!</v>
      </c>
      <c r="X120" s="90" t="e">
        <f t="shared" si="174"/>
        <v>#REF!</v>
      </c>
      <c r="Y120" s="90" t="e">
        <f t="shared" si="175"/>
        <v>#REF!</v>
      </c>
      <c r="Z120" s="90">
        <f t="shared" si="176"/>
        <v>246.45999999999998</v>
      </c>
      <c r="AA120" s="90">
        <v>98</v>
      </c>
      <c r="AB120" s="90">
        <f t="shared" si="177"/>
        <v>182.45999999999998</v>
      </c>
      <c r="AC120" s="90">
        <v>64</v>
      </c>
      <c r="AD120" s="90">
        <v>59.92</v>
      </c>
      <c r="AE120" s="90">
        <v>54.41</v>
      </c>
      <c r="AF120" s="90">
        <v>5.51</v>
      </c>
      <c r="AG120" s="90">
        <v>59.92</v>
      </c>
      <c r="AH120" s="97" t="e">
        <f t="shared" si="178"/>
        <v>#REF!</v>
      </c>
      <c r="AI120" s="98" t="e">
        <f t="shared" si="179"/>
        <v>#REF!</v>
      </c>
      <c r="AJ120" s="97" t="e">
        <f t="shared" si="180"/>
        <v>#REF!</v>
      </c>
      <c r="AK120" s="6">
        <v>84.46</v>
      </c>
      <c r="AL120" s="99" t="e">
        <f t="shared" si="181"/>
        <v>#REF!</v>
      </c>
      <c r="AM120" s="6"/>
      <c r="AN120" s="54" t="e">
        <f t="shared" si="182"/>
        <v>#REF!</v>
      </c>
    </row>
    <row r="121" spans="1:40" ht="16.5" customHeight="1">
      <c r="A121" s="39" t="s">
        <v>174</v>
      </c>
      <c r="B121" s="68"/>
      <c r="C121" s="39" t="s">
        <v>87</v>
      </c>
      <c r="D121" s="67" t="s">
        <v>87</v>
      </c>
      <c r="E121" s="69" t="s">
        <v>95</v>
      </c>
      <c r="F121" s="66"/>
      <c r="G121" s="64" t="e">
        <f>VLOOKUP(A121,#REF!,4,0)</f>
        <v>#REF!</v>
      </c>
      <c r="H121" s="64" t="e">
        <f>VLOOKUP(A121,#REF!,5,0)</f>
        <v>#REF!</v>
      </c>
      <c r="I121" s="64" t="e">
        <f>VLOOKUP(A121,#REF!,6,0)</f>
        <v>#REF!</v>
      </c>
      <c r="J121" s="81">
        <v>0.6</v>
      </c>
      <c r="K121" s="81">
        <f t="shared" si="166"/>
        <v>0.4</v>
      </c>
      <c r="L121" s="84">
        <v>0.8</v>
      </c>
      <c r="M121" s="84">
        <v>0</v>
      </c>
      <c r="N121" s="84">
        <v>0.2</v>
      </c>
      <c r="O121" s="82" t="e">
        <f t="shared" si="120"/>
        <v>#REF!</v>
      </c>
      <c r="P121" s="82" t="e">
        <f t="shared" si="167"/>
        <v>#REF!</v>
      </c>
      <c r="Q121" s="82" t="e">
        <f t="shared" si="168"/>
        <v>#REF!</v>
      </c>
      <c r="R121" s="82" t="e">
        <f t="shared" si="169"/>
        <v>#REF!</v>
      </c>
      <c r="S121" s="82" t="e">
        <f t="shared" si="170"/>
        <v>#REF!</v>
      </c>
      <c r="T121" s="82" t="e">
        <f t="shared" si="171"/>
        <v>#REF!</v>
      </c>
      <c r="U121" s="89" t="e">
        <f t="shared" si="172"/>
        <v>#REF!</v>
      </c>
      <c r="V121" s="90" t="e">
        <f>VLOOKUP(A121,#REF!,7,0)</f>
        <v>#REF!</v>
      </c>
      <c r="W121" s="90" t="e">
        <f t="shared" si="173"/>
        <v>#REF!</v>
      </c>
      <c r="X121" s="90" t="e">
        <f t="shared" si="174"/>
        <v>#REF!</v>
      </c>
      <c r="Y121" s="90" t="e">
        <f t="shared" si="175"/>
        <v>#REF!</v>
      </c>
      <c r="Z121" s="90">
        <f t="shared" si="176"/>
        <v>71.400000000000006</v>
      </c>
      <c r="AA121" s="90">
        <v>31</v>
      </c>
      <c r="AB121" s="90">
        <f t="shared" si="177"/>
        <v>51.4</v>
      </c>
      <c r="AC121" s="90">
        <v>20</v>
      </c>
      <c r="AD121" s="90">
        <v>12.92</v>
      </c>
      <c r="AE121" s="90">
        <v>13.06</v>
      </c>
      <c r="AF121" s="90">
        <v>-0.14000000000000001</v>
      </c>
      <c r="AG121" s="90">
        <v>12.92</v>
      </c>
      <c r="AH121" s="97" t="e">
        <f t="shared" si="178"/>
        <v>#REF!</v>
      </c>
      <c r="AI121" s="98" t="e">
        <f t="shared" si="179"/>
        <v>#REF!</v>
      </c>
      <c r="AJ121" s="97" t="e">
        <f t="shared" si="180"/>
        <v>#REF!</v>
      </c>
      <c r="AK121" s="6">
        <v>20.399999999999999</v>
      </c>
      <c r="AL121" s="99" t="e">
        <f t="shared" si="181"/>
        <v>#REF!</v>
      </c>
      <c r="AM121" s="6"/>
      <c r="AN121" s="54" t="e">
        <f t="shared" si="182"/>
        <v>#REF!</v>
      </c>
    </row>
    <row r="122" spans="1:40" ht="16.5" customHeight="1">
      <c r="A122" s="39" t="s">
        <v>175</v>
      </c>
      <c r="B122" s="39" t="s">
        <v>87</v>
      </c>
      <c r="C122" s="39"/>
      <c r="D122" s="67" t="s">
        <v>87</v>
      </c>
      <c r="E122" s="69" t="s">
        <v>91</v>
      </c>
      <c r="F122" s="66"/>
      <c r="G122" s="64" t="e">
        <f>VLOOKUP(A122,#REF!,4,0)</f>
        <v>#REF!</v>
      </c>
      <c r="H122" s="64" t="e">
        <f>VLOOKUP(A122,#REF!,5,0)</f>
        <v>#REF!</v>
      </c>
      <c r="I122" s="64" t="e">
        <f>VLOOKUP(A122,#REF!,6,0)</f>
        <v>#REF!</v>
      </c>
      <c r="J122" s="81">
        <v>0.8</v>
      </c>
      <c r="K122" s="81">
        <f t="shared" si="166"/>
        <v>0.19999999999999996</v>
      </c>
      <c r="L122" s="84">
        <v>0.7</v>
      </c>
      <c r="M122" s="84">
        <v>0</v>
      </c>
      <c r="N122" s="84">
        <v>0.3</v>
      </c>
      <c r="O122" s="82" t="e">
        <f t="shared" si="120"/>
        <v>#REF!</v>
      </c>
      <c r="P122" s="82" t="e">
        <f t="shared" si="167"/>
        <v>#REF!</v>
      </c>
      <c r="Q122" s="82" t="e">
        <f t="shared" si="168"/>
        <v>#REF!</v>
      </c>
      <c r="R122" s="82" t="e">
        <f t="shared" si="169"/>
        <v>#REF!</v>
      </c>
      <c r="S122" s="82" t="e">
        <f t="shared" si="170"/>
        <v>#REF!</v>
      </c>
      <c r="T122" s="82" t="e">
        <f t="shared" si="171"/>
        <v>#REF!</v>
      </c>
      <c r="U122" s="89" t="e">
        <f t="shared" si="172"/>
        <v>#REF!</v>
      </c>
      <c r="V122" s="90" t="e">
        <f>VLOOKUP(A122,#REF!,7,0)</f>
        <v>#REF!</v>
      </c>
      <c r="W122" s="90" t="e">
        <f t="shared" si="173"/>
        <v>#REF!</v>
      </c>
      <c r="X122" s="90" t="e">
        <f t="shared" si="174"/>
        <v>#REF!</v>
      </c>
      <c r="Y122" s="90" t="e">
        <f t="shared" si="175"/>
        <v>#REF!</v>
      </c>
      <c r="Z122" s="90">
        <f t="shared" si="176"/>
        <v>197.87</v>
      </c>
      <c r="AA122" s="90">
        <v>84</v>
      </c>
      <c r="AB122" s="90">
        <f t="shared" si="177"/>
        <v>142.87</v>
      </c>
      <c r="AC122" s="90">
        <v>55</v>
      </c>
      <c r="AD122" s="90">
        <v>33</v>
      </c>
      <c r="AE122" s="90">
        <v>34.1</v>
      </c>
      <c r="AF122" s="90">
        <v>-1.1000000000000001</v>
      </c>
      <c r="AG122" s="90">
        <v>33</v>
      </c>
      <c r="AH122" s="97" t="e">
        <f t="shared" si="178"/>
        <v>#REF!</v>
      </c>
      <c r="AI122" s="98" t="e">
        <f t="shared" si="179"/>
        <v>#REF!</v>
      </c>
      <c r="AJ122" s="97" t="e">
        <f t="shared" si="180"/>
        <v>#REF!</v>
      </c>
      <c r="AK122" s="6">
        <v>58.87</v>
      </c>
      <c r="AL122" s="99" t="e">
        <f t="shared" si="181"/>
        <v>#REF!</v>
      </c>
      <c r="AM122" s="6"/>
      <c r="AN122" s="54" t="e">
        <f t="shared" si="182"/>
        <v>#REF!</v>
      </c>
    </row>
    <row r="123" spans="1:40" s="47" customFormat="1" ht="16.5" customHeight="1">
      <c r="A123" s="28" t="s">
        <v>176</v>
      </c>
      <c r="B123" s="28"/>
      <c r="C123" s="28"/>
      <c r="D123" s="70"/>
      <c r="E123" s="70"/>
      <c r="F123" s="28"/>
      <c r="G123" s="71" t="e">
        <f>SUM(G125:G136)</f>
        <v>#REF!</v>
      </c>
      <c r="H123" s="71" t="e">
        <f>SUM(H125:H136)</f>
        <v>#REF!</v>
      </c>
      <c r="I123" s="71" t="e">
        <f>SUM(I125:I136)</f>
        <v>#REF!</v>
      </c>
      <c r="J123" s="85"/>
      <c r="K123" s="85"/>
      <c r="L123" s="85"/>
      <c r="M123" s="85"/>
      <c r="N123" s="85"/>
      <c r="O123" s="78" t="e">
        <f t="shared" ref="O123:AG123" si="183">SUM(O125:O136)</f>
        <v>#REF!</v>
      </c>
      <c r="P123" s="78" t="e">
        <f t="shared" si="183"/>
        <v>#REF!</v>
      </c>
      <c r="Q123" s="78" t="e">
        <f t="shared" si="183"/>
        <v>#REF!</v>
      </c>
      <c r="R123" s="78" t="e">
        <f t="shared" si="183"/>
        <v>#REF!</v>
      </c>
      <c r="S123" s="78" t="e">
        <f t="shared" si="183"/>
        <v>#REF!</v>
      </c>
      <c r="T123" s="78" t="e">
        <f t="shared" si="183"/>
        <v>#REF!</v>
      </c>
      <c r="U123" s="78" t="e">
        <f t="shared" si="183"/>
        <v>#REF!</v>
      </c>
      <c r="V123" s="78" t="e">
        <f t="shared" si="183"/>
        <v>#REF!</v>
      </c>
      <c r="W123" s="78" t="e">
        <f t="shared" si="183"/>
        <v>#REF!</v>
      </c>
      <c r="X123" s="78" t="e">
        <f t="shared" si="183"/>
        <v>#REF!</v>
      </c>
      <c r="Y123" s="78" t="e">
        <f t="shared" si="183"/>
        <v>#REF!</v>
      </c>
      <c r="Z123" s="78">
        <f t="shared" si="183"/>
        <v>1252.02</v>
      </c>
      <c r="AA123" s="78">
        <f t="shared" si="183"/>
        <v>544</v>
      </c>
      <c r="AB123" s="78">
        <f t="shared" si="183"/>
        <v>945.02</v>
      </c>
      <c r="AC123" s="78">
        <f t="shared" si="183"/>
        <v>307</v>
      </c>
      <c r="AD123" s="78">
        <f t="shared" si="183"/>
        <v>212.02</v>
      </c>
      <c r="AE123" s="78">
        <f t="shared" si="183"/>
        <v>213.41</v>
      </c>
      <c r="AF123" s="78">
        <f t="shared" si="183"/>
        <v>-1.3900000000000006</v>
      </c>
      <c r="AG123" s="78">
        <f t="shared" si="183"/>
        <v>212.02</v>
      </c>
      <c r="AH123" s="78" t="e">
        <f t="shared" ref="AH123:AM123" si="184">SUM(AH125:AH136)</f>
        <v>#REF!</v>
      </c>
      <c r="AI123" s="78" t="e">
        <f t="shared" si="184"/>
        <v>#REF!</v>
      </c>
      <c r="AJ123" s="78" t="e">
        <f t="shared" si="184"/>
        <v>#REF!</v>
      </c>
      <c r="AK123" s="78">
        <f t="shared" si="184"/>
        <v>401.02000000000004</v>
      </c>
      <c r="AL123" s="102" t="e">
        <f t="shared" si="184"/>
        <v>#REF!</v>
      </c>
      <c r="AM123" s="78" t="e">
        <f t="shared" si="184"/>
        <v>#REF!</v>
      </c>
    </row>
    <row r="124" spans="1:40" s="47" customFormat="1" ht="29.25" customHeight="1">
      <c r="A124" s="28" t="s">
        <v>75</v>
      </c>
      <c r="B124" s="28"/>
      <c r="C124" s="28"/>
      <c r="D124" s="70"/>
      <c r="E124" s="70"/>
      <c r="F124" s="28"/>
      <c r="G124" s="71" t="e">
        <f>SUM(G125:G127)</f>
        <v>#REF!</v>
      </c>
      <c r="H124" s="71" t="e">
        <f>SUM(H125:H127)</f>
        <v>#REF!</v>
      </c>
      <c r="I124" s="71" t="e">
        <f>SUM(I125:I127)</f>
        <v>#REF!</v>
      </c>
      <c r="J124" s="85"/>
      <c r="K124" s="85"/>
      <c r="L124" s="85"/>
      <c r="M124" s="85"/>
      <c r="N124" s="85"/>
      <c r="O124" s="78" t="e">
        <f t="shared" ref="O124:AG124" si="185">SUM(O125:O127)</f>
        <v>#REF!</v>
      </c>
      <c r="P124" s="78" t="e">
        <f t="shared" si="185"/>
        <v>#REF!</v>
      </c>
      <c r="Q124" s="78" t="e">
        <f t="shared" si="185"/>
        <v>#REF!</v>
      </c>
      <c r="R124" s="78" t="e">
        <f t="shared" si="185"/>
        <v>#REF!</v>
      </c>
      <c r="S124" s="78" t="e">
        <f t="shared" si="185"/>
        <v>#REF!</v>
      </c>
      <c r="T124" s="78" t="e">
        <f t="shared" si="185"/>
        <v>#REF!</v>
      </c>
      <c r="U124" s="78" t="e">
        <f t="shared" si="185"/>
        <v>#REF!</v>
      </c>
      <c r="V124" s="78" t="e">
        <f t="shared" si="185"/>
        <v>#REF!</v>
      </c>
      <c r="W124" s="78" t="e">
        <f t="shared" si="185"/>
        <v>#REF!</v>
      </c>
      <c r="X124" s="78" t="e">
        <f t="shared" si="185"/>
        <v>#REF!</v>
      </c>
      <c r="Y124" s="78" t="e">
        <f t="shared" si="185"/>
        <v>#REF!</v>
      </c>
      <c r="Z124" s="78">
        <f t="shared" si="185"/>
        <v>54.49</v>
      </c>
      <c r="AA124" s="78">
        <f t="shared" si="185"/>
        <v>31</v>
      </c>
      <c r="AB124" s="78">
        <f t="shared" si="185"/>
        <v>54.49</v>
      </c>
      <c r="AC124" s="78">
        <f t="shared" si="185"/>
        <v>0</v>
      </c>
      <c r="AD124" s="78">
        <f t="shared" si="185"/>
        <v>11.15</v>
      </c>
      <c r="AE124" s="78">
        <f t="shared" si="185"/>
        <v>11.15</v>
      </c>
      <c r="AF124" s="78">
        <f t="shared" si="185"/>
        <v>0</v>
      </c>
      <c r="AG124" s="78">
        <f t="shared" si="185"/>
        <v>11.15</v>
      </c>
      <c r="AH124" s="78" t="e">
        <f t="shared" ref="AH124:AM124" si="186">SUM(AH125:AH127)</f>
        <v>#REF!</v>
      </c>
      <c r="AI124" s="78" t="e">
        <f t="shared" si="186"/>
        <v>#REF!</v>
      </c>
      <c r="AJ124" s="78" t="e">
        <f t="shared" si="186"/>
        <v>#REF!</v>
      </c>
      <c r="AK124" s="78">
        <f t="shared" si="186"/>
        <v>23.490000000000002</v>
      </c>
      <c r="AL124" s="102" t="e">
        <f t="shared" si="186"/>
        <v>#REF!</v>
      </c>
      <c r="AM124" s="78" t="e">
        <f t="shared" si="186"/>
        <v>#REF!</v>
      </c>
    </row>
    <row r="125" spans="1:40" ht="16.5" customHeight="1">
      <c r="A125" s="39" t="s">
        <v>177</v>
      </c>
      <c r="B125" s="39"/>
      <c r="C125" s="39"/>
      <c r="D125" s="67"/>
      <c r="E125" s="67"/>
      <c r="F125" s="66"/>
      <c r="G125" s="64" t="e">
        <f>VLOOKUP(A125,#REF!,4,0)</f>
        <v>#REF!</v>
      </c>
      <c r="H125" s="64" t="e">
        <f>VLOOKUP(A125,#REF!,5,0)</f>
        <v>#REF!</v>
      </c>
      <c r="I125" s="64" t="e">
        <f>VLOOKUP(A125,#REF!,6,0)</f>
        <v>#REF!</v>
      </c>
      <c r="J125" s="81">
        <v>0.6</v>
      </c>
      <c r="K125" s="81">
        <f t="shared" ref="K125:K136" si="187">1-J125</f>
        <v>0.4</v>
      </c>
      <c r="L125" s="82">
        <v>0</v>
      </c>
      <c r="M125" s="82">
        <v>1</v>
      </c>
      <c r="N125" s="82">
        <v>0</v>
      </c>
      <c r="O125" s="82" t="e">
        <f t="shared" si="120"/>
        <v>#REF!</v>
      </c>
      <c r="P125" s="82" t="e">
        <f t="shared" ref="P125:P136" si="188">ROUND(J125*(H125*0.2+I125*0.16),2)</f>
        <v>#REF!</v>
      </c>
      <c r="Q125" s="82" t="e">
        <f t="shared" ref="Q125:Q136" si="189">ROUND(K125*L125*(H125*0.2+I125*0.16),2)</f>
        <v>#REF!</v>
      </c>
      <c r="R125" s="82" t="e">
        <f t="shared" ref="R125:R136" si="190">ROUND(K125*M125*(H125*0.2+I125*0.16),2)</f>
        <v>#REF!</v>
      </c>
      <c r="S125" s="82" t="e">
        <f t="shared" ref="S125:S136" si="191">ROUND(K125*N125*(H125*0.2+I125*0.16),2)</f>
        <v>#REF!</v>
      </c>
      <c r="T125" s="82" t="e">
        <f t="shared" ref="T125:T136" si="192">R125+S125</f>
        <v>#REF!</v>
      </c>
      <c r="U125" s="89" t="e">
        <f t="shared" ref="U125:U136" si="193">ROUND((H125*0.2+I125*0.16),2)</f>
        <v>#REF!</v>
      </c>
      <c r="V125" s="90" t="e">
        <f>VLOOKUP(A125,#REF!,7,0)</f>
        <v>#REF!</v>
      </c>
      <c r="W125" s="90" t="e">
        <f t="shared" ref="W125:W136" si="194">X125+Y125</f>
        <v>#REF!</v>
      </c>
      <c r="X125" s="90" t="e">
        <f t="shared" ref="X125:X136" si="195">P125+V125</f>
        <v>#REF!</v>
      </c>
      <c r="Y125" s="90" t="e">
        <f t="shared" ref="Y125:Y136" si="196">Q125</f>
        <v>#REF!</v>
      </c>
      <c r="Z125" s="90">
        <f t="shared" ref="Z125:Z136" si="197">AB125+AC125</f>
        <v>15.05</v>
      </c>
      <c r="AA125" s="90">
        <v>7</v>
      </c>
      <c r="AB125" s="90">
        <f t="shared" ref="AB125:AB136" si="198">AA125+AK125</f>
        <v>15.05</v>
      </c>
      <c r="AC125" s="90">
        <v>0</v>
      </c>
      <c r="AD125" s="90">
        <v>4.67</v>
      </c>
      <c r="AE125" s="90">
        <v>4.67</v>
      </c>
      <c r="AF125" s="90">
        <v>0</v>
      </c>
      <c r="AG125" s="90">
        <v>4.67</v>
      </c>
      <c r="AH125" s="97" t="e">
        <f t="shared" ref="AH125:AH136" si="199">AI125+AJ125</f>
        <v>#REF!</v>
      </c>
      <c r="AI125" s="98" t="e">
        <f t="shared" ref="AI125:AI136" si="200">P125-AA125+V125</f>
        <v>#REF!</v>
      </c>
      <c r="AJ125" s="97" t="e">
        <f t="shared" ref="AJ125:AJ136" si="201">Q125-AC125</f>
        <v>#REF!</v>
      </c>
      <c r="AK125" s="6">
        <v>8.0500000000000007</v>
      </c>
      <c r="AL125" s="99" t="e">
        <f t="shared" ref="AL125:AL136" si="202">W125-Z125</f>
        <v>#REF!</v>
      </c>
      <c r="AM125" s="101" t="e">
        <f>AK125-AI125</f>
        <v>#REF!</v>
      </c>
      <c r="AN125" s="54" t="e">
        <f t="shared" ref="AN125:AN136" si="203">AL125+AC125</f>
        <v>#REF!</v>
      </c>
    </row>
    <row r="126" spans="1:40" ht="16.5" customHeight="1">
      <c r="A126" s="39" t="s">
        <v>178</v>
      </c>
      <c r="B126" s="72"/>
      <c r="C126" s="72"/>
      <c r="D126" s="67" t="s">
        <v>78</v>
      </c>
      <c r="E126" s="69" t="s">
        <v>91</v>
      </c>
      <c r="F126" s="66"/>
      <c r="G126" s="64" t="e">
        <f>VLOOKUP(A126,#REF!,4,0)</f>
        <v>#REF!</v>
      </c>
      <c r="H126" s="64" t="e">
        <f>VLOOKUP(A126,#REF!,5,0)</f>
        <v>#REF!</v>
      </c>
      <c r="I126" s="64" t="e">
        <f>VLOOKUP(A126,#REF!,6,0)</f>
        <v>#REF!</v>
      </c>
      <c r="J126" s="81">
        <v>0.6</v>
      </c>
      <c r="K126" s="81">
        <f t="shared" si="187"/>
        <v>0.4</v>
      </c>
      <c r="L126" s="84">
        <v>0.4</v>
      </c>
      <c r="M126" s="82">
        <v>0.6</v>
      </c>
      <c r="N126" s="82"/>
      <c r="O126" s="82" t="e">
        <f t="shared" si="120"/>
        <v>#REF!</v>
      </c>
      <c r="P126" s="82" t="e">
        <f t="shared" si="188"/>
        <v>#REF!</v>
      </c>
      <c r="Q126" s="82" t="e">
        <f t="shared" si="189"/>
        <v>#REF!</v>
      </c>
      <c r="R126" s="82" t="e">
        <f t="shared" si="190"/>
        <v>#REF!</v>
      </c>
      <c r="S126" s="82" t="e">
        <f t="shared" si="191"/>
        <v>#REF!</v>
      </c>
      <c r="T126" s="82" t="e">
        <f t="shared" si="192"/>
        <v>#REF!</v>
      </c>
      <c r="U126" s="89" t="e">
        <f t="shared" si="193"/>
        <v>#REF!</v>
      </c>
      <c r="V126" s="90" t="e">
        <f>VLOOKUP(A126,#REF!,7,0)</f>
        <v>#REF!</v>
      </c>
      <c r="W126" s="90" t="e">
        <f t="shared" si="194"/>
        <v>#REF!</v>
      </c>
      <c r="X126" s="90" t="e">
        <f t="shared" si="195"/>
        <v>#REF!</v>
      </c>
      <c r="Y126" s="90" t="e">
        <f t="shared" si="196"/>
        <v>#REF!</v>
      </c>
      <c r="Z126" s="90">
        <f t="shared" si="197"/>
        <v>20.95</v>
      </c>
      <c r="AA126" s="90">
        <v>13</v>
      </c>
      <c r="AB126" s="90">
        <f t="shared" si="198"/>
        <v>20.95</v>
      </c>
      <c r="AC126" s="90">
        <v>0</v>
      </c>
      <c r="AD126" s="90">
        <v>4.58</v>
      </c>
      <c r="AE126" s="90">
        <v>5.98</v>
      </c>
      <c r="AF126" s="90">
        <v>-1.4</v>
      </c>
      <c r="AG126" s="90">
        <v>4.58</v>
      </c>
      <c r="AH126" s="97" t="e">
        <f t="shared" si="199"/>
        <v>#REF!</v>
      </c>
      <c r="AI126" s="98" t="e">
        <f t="shared" si="200"/>
        <v>#REF!</v>
      </c>
      <c r="AJ126" s="97" t="e">
        <f t="shared" si="201"/>
        <v>#REF!</v>
      </c>
      <c r="AK126" s="6">
        <v>7.95</v>
      </c>
      <c r="AL126" s="99" t="e">
        <f t="shared" si="202"/>
        <v>#REF!</v>
      </c>
      <c r="AM126" s="6"/>
      <c r="AN126" s="54" t="e">
        <f t="shared" si="203"/>
        <v>#REF!</v>
      </c>
    </row>
    <row r="127" spans="1:40" ht="16.5" customHeight="1">
      <c r="A127" s="39" t="s">
        <v>179</v>
      </c>
      <c r="B127" s="72"/>
      <c r="C127" s="72"/>
      <c r="D127" s="67" t="s">
        <v>78</v>
      </c>
      <c r="E127" s="69" t="s">
        <v>91</v>
      </c>
      <c r="F127" s="66"/>
      <c r="G127" s="64" t="e">
        <f>VLOOKUP(A127,#REF!,4,0)</f>
        <v>#REF!</v>
      </c>
      <c r="H127" s="64" t="e">
        <f>VLOOKUP(A127,#REF!,5,0)</f>
        <v>#REF!</v>
      </c>
      <c r="I127" s="64" t="e">
        <f>VLOOKUP(A127,#REF!,6,0)</f>
        <v>#REF!</v>
      </c>
      <c r="J127" s="81">
        <v>0.6</v>
      </c>
      <c r="K127" s="81">
        <f t="shared" si="187"/>
        <v>0.4</v>
      </c>
      <c r="L127" s="84">
        <v>0.4</v>
      </c>
      <c r="M127" s="82">
        <v>0.6</v>
      </c>
      <c r="N127" s="82"/>
      <c r="O127" s="82" t="e">
        <f t="shared" si="120"/>
        <v>#REF!</v>
      </c>
      <c r="P127" s="82" t="e">
        <f t="shared" si="188"/>
        <v>#REF!</v>
      </c>
      <c r="Q127" s="82" t="e">
        <f t="shared" si="189"/>
        <v>#REF!</v>
      </c>
      <c r="R127" s="82" t="e">
        <f t="shared" si="190"/>
        <v>#REF!</v>
      </c>
      <c r="S127" s="82" t="e">
        <f t="shared" si="191"/>
        <v>#REF!</v>
      </c>
      <c r="T127" s="82" t="e">
        <f t="shared" si="192"/>
        <v>#REF!</v>
      </c>
      <c r="U127" s="89" t="e">
        <f t="shared" si="193"/>
        <v>#REF!</v>
      </c>
      <c r="V127" s="90" t="e">
        <f>VLOOKUP(A127,#REF!,7,0)</f>
        <v>#REF!</v>
      </c>
      <c r="W127" s="90" t="e">
        <f t="shared" si="194"/>
        <v>#REF!</v>
      </c>
      <c r="X127" s="90" t="e">
        <f t="shared" si="195"/>
        <v>#REF!</v>
      </c>
      <c r="Y127" s="90" t="e">
        <f t="shared" si="196"/>
        <v>#REF!</v>
      </c>
      <c r="Z127" s="90">
        <f t="shared" si="197"/>
        <v>18.490000000000002</v>
      </c>
      <c r="AA127" s="90">
        <v>11</v>
      </c>
      <c r="AB127" s="90">
        <f t="shared" si="198"/>
        <v>18.490000000000002</v>
      </c>
      <c r="AC127" s="90">
        <v>0</v>
      </c>
      <c r="AD127" s="90">
        <v>1.9</v>
      </c>
      <c r="AE127" s="90">
        <v>0.5</v>
      </c>
      <c r="AF127" s="90">
        <v>1.4</v>
      </c>
      <c r="AG127" s="90">
        <v>1.9</v>
      </c>
      <c r="AH127" s="97" t="e">
        <f t="shared" si="199"/>
        <v>#REF!</v>
      </c>
      <c r="AI127" s="98" t="e">
        <f t="shared" si="200"/>
        <v>#REF!</v>
      </c>
      <c r="AJ127" s="97" t="e">
        <f t="shared" si="201"/>
        <v>#REF!</v>
      </c>
      <c r="AK127" s="6">
        <v>7.49</v>
      </c>
      <c r="AL127" s="99" t="e">
        <f t="shared" si="202"/>
        <v>#REF!</v>
      </c>
      <c r="AM127" s="6"/>
      <c r="AN127" s="54" t="e">
        <f t="shared" si="203"/>
        <v>#REF!</v>
      </c>
    </row>
    <row r="128" spans="1:40" ht="16.5" customHeight="1">
      <c r="A128" s="39" t="s">
        <v>180</v>
      </c>
      <c r="B128" s="68"/>
      <c r="C128" s="68"/>
      <c r="D128" s="67" t="s">
        <v>87</v>
      </c>
      <c r="E128" s="69" t="s">
        <v>91</v>
      </c>
      <c r="F128" s="66"/>
      <c r="G128" s="64" t="e">
        <f>VLOOKUP(A128,#REF!,4,0)</f>
        <v>#REF!</v>
      </c>
      <c r="H128" s="64" t="e">
        <f>VLOOKUP(A128,#REF!,5,0)</f>
        <v>#REF!</v>
      </c>
      <c r="I128" s="64" t="e">
        <f>VLOOKUP(A128,#REF!,6,0)</f>
        <v>#REF!</v>
      </c>
      <c r="J128" s="81">
        <v>0.6</v>
      </c>
      <c r="K128" s="81">
        <f t="shared" si="187"/>
        <v>0.4</v>
      </c>
      <c r="L128" s="84">
        <v>0.7</v>
      </c>
      <c r="M128" s="84">
        <v>0</v>
      </c>
      <c r="N128" s="84">
        <v>0.3</v>
      </c>
      <c r="O128" s="82" t="e">
        <f t="shared" si="120"/>
        <v>#REF!</v>
      </c>
      <c r="P128" s="82" t="e">
        <f t="shared" si="188"/>
        <v>#REF!</v>
      </c>
      <c r="Q128" s="82" t="e">
        <f t="shared" si="189"/>
        <v>#REF!</v>
      </c>
      <c r="R128" s="82" t="e">
        <f t="shared" si="190"/>
        <v>#REF!</v>
      </c>
      <c r="S128" s="82" t="e">
        <f t="shared" si="191"/>
        <v>#REF!</v>
      </c>
      <c r="T128" s="82" t="e">
        <f t="shared" si="192"/>
        <v>#REF!</v>
      </c>
      <c r="U128" s="89" t="e">
        <f t="shared" si="193"/>
        <v>#REF!</v>
      </c>
      <c r="V128" s="90" t="e">
        <f>VLOOKUP(A128,#REF!,7,0)</f>
        <v>#REF!</v>
      </c>
      <c r="W128" s="90" t="e">
        <f t="shared" si="194"/>
        <v>#REF!</v>
      </c>
      <c r="X128" s="90" t="e">
        <f t="shared" si="195"/>
        <v>#REF!</v>
      </c>
      <c r="Y128" s="90" t="e">
        <f t="shared" si="196"/>
        <v>#REF!</v>
      </c>
      <c r="Z128" s="90">
        <f t="shared" si="197"/>
        <v>40.730000000000004</v>
      </c>
      <c r="AA128" s="90">
        <v>26</v>
      </c>
      <c r="AB128" s="90">
        <f t="shared" si="198"/>
        <v>30.73</v>
      </c>
      <c r="AC128" s="90">
        <v>10</v>
      </c>
      <c r="AD128" s="90">
        <v>-5.58</v>
      </c>
      <c r="AE128" s="90">
        <v>-2.06</v>
      </c>
      <c r="AF128" s="90">
        <v>-3.52</v>
      </c>
      <c r="AG128" s="90">
        <v>-5.58</v>
      </c>
      <c r="AH128" s="97" t="e">
        <f t="shared" si="199"/>
        <v>#REF!</v>
      </c>
      <c r="AI128" s="98" t="e">
        <f t="shared" si="200"/>
        <v>#REF!</v>
      </c>
      <c r="AJ128" s="97" t="e">
        <f t="shared" si="201"/>
        <v>#REF!</v>
      </c>
      <c r="AK128" s="6">
        <v>4.7300000000000004</v>
      </c>
      <c r="AL128" s="99" t="e">
        <f t="shared" si="202"/>
        <v>#REF!</v>
      </c>
      <c r="AM128" s="6"/>
      <c r="AN128" s="54" t="e">
        <f t="shared" si="203"/>
        <v>#REF!</v>
      </c>
    </row>
    <row r="129" spans="1:40" ht="16.5" customHeight="1">
      <c r="A129" s="39" t="s">
        <v>181</v>
      </c>
      <c r="B129" s="68"/>
      <c r="C129" s="68"/>
      <c r="D129" s="67" t="s">
        <v>87</v>
      </c>
      <c r="E129" s="69" t="s">
        <v>91</v>
      </c>
      <c r="F129" s="66"/>
      <c r="G129" s="64" t="e">
        <f>VLOOKUP(A129,#REF!,4,0)</f>
        <v>#REF!</v>
      </c>
      <c r="H129" s="64" t="e">
        <f>VLOOKUP(A129,#REF!,5,0)</f>
        <v>#REF!</v>
      </c>
      <c r="I129" s="64" t="e">
        <f>VLOOKUP(A129,#REF!,6,0)</f>
        <v>#REF!</v>
      </c>
      <c r="J129" s="81">
        <v>0.6</v>
      </c>
      <c r="K129" s="81">
        <f t="shared" si="187"/>
        <v>0.4</v>
      </c>
      <c r="L129" s="84">
        <v>0.7</v>
      </c>
      <c r="M129" s="84">
        <v>0</v>
      </c>
      <c r="N129" s="84">
        <v>0.3</v>
      </c>
      <c r="O129" s="82" t="e">
        <f t="shared" si="120"/>
        <v>#REF!</v>
      </c>
      <c r="P129" s="82" t="e">
        <f t="shared" si="188"/>
        <v>#REF!</v>
      </c>
      <c r="Q129" s="82" t="e">
        <f t="shared" si="189"/>
        <v>#REF!</v>
      </c>
      <c r="R129" s="82" t="e">
        <f t="shared" si="190"/>
        <v>#REF!</v>
      </c>
      <c r="S129" s="82" t="e">
        <f t="shared" si="191"/>
        <v>#REF!</v>
      </c>
      <c r="T129" s="82" t="e">
        <f t="shared" si="192"/>
        <v>#REF!</v>
      </c>
      <c r="U129" s="89" t="e">
        <f t="shared" si="193"/>
        <v>#REF!</v>
      </c>
      <c r="V129" s="90" t="e">
        <f>VLOOKUP(A129,#REF!,7,0)</f>
        <v>#REF!</v>
      </c>
      <c r="W129" s="90" t="e">
        <f t="shared" si="194"/>
        <v>#REF!</v>
      </c>
      <c r="X129" s="90" t="e">
        <f t="shared" si="195"/>
        <v>#REF!</v>
      </c>
      <c r="Y129" s="90" t="e">
        <f t="shared" si="196"/>
        <v>#REF!</v>
      </c>
      <c r="Z129" s="90">
        <f t="shared" si="197"/>
        <v>65.92</v>
      </c>
      <c r="AA129" s="90">
        <v>41</v>
      </c>
      <c r="AB129" s="90">
        <f t="shared" si="198"/>
        <v>42.92</v>
      </c>
      <c r="AC129" s="90">
        <v>23</v>
      </c>
      <c r="AD129" s="90">
        <v>-3.17</v>
      </c>
      <c r="AE129" s="90">
        <v>2.76</v>
      </c>
      <c r="AF129" s="90">
        <v>-5.93</v>
      </c>
      <c r="AG129" s="90">
        <v>-3.17</v>
      </c>
      <c r="AH129" s="97" t="e">
        <f t="shared" si="199"/>
        <v>#REF!</v>
      </c>
      <c r="AI129" s="98" t="e">
        <f t="shared" si="200"/>
        <v>#REF!</v>
      </c>
      <c r="AJ129" s="97" t="e">
        <f t="shared" si="201"/>
        <v>#REF!</v>
      </c>
      <c r="AK129" s="6">
        <v>1.92</v>
      </c>
      <c r="AL129" s="99" t="e">
        <f t="shared" si="202"/>
        <v>#REF!</v>
      </c>
      <c r="AM129" s="6"/>
      <c r="AN129" s="54" t="e">
        <f t="shared" si="203"/>
        <v>#REF!</v>
      </c>
    </row>
    <row r="130" spans="1:40" ht="16.5" customHeight="1">
      <c r="A130" s="39" t="s">
        <v>182</v>
      </c>
      <c r="B130" s="39" t="s">
        <v>87</v>
      </c>
      <c r="C130" s="39"/>
      <c r="D130" s="67" t="s">
        <v>87</v>
      </c>
      <c r="E130" s="69" t="s">
        <v>91</v>
      </c>
      <c r="F130" s="66"/>
      <c r="G130" s="64" t="e">
        <f>VLOOKUP(A130,#REF!,4,0)</f>
        <v>#REF!</v>
      </c>
      <c r="H130" s="64" t="e">
        <f>VLOOKUP(A130,#REF!,5,0)</f>
        <v>#REF!</v>
      </c>
      <c r="I130" s="64" t="e">
        <f>VLOOKUP(A130,#REF!,6,0)</f>
        <v>#REF!</v>
      </c>
      <c r="J130" s="81">
        <v>0.8</v>
      </c>
      <c r="K130" s="81">
        <f t="shared" si="187"/>
        <v>0.19999999999999996</v>
      </c>
      <c r="L130" s="84">
        <v>0.7</v>
      </c>
      <c r="M130" s="84">
        <v>0</v>
      </c>
      <c r="N130" s="84">
        <v>0.3</v>
      </c>
      <c r="O130" s="82" t="e">
        <f t="shared" si="120"/>
        <v>#REF!</v>
      </c>
      <c r="P130" s="82" t="e">
        <f t="shared" si="188"/>
        <v>#REF!</v>
      </c>
      <c r="Q130" s="82" t="e">
        <f t="shared" si="189"/>
        <v>#REF!</v>
      </c>
      <c r="R130" s="82" t="e">
        <f t="shared" si="190"/>
        <v>#REF!</v>
      </c>
      <c r="S130" s="82" t="e">
        <f t="shared" si="191"/>
        <v>#REF!</v>
      </c>
      <c r="T130" s="82" t="e">
        <f t="shared" si="192"/>
        <v>#REF!</v>
      </c>
      <c r="U130" s="89" t="e">
        <f t="shared" si="193"/>
        <v>#REF!</v>
      </c>
      <c r="V130" s="90" t="e">
        <f>VLOOKUP(A130,#REF!,7,0)</f>
        <v>#REF!</v>
      </c>
      <c r="W130" s="90" t="e">
        <f t="shared" si="194"/>
        <v>#REF!</v>
      </c>
      <c r="X130" s="90" t="e">
        <f t="shared" si="195"/>
        <v>#REF!</v>
      </c>
      <c r="Y130" s="90" t="e">
        <f t="shared" si="196"/>
        <v>#REF!</v>
      </c>
      <c r="Z130" s="90">
        <f t="shared" si="197"/>
        <v>79.16</v>
      </c>
      <c r="AA130" s="90">
        <v>33</v>
      </c>
      <c r="AB130" s="90">
        <f t="shared" si="198"/>
        <v>61.16</v>
      </c>
      <c r="AC130" s="90">
        <v>18</v>
      </c>
      <c r="AD130" s="90">
        <v>19.52</v>
      </c>
      <c r="AE130" s="90">
        <v>18.010000000000002</v>
      </c>
      <c r="AF130" s="90">
        <v>1.51</v>
      </c>
      <c r="AG130" s="90">
        <v>19.52</v>
      </c>
      <c r="AH130" s="97" t="e">
        <f t="shared" si="199"/>
        <v>#REF!</v>
      </c>
      <c r="AI130" s="98" t="e">
        <f t="shared" si="200"/>
        <v>#REF!</v>
      </c>
      <c r="AJ130" s="97" t="e">
        <f t="shared" si="201"/>
        <v>#REF!</v>
      </c>
      <c r="AK130" s="6">
        <v>28.16</v>
      </c>
      <c r="AL130" s="99" t="e">
        <f t="shared" si="202"/>
        <v>#REF!</v>
      </c>
      <c r="AM130" s="6"/>
      <c r="AN130" s="54" t="e">
        <f t="shared" si="203"/>
        <v>#REF!</v>
      </c>
    </row>
    <row r="131" spans="1:40" ht="16.5" customHeight="1">
      <c r="A131" s="39" t="s">
        <v>183</v>
      </c>
      <c r="B131" s="73"/>
      <c r="C131" s="39" t="s">
        <v>87</v>
      </c>
      <c r="D131" s="67" t="s">
        <v>87</v>
      </c>
      <c r="E131" s="69" t="s">
        <v>95</v>
      </c>
      <c r="F131" s="66"/>
      <c r="G131" s="64" t="e">
        <f>VLOOKUP(A131,#REF!,4,0)</f>
        <v>#REF!</v>
      </c>
      <c r="H131" s="64" t="e">
        <f>VLOOKUP(A131,#REF!,5,0)</f>
        <v>#REF!</v>
      </c>
      <c r="I131" s="64" t="e">
        <f>VLOOKUP(A131,#REF!,6,0)</f>
        <v>#REF!</v>
      </c>
      <c r="J131" s="81">
        <v>0.6</v>
      </c>
      <c r="K131" s="81">
        <f t="shared" si="187"/>
        <v>0.4</v>
      </c>
      <c r="L131" s="84">
        <v>0.8</v>
      </c>
      <c r="M131" s="84">
        <v>0</v>
      </c>
      <c r="N131" s="84">
        <v>0.2</v>
      </c>
      <c r="O131" s="82" t="e">
        <f t="shared" si="120"/>
        <v>#REF!</v>
      </c>
      <c r="P131" s="82" t="e">
        <f t="shared" si="188"/>
        <v>#REF!</v>
      </c>
      <c r="Q131" s="82" t="e">
        <f t="shared" si="189"/>
        <v>#REF!</v>
      </c>
      <c r="R131" s="82" t="e">
        <f t="shared" si="190"/>
        <v>#REF!</v>
      </c>
      <c r="S131" s="82" t="e">
        <f t="shared" si="191"/>
        <v>#REF!</v>
      </c>
      <c r="T131" s="82" t="e">
        <f t="shared" si="192"/>
        <v>#REF!</v>
      </c>
      <c r="U131" s="89" t="e">
        <f t="shared" si="193"/>
        <v>#REF!</v>
      </c>
      <c r="V131" s="90" t="e">
        <f>VLOOKUP(A131,#REF!,7,0)</f>
        <v>#REF!</v>
      </c>
      <c r="W131" s="90" t="e">
        <f t="shared" si="194"/>
        <v>#REF!</v>
      </c>
      <c r="X131" s="90" t="e">
        <f t="shared" si="195"/>
        <v>#REF!</v>
      </c>
      <c r="Y131" s="90" t="e">
        <f t="shared" si="196"/>
        <v>#REF!</v>
      </c>
      <c r="Z131" s="90">
        <f t="shared" si="197"/>
        <v>261.43</v>
      </c>
      <c r="AA131" s="90">
        <v>92</v>
      </c>
      <c r="AB131" s="90">
        <f t="shared" si="198"/>
        <v>201.43</v>
      </c>
      <c r="AC131" s="90">
        <v>60</v>
      </c>
      <c r="AD131" s="90">
        <v>68.98</v>
      </c>
      <c r="AE131" s="90">
        <v>59.79</v>
      </c>
      <c r="AF131" s="90">
        <v>9.19</v>
      </c>
      <c r="AG131" s="90">
        <v>68.98</v>
      </c>
      <c r="AH131" s="97" t="e">
        <f t="shared" si="199"/>
        <v>#REF!</v>
      </c>
      <c r="AI131" s="98" t="e">
        <f t="shared" si="200"/>
        <v>#REF!</v>
      </c>
      <c r="AJ131" s="97" t="e">
        <f t="shared" si="201"/>
        <v>#REF!</v>
      </c>
      <c r="AK131" s="6">
        <v>109.43</v>
      </c>
      <c r="AL131" s="99" t="e">
        <f t="shared" si="202"/>
        <v>#REF!</v>
      </c>
      <c r="AM131" s="6"/>
      <c r="AN131" s="54" t="e">
        <f t="shared" si="203"/>
        <v>#REF!</v>
      </c>
    </row>
    <row r="132" spans="1:40" ht="16.5" customHeight="1">
      <c r="A132" s="39" t="s">
        <v>184</v>
      </c>
      <c r="B132" s="73"/>
      <c r="C132" s="73"/>
      <c r="D132" s="67" t="s">
        <v>87</v>
      </c>
      <c r="E132" s="69" t="s">
        <v>91</v>
      </c>
      <c r="F132" s="66"/>
      <c r="G132" s="64" t="e">
        <f>VLOOKUP(A132,#REF!,4,0)</f>
        <v>#REF!</v>
      </c>
      <c r="H132" s="64" t="e">
        <f>VLOOKUP(A132,#REF!,5,0)</f>
        <v>#REF!</v>
      </c>
      <c r="I132" s="64" t="e">
        <f>VLOOKUP(A132,#REF!,6,0)</f>
        <v>#REF!</v>
      </c>
      <c r="J132" s="81">
        <v>0.6</v>
      </c>
      <c r="K132" s="81">
        <f t="shared" si="187"/>
        <v>0.4</v>
      </c>
      <c r="L132" s="84">
        <v>0.7</v>
      </c>
      <c r="M132" s="84">
        <v>0</v>
      </c>
      <c r="N132" s="84">
        <v>0.3</v>
      </c>
      <c r="O132" s="82" t="e">
        <f t="shared" si="120"/>
        <v>#REF!</v>
      </c>
      <c r="P132" s="82" t="e">
        <f t="shared" si="188"/>
        <v>#REF!</v>
      </c>
      <c r="Q132" s="82" t="e">
        <f t="shared" si="189"/>
        <v>#REF!</v>
      </c>
      <c r="R132" s="82" t="e">
        <f t="shared" si="190"/>
        <v>#REF!</v>
      </c>
      <c r="S132" s="82" t="e">
        <f t="shared" si="191"/>
        <v>#REF!</v>
      </c>
      <c r="T132" s="82" t="e">
        <f t="shared" si="192"/>
        <v>#REF!</v>
      </c>
      <c r="U132" s="89" t="e">
        <f t="shared" si="193"/>
        <v>#REF!</v>
      </c>
      <c r="V132" s="90" t="e">
        <f>VLOOKUP(A132,#REF!,7,0)</f>
        <v>#REF!</v>
      </c>
      <c r="W132" s="90" t="e">
        <f t="shared" si="194"/>
        <v>#REF!</v>
      </c>
      <c r="X132" s="90" t="e">
        <f t="shared" si="195"/>
        <v>#REF!</v>
      </c>
      <c r="Y132" s="90" t="e">
        <f t="shared" si="196"/>
        <v>#REF!</v>
      </c>
      <c r="Z132" s="90">
        <f t="shared" si="197"/>
        <v>24.89</v>
      </c>
      <c r="AA132" s="90">
        <v>20</v>
      </c>
      <c r="AB132" s="90">
        <f t="shared" si="198"/>
        <v>15.89</v>
      </c>
      <c r="AC132" s="90">
        <v>9</v>
      </c>
      <c r="AD132" s="90">
        <v>-14.39</v>
      </c>
      <c r="AE132" s="90">
        <v>-11.08</v>
      </c>
      <c r="AF132" s="90">
        <v>-3.31</v>
      </c>
      <c r="AG132" s="90">
        <v>-14.39</v>
      </c>
      <c r="AH132" s="97" t="e">
        <f t="shared" si="199"/>
        <v>#REF!</v>
      </c>
      <c r="AI132" s="98" t="e">
        <f t="shared" si="200"/>
        <v>#REF!</v>
      </c>
      <c r="AJ132" s="97" t="e">
        <f t="shared" si="201"/>
        <v>#REF!</v>
      </c>
      <c r="AK132" s="6">
        <v>-4.1100000000000003</v>
      </c>
      <c r="AL132" s="99" t="e">
        <f t="shared" si="202"/>
        <v>#REF!</v>
      </c>
      <c r="AM132" s="6"/>
      <c r="AN132" s="54" t="e">
        <f t="shared" si="203"/>
        <v>#REF!</v>
      </c>
    </row>
    <row r="133" spans="1:40" ht="16.5" customHeight="1">
      <c r="A133" s="39" t="s">
        <v>185</v>
      </c>
      <c r="B133" s="73"/>
      <c r="C133" s="73"/>
      <c r="D133" s="67" t="s">
        <v>87</v>
      </c>
      <c r="E133" s="69" t="s">
        <v>91</v>
      </c>
      <c r="F133" s="66"/>
      <c r="G133" s="64" t="e">
        <f>VLOOKUP(A133,#REF!,4,0)</f>
        <v>#REF!</v>
      </c>
      <c r="H133" s="64" t="e">
        <f>VLOOKUP(A133,#REF!,5,0)</f>
        <v>#REF!</v>
      </c>
      <c r="I133" s="64" t="e">
        <f>VLOOKUP(A133,#REF!,6,0)</f>
        <v>#REF!</v>
      </c>
      <c r="J133" s="81">
        <v>0.6</v>
      </c>
      <c r="K133" s="81">
        <f t="shared" si="187"/>
        <v>0.4</v>
      </c>
      <c r="L133" s="84">
        <v>0.7</v>
      </c>
      <c r="M133" s="84">
        <v>0</v>
      </c>
      <c r="N133" s="84">
        <v>0.3</v>
      </c>
      <c r="O133" s="82" t="e">
        <f t="shared" si="120"/>
        <v>#REF!</v>
      </c>
      <c r="P133" s="82" t="e">
        <f t="shared" si="188"/>
        <v>#REF!</v>
      </c>
      <c r="Q133" s="82" t="e">
        <f t="shared" si="189"/>
        <v>#REF!</v>
      </c>
      <c r="R133" s="82" t="e">
        <f t="shared" si="190"/>
        <v>#REF!</v>
      </c>
      <c r="S133" s="82" t="e">
        <f t="shared" si="191"/>
        <v>#REF!</v>
      </c>
      <c r="T133" s="82" t="e">
        <f t="shared" si="192"/>
        <v>#REF!</v>
      </c>
      <c r="U133" s="89" t="e">
        <f t="shared" si="193"/>
        <v>#REF!</v>
      </c>
      <c r="V133" s="90" t="e">
        <f>VLOOKUP(A133,#REF!,7,0)</f>
        <v>#REF!</v>
      </c>
      <c r="W133" s="90" t="e">
        <f t="shared" si="194"/>
        <v>#REF!</v>
      </c>
      <c r="X133" s="90" t="e">
        <f t="shared" si="195"/>
        <v>#REF!</v>
      </c>
      <c r="Y133" s="90" t="e">
        <f t="shared" si="196"/>
        <v>#REF!</v>
      </c>
      <c r="Z133" s="90">
        <f t="shared" si="197"/>
        <v>96.65</v>
      </c>
      <c r="AA133" s="90">
        <v>39</v>
      </c>
      <c r="AB133" s="90">
        <f t="shared" si="198"/>
        <v>78.650000000000006</v>
      </c>
      <c r="AC133" s="90">
        <v>18</v>
      </c>
      <c r="AD133" s="90">
        <v>30.73</v>
      </c>
      <c r="AE133" s="90">
        <v>27.25</v>
      </c>
      <c r="AF133" s="90">
        <v>3.48</v>
      </c>
      <c r="AG133" s="90">
        <v>30.73</v>
      </c>
      <c r="AH133" s="97" t="e">
        <f t="shared" si="199"/>
        <v>#REF!</v>
      </c>
      <c r="AI133" s="98" t="e">
        <f t="shared" si="200"/>
        <v>#REF!</v>
      </c>
      <c r="AJ133" s="97" t="e">
        <f t="shared" si="201"/>
        <v>#REF!</v>
      </c>
      <c r="AK133" s="6">
        <v>39.65</v>
      </c>
      <c r="AL133" s="99" t="e">
        <f t="shared" si="202"/>
        <v>#REF!</v>
      </c>
      <c r="AM133" s="6"/>
      <c r="AN133" s="54" t="e">
        <f t="shared" si="203"/>
        <v>#REF!</v>
      </c>
    </row>
    <row r="134" spans="1:40" ht="16.5" customHeight="1">
      <c r="A134" s="39" t="s">
        <v>186</v>
      </c>
      <c r="B134" s="39" t="s">
        <v>87</v>
      </c>
      <c r="C134" s="39" t="s">
        <v>87</v>
      </c>
      <c r="D134" s="67" t="s">
        <v>87</v>
      </c>
      <c r="E134" s="69" t="s">
        <v>95</v>
      </c>
      <c r="F134" s="66"/>
      <c r="G134" s="64" t="e">
        <f>VLOOKUP(A134,#REF!,4,0)</f>
        <v>#REF!</v>
      </c>
      <c r="H134" s="64" t="e">
        <f>VLOOKUP(A134,#REF!,5,0)</f>
        <v>#REF!</v>
      </c>
      <c r="I134" s="64" t="e">
        <f>VLOOKUP(A134,#REF!,6,0)</f>
        <v>#REF!</v>
      </c>
      <c r="J134" s="81">
        <v>0.8</v>
      </c>
      <c r="K134" s="81">
        <f t="shared" si="187"/>
        <v>0.19999999999999996</v>
      </c>
      <c r="L134" s="84">
        <v>0.8</v>
      </c>
      <c r="M134" s="84">
        <v>0</v>
      </c>
      <c r="N134" s="84">
        <v>0.2</v>
      </c>
      <c r="O134" s="82" t="e">
        <f t="shared" si="120"/>
        <v>#REF!</v>
      </c>
      <c r="P134" s="82" t="e">
        <f t="shared" si="188"/>
        <v>#REF!</v>
      </c>
      <c r="Q134" s="82" t="e">
        <f t="shared" si="189"/>
        <v>#REF!</v>
      </c>
      <c r="R134" s="82" t="e">
        <f t="shared" si="190"/>
        <v>#REF!</v>
      </c>
      <c r="S134" s="82" t="e">
        <f t="shared" si="191"/>
        <v>#REF!</v>
      </c>
      <c r="T134" s="82" t="e">
        <f t="shared" si="192"/>
        <v>#REF!</v>
      </c>
      <c r="U134" s="89" t="e">
        <f t="shared" si="193"/>
        <v>#REF!</v>
      </c>
      <c r="V134" s="90" t="e">
        <f>VLOOKUP(A134,#REF!,7,0)</f>
        <v>#REF!</v>
      </c>
      <c r="W134" s="90" t="e">
        <f t="shared" si="194"/>
        <v>#REF!</v>
      </c>
      <c r="X134" s="90" t="e">
        <f t="shared" si="195"/>
        <v>#REF!</v>
      </c>
      <c r="Y134" s="90" t="e">
        <f t="shared" si="196"/>
        <v>#REF!</v>
      </c>
      <c r="Z134" s="90">
        <f t="shared" si="197"/>
        <v>197.52</v>
      </c>
      <c r="AA134" s="90">
        <v>90</v>
      </c>
      <c r="AB134" s="90">
        <f t="shared" si="198"/>
        <v>139.52000000000001</v>
      </c>
      <c r="AC134" s="90">
        <v>58</v>
      </c>
      <c r="AD134" s="90">
        <v>14.29</v>
      </c>
      <c r="AE134" s="90">
        <v>22.16</v>
      </c>
      <c r="AF134" s="90">
        <v>-7.87</v>
      </c>
      <c r="AG134" s="90">
        <v>14.29</v>
      </c>
      <c r="AH134" s="97" t="e">
        <f t="shared" si="199"/>
        <v>#REF!</v>
      </c>
      <c r="AI134" s="98" t="e">
        <f t="shared" si="200"/>
        <v>#REF!</v>
      </c>
      <c r="AJ134" s="97" t="e">
        <f t="shared" si="201"/>
        <v>#REF!</v>
      </c>
      <c r="AK134" s="6">
        <v>49.52</v>
      </c>
      <c r="AL134" s="99" t="e">
        <f t="shared" si="202"/>
        <v>#REF!</v>
      </c>
      <c r="AM134" s="6"/>
      <c r="AN134" s="54" t="e">
        <f t="shared" si="203"/>
        <v>#REF!</v>
      </c>
    </row>
    <row r="135" spans="1:40" ht="16.5" customHeight="1">
      <c r="A135" s="39" t="s">
        <v>187</v>
      </c>
      <c r="B135" s="72" t="s">
        <v>87</v>
      </c>
      <c r="C135" s="72" t="s">
        <v>87</v>
      </c>
      <c r="D135" s="72" t="s">
        <v>87</v>
      </c>
      <c r="E135" s="69" t="s">
        <v>95</v>
      </c>
      <c r="F135" s="66"/>
      <c r="G135" s="64" t="e">
        <f>VLOOKUP(A135,#REF!,4,0)</f>
        <v>#REF!</v>
      </c>
      <c r="H135" s="64" t="e">
        <f>VLOOKUP(A135,#REF!,5,0)</f>
        <v>#REF!</v>
      </c>
      <c r="I135" s="64" t="e">
        <f>VLOOKUP(A135,#REF!,6,0)</f>
        <v>#REF!</v>
      </c>
      <c r="J135" s="81">
        <v>0.8</v>
      </c>
      <c r="K135" s="81">
        <f t="shared" si="187"/>
        <v>0.19999999999999996</v>
      </c>
      <c r="L135" s="84">
        <v>0.8</v>
      </c>
      <c r="M135" s="84">
        <v>0</v>
      </c>
      <c r="N135" s="84">
        <v>0.2</v>
      </c>
      <c r="O135" s="82" t="e">
        <f t="shared" si="120"/>
        <v>#REF!</v>
      </c>
      <c r="P135" s="82" t="e">
        <f t="shared" si="188"/>
        <v>#REF!</v>
      </c>
      <c r="Q135" s="82" t="e">
        <f t="shared" si="189"/>
        <v>#REF!</v>
      </c>
      <c r="R135" s="82" t="e">
        <f t="shared" si="190"/>
        <v>#REF!</v>
      </c>
      <c r="S135" s="82" t="e">
        <f t="shared" si="191"/>
        <v>#REF!</v>
      </c>
      <c r="T135" s="82" t="e">
        <f t="shared" si="192"/>
        <v>#REF!</v>
      </c>
      <c r="U135" s="89" t="e">
        <f t="shared" si="193"/>
        <v>#REF!</v>
      </c>
      <c r="V135" s="90" t="e">
        <f>VLOOKUP(A135,#REF!,7,0)</f>
        <v>#REF!</v>
      </c>
      <c r="W135" s="90" t="e">
        <f t="shared" si="194"/>
        <v>#REF!</v>
      </c>
      <c r="X135" s="90" t="e">
        <f t="shared" si="195"/>
        <v>#REF!</v>
      </c>
      <c r="Y135" s="90" t="e">
        <f t="shared" si="196"/>
        <v>#REF!</v>
      </c>
      <c r="Z135" s="90">
        <f t="shared" si="197"/>
        <v>169.54</v>
      </c>
      <c r="AA135" s="90">
        <v>71</v>
      </c>
      <c r="AB135" s="90">
        <f t="shared" si="198"/>
        <v>123.53999999999999</v>
      </c>
      <c r="AC135" s="90">
        <v>46</v>
      </c>
      <c r="AD135" s="90">
        <v>29.34</v>
      </c>
      <c r="AE135" s="90">
        <v>29.83</v>
      </c>
      <c r="AF135" s="90">
        <v>-0.49</v>
      </c>
      <c r="AG135" s="90">
        <v>29.34</v>
      </c>
      <c r="AH135" s="97" t="e">
        <f t="shared" si="199"/>
        <v>#REF!</v>
      </c>
      <c r="AI135" s="98" t="e">
        <f t="shared" si="200"/>
        <v>#REF!</v>
      </c>
      <c r="AJ135" s="97" t="e">
        <f t="shared" si="201"/>
        <v>#REF!</v>
      </c>
      <c r="AK135" s="6">
        <v>52.54</v>
      </c>
      <c r="AL135" s="99" t="e">
        <f t="shared" si="202"/>
        <v>#REF!</v>
      </c>
      <c r="AM135" s="6"/>
      <c r="AN135" s="54" t="e">
        <f t="shared" si="203"/>
        <v>#REF!</v>
      </c>
    </row>
    <row r="136" spans="1:40" ht="16.5" customHeight="1">
      <c r="A136" s="39" t="s">
        <v>188</v>
      </c>
      <c r="B136" s="39" t="s">
        <v>87</v>
      </c>
      <c r="C136" s="39" t="s">
        <v>87</v>
      </c>
      <c r="D136" s="67" t="s">
        <v>87</v>
      </c>
      <c r="E136" s="69" t="s">
        <v>95</v>
      </c>
      <c r="F136" s="66"/>
      <c r="G136" s="64" t="e">
        <f>VLOOKUP(A136,#REF!,4,0)</f>
        <v>#REF!</v>
      </c>
      <c r="H136" s="64" t="e">
        <f>VLOOKUP(A136,#REF!,5,0)</f>
        <v>#REF!</v>
      </c>
      <c r="I136" s="64" t="e">
        <f>VLOOKUP(A136,#REF!,6,0)</f>
        <v>#REF!</v>
      </c>
      <c r="J136" s="81">
        <v>0.8</v>
      </c>
      <c r="K136" s="81">
        <f t="shared" si="187"/>
        <v>0.19999999999999996</v>
      </c>
      <c r="L136" s="84">
        <v>0.8</v>
      </c>
      <c r="M136" s="84">
        <v>0</v>
      </c>
      <c r="N136" s="84">
        <v>0.2</v>
      </c>
      <c r="O136" s="82" t="e">
        <f t="shared" si="120"/>
        <v>#REF!</v>
      </c>
      <c r="P136" s="82" t="e">
        <f t="shared" si="188"/>
        <v>#REF!</v>
      </c>
      <c r="Q136" s="82" t="e">
        <f t="shared" si="189"/>
        <v>#REF!</v>
      </c>
      <c r="R136" s="82" t="e">
        <f t="shared" si="190"/>
        <v>#REF!</v>
      </c>
      <c r="S136" s="82" t="e">
        <f t="shared" si="191"/>
        <v>#REF!</v>
      </c>
      <c r="T136" s="82" t="e">
        <f t="shared" si="192"/>
        <v>#REF!</v>
      </c>
      <c r="U136" s="89" t="e">
        <f t="shared" si="193"/>
        <v>#REF!</v>
      </c>
      <c r="V136" s="90" t="e">
        <f>VLOOKUP(A136,#REF!,7,0)</f>
        <v>#REF!</v>
      </c>
      <c r="W136" s="90" t="e">
        <f t="shared" si="194"/>
        <v>#REF!</v>
      </c>
      <c r="X136" s="90" t="e">
        <f t="shared" si="195"/>
        <v>#REF!</v>
      </c>
      <c r="Y136" s="90" t="e">
        <f t="shared" si="196"/>
        <v>#REF!</v>
      </c>
      <c r="Z136" s="90">
        <f t="shared" si="197"/>
        <v>261.69</v>
      </c>
      <c r="AA136" s="90">
        <v>101</v>
      </c>
      <c r="AB136" s="90">
        <f t="shared" si="198"/>
        <v>196.69</v>
      </c>
      <c r="AC136" s="90">
        <v>65</v>
      </c>
      <c r="AD136" s="90">
        <v>61.15</v>
      </c>
      <c r="AE136" s="90">
        <v>55.6</v>
      </c>
      <c r="AF136" s="90">
        <v>5.55</v>
      </c>
      <c r="AG136" s="90">
        <v>61.15</v>
      </c>
      <c r="AH136" s="97" t="e">
        <f t="shared" si="199"/>
        <v>#REF!</v>
      </c>
      <c r="AI136" s="98" t="e">
        <f t="shared" si="200"/>
        <v>#REF!</v>
      </c>
      <c r="AJ136" s="97" t="e">
        <f t="shared" si="201"/>
        <v>#REF!</v>
      </c>
      <c r="AK136" s="6">
        <v>95.69</v>
      </c>
      <c r="AL136" s="99" t="e">
        <f t="shared" si="202"/>
        <v>#REF!</v>
      </c>
      <c r="AM136" s="6"/>
      <c r="AN136" s="54" t="e">
        <f t="shared" si="203"/>
        <v>#REF!</v>
      </c>
    </row>
    <row r="137" spans="1:40" s="47" customFormat="1" ht="16.5" customHeight="1">
      <c r="A137" s="28" t="s">
        <v>189</v>
      </c>
      <c r="B137" s="28"/>
      <c r="C137" s="28"/>
      <c r="D137" s="70"/>
      <c r="E137" s="70"/>
      <c r="F137" s="28"/>
      <c r="G137" s="71" t="e">
        <f>SUM(G139:G145)</f>
        <v>#REF!</v>
      </c>
      <c r="H137" s="71" t="e">
        <f>SUM(H139:H145)</f>
        <v>#REF!</v>
      </c>
      <c r="I137" s="71" t="e">
        <f>SUM(I139:I145)</f>
        <v>#REF!</v>
      </c>
      <c r="J137" s="85"/>
      <c r="K137" s="85"/>
      <c r="L137" s="85"/>
      <c r="M137" s="85"/>
      <c r="N137" s="85"/>
      <c r="O137" s="78" t="e">
        <f t="shared" ref="O137:AG137" si="204">SUM(O139:O145)</f>
        <v>#REF!</v>
      </c>
      <c r="P137" s="78" t="e">
        <f t="shared" si="204"/>
        <v>#REF!</v>
      </c>
      <c r="Q137" s="78" t="e">
        <f t="shared" si="204"/>
        <v>#REF!</v>
      </c>
      <c r="R137" s="78" t="e">
        <f t="shared" si="204"/>
        <v>#REF!</v>
      </c>
      <c r="S137" s="78" t="e">
        <f t="shared" si="204"/>
        <v>#REF!</v>
      </c>
      <c r="T137" s="78" t="e">
        <f t="shared" si="204"/>
        <v>#REF!</v>
      </c>
      <c r="U137" s="78" t="e">
        <f t="shared" si="204"/>
        <v>#REF!</v>
      </c>
      <c r="V137" s="78" t="e">
        <f t="shared" si="204"/>
        <v>#REF!</v>
      </c>
      <c r="W137" s="78" t="e">
        <f t="shared" si="204"/>
        <v>#REF!</v>
      </c>
      <c r="X137" s="78" t="e">
        <f t="shared" si="204"/>
        <v>#REF!</v>
      </c>
      <c r="Y137" s="78" t="e">
        <f t="shared" si="204"/>
        <v>#REF!</v>
      </c>
      <c r="Z137" s="78">
        <f t="shared" si="204"/>
        <v>1451.1399999999999</v>
      </c>
      <c r="AA137" s="78">
        <f t="shared" si="204"/>
        <v>645</v>
      </c>
      <c r="AB137" s="78">
        <f t="shared" si="204"/>
        <v>1058.1399999999999</v>
      </c>
      <c r="AC137" s="78">
        <f t="shared" si="204"/>
        <v>393</v>
      </c>
      <c r="AD137" s="78">
        <f t="shared" si="204"/>
        <v>290.64999999999998</v>
      </c>
      <c r="AE137" s="78">
        <f t="shared" si="204"/>
        <v>292.8</v>
      </c>
      <c r="AF137" s="78">
        <f t="shared" si="204"/>
        <v>-2.1500000000000004</v>
      </c>
      <c r="AG137" s="78">
        <f t="shared" si="204"/>
        <v>290.64999999999998</v>
      </c>
      <c r="AH137" s="78" t="e">
        <f t="shared" ref="AH137:AM137" si="205">SUM(AH139:AH145)</f>
        <v>#REF!</v>
      </c>
      <c r="AI137" s="78" t="e">
        <f t="shared" si="205"/>
        <v>#REF!</v>
      </c>
      <c r="AJ137" s="78" t="e">
        <f t="shared" si="205"/>
        <v>#REF!</v>
      </c>
      <c r="AK137" s="78">
        <f t="shared" si="205"/>
        <v>413.14000000000004</v>
      </c>
      <c r="AL137" s="102" t="e">
        <f t="shared" si="205"/>
        <v>#REF!</v>
      </c>
      <c r="AM137" s="78" t="e">
        <f t="shared" si="205"/>
        <v>#REF!</v>
      </c>
    </row>
    <row r="138" spans="1:40" s="47" customFormat="1" ht="24" customHeight="1">
      <c r="A138" s="28" t="s">
        <v>75</v>
      </c>
      <c r="B138" s="28"/>
      <c r="C138" s="28"/>
      <c r="D138" s="70"/>
      <c r="E138" s="70"/>
      <c r="F138" s="28"/>
      <c r="G138" s="71" t="e">
        <f>SUM(G139:G141)</f>
        <v>#REF!</v>
      </c>
      <c r="H138" s="71" t="e">
        <f>SUM(H139:H141)</f>
        <v>#REF!</v>
      </c>
      <c r="I138" s="71" t="e">
        <f>SUM(I139:I141)</f>
        <v>#REF!</v>
      </c>
      <c r="J138" s="85"/>
      <c r="K138" s="85"/>
      <c r="L138" s="85"/>
      <c r="M138" s="85"/>
      <c r="N138" s="85"/>
      <c r="O138" s="78" t="e">
        <f t="shared" ref="O138:AG138" si="206">SUM(O139:O141)</f>
        <v>#REF!</v>
      </c>
      <c r="P138" s="78" t="e">
        <f t="shared" si="206"/>
        <v>#REF!</v>
      </c>
      <c r="Q138" s="78" t="e">
        <f t="shared" si="206"/>
        <v>#REF!</v>
      </c>
      <c r="R138" s="78" t="e">
        <f t="shared" si="206"/>
        <v>#REF!</v>
      </c>
      <c r="S138" s="78" t="e">
        <f t="shared" si="206"/>
        <v>#REF!</v>
      </c>
      <c r="T138" s="78" t="e">
        <f t="shared" si="206"/>
        <v>#REF!</v>
      </c>
      <c r="U138" s="78" t="e">
        <f t="shared" si="206"/>
        <v>#REF!</v>
      </c>
      <c r="V138" s="78" t="e">
        <f t="shared" si="206"/>
        <v>#REF!</v>
      </c>
      <c r="W138" s="78" t="e">
        <f t="shared" si="206"/>
        <v>#REF!</v>
      </c>
      <c r="X138" s="78" t="e">
        <f t="shared" si="206"/>
        <v>#REF!</v>
      </c>
      <c r="Y138" s="78" t="e">
        <f t="shared" si="206"/>
        <v>#REF!</v>
      </c>
      <c r="Z138" s="78">
        <f t="shared" si="206"/>
        <v>123.68</v>
      </c>
      <c r="AA138" s="78">
        <f t="shared" si="206"/>
        <v>51</v>
      </c>
      <c r="AB138" s="78">
        <f t="shared" si="206"/>
        <v>115.68</v>
      </c>
      <c r="AC138" s="78">
        <f t="shared" si="206"/>
        <v>8</v>
      </c>
      <c r="AD138" s="78">
        <f t="shared" si="206"/>
        <v>37.28</v>
      </c>
      <c r="AE138" s="78">
        <f t="shared" si="206"/>
        <v>36.78</v>
      </c>
      <c r="AF138" s="78">
        <f t="shared" si="206"/>
        <v>0.5</v>
      </c>
      <c r="AG138" s="78">
        <f t="shared" si="206"/>
        <v>37.28</v>
      </c>
      <c r="AH138" s="78" t="e">
        <f t="shared" ref="AH138:AM138" si="207">SUM(AH139:AH141)</f>
        <v>#REF!</v>
      </c>
      <c r="AI138" s="78" t="e">
        <f t="shared" si="207"/>
        <v>#REF!</v>
      </c>
      <c r="AJ138" s="78" t="e">
        <f t="shared" si="207"/>
        <v>#REF!</v>
      </c>
      <c r="AK138" s="78">
        <f t="shared" si="207"/>
        <v>64.680000000000007</v>
      </c>
      <c r="AL138" s="102" t="e">
        <f t="shared" si="207"/>
        <v>#REF!</v>
      </c>
      <c r="AM138" s="78" t="e">
        <f t="shared" si="207"/>
        <v>#REF!</v>
      </c>
    </row>
    <row r="139" spans="1:40" ht="16.5" customHeight="1">
      <c r="A139" s="39" t="s">
        <v>190</v>
      </c>
      <c r="B139" s="39"/>
      <c r="C139" s="39"/>
      <c r="D139" s="67"/>
      <c r="E139" s="67"/>
      <c r="F139" s="66"/>
      <c r="G139" s="64" t="e">
        <f>VLOOKUP(A139,#REF!,4,0)</f>
        <v>#REF!</v>
      </c>
      <c r="H139" s="64" t="e">
        <f>VLOOKUP(A139,#REF!,5,0)</f>
        <v>#REF!</v>
      </c>
      <c r="I139" s="64" t="e">
        <f>VLOOKUP(A139,#REF!,6,0)</f>
        <v>#REF!</v>
      </c>
      <c r="J139" s="81">
        <v>0.6</v>
      </c>
      <c r="K139" s="81">
        <f t="shared" ref="K139:K145" si="208">1-J139</f>
        <v>0.4</v>
      </c>
      <c r="L139" s="82">
        <v>0</v>
      </c>
      <c r="M139" s="82">
        <v>1</v>
      </c>
      <c r="N139" s="82">
        <v>0</v>
      </c>
      <c r="O139" s="82" t="e">
        <f t="shared" ref="O139:O171" si="209">SUM(P139:S139)</f>
        <v>#REF!</v>
      </c>
      <c r="P139" s="82" t="e">
        <f t="shared" ref="P139:P145" si="210">ROUND(J139*(H139*0.2+I139*0.16),2)</f>
        <v>#REF!</v>
      </c>
      <c r="Q139" s="82" t="e">
        <f t="shared" ref="Q139:Q145" si="211">ROUND(K139*L139*(H139*0.2+I139*0.16),2)</f>
        <v>#REF!</v>
      </c>
      <c r="R139" s="82" t="e">
        <f t="shared" ref="R139:R145" si="212">ROUND(K139*M139*(H139*0.2+I139*0.16),2)</f>
        <v>#REF!</v>
      </c>
      <c r="S139" s="82" t="e">
        <f t="shared" ref="S139:S145" si="213">ROUND(K139*N139*(H139*0.2+I139*0.16),2)</f>
        <v>#REF!</v>
      </c>
      <c r="T139" s="82" t="e">
        <f t="shared" ref="T139:T145" si="214">R139+S139</f>
        <v>#REF!</v>
      </c>
      <c r="U139" s="89" t="e">
        <f t="shared" ref="U139:U145" si="215">ROUND((H139*0.2+I139*0.16),2)</f>
        <v>#REF!</v>
      </c>
      <c r="V139" s="90" t="e">
        <f>VLOOKUP(A139,#REF!,7,0)</f>
        <v>#REF!</v>
      </c>
      <c r="W139" s="90" t="e">
        <f t="shared" ref="W139:W145" si="216">X139+Y139</f>
        <v>#REF!</v>
      </c>
      <c r="X139" s="90" t="e">
        <f t="shared" ref="X139:X145" si="217">P139+V139</f>
        <v>#REF!</v>
      </c>
      <c r="Y139" s="90" t="e">
        <f t="shared" ref="Y139:Y145" si="218">Q139</f>
        <v>#REF!</v>
      </c>
      <c r="Z139" s="90">
        <f t="shared" ref="Z139:Z145" si="219">AB139+AC139</f>
        <v>56.51</v>
      </c>
      <c r="AA139" s="90">
        <v>21</v>
      </c>
      <c r="AB139" s="90">
        <f t="shared" ref="AB139:AB145" si="220">AA139+AK139</f>
        <v>56.51</v>
      </c>
      <c r="AC139" s="90">
        <v>0</v>
      </c>
      <c r="AD139" s="90">
        <v>20.55</v>
      </c>
      <c r="AE139" s="90">
        <v>20.55</v>
      </c>
      <c r="AF139" s="90">
        <v>0</v>
      </c>
      <c r="AG139" s="90">
        <v>20.55</v>
      </c>
      <c r="AH139" s="97" t="e">
        <f t="shared" ref="AH139:AH145" si="221">AI139+AJ139</f>
        <v>#REF!</v>
      </c>
      <c r="AI139" s="98" t="e">
        <f t="shared" ref="AI139:AI145" si="222">P139-AA139+V139</f>
        <v>#REF!</v>
      </c>
      <c r="AJ139" s="97" t="e">
        <f t="shared" ref="AJ139:AJ145" si="223">Q139-AC139</f>
        <v>#REF!</v>
      </c>
      <c r="AK139" s="6">
        <v>35.51</v>
      </c>
      <c r="AL139" s="99" t="e">
        <f t="shared" ref="AL139:AL145" si="224">W139-Z139</f>
        <v>#REF!</v>
      </c>
      <c r="AM139" s="101" t="e">
        <f>AK139-AI139</f>
        <v>#REF!</v>
      </c>
      <c r="AN139" s="54" t="e">
        <f t="shared" ref="AN139:AN145" si="225">AL139+AC139</f>
        <v>#REF!</v>
      </c>
    </row>
    <row r="140" spans="1:40" ht="16.5" customHeight="1">
      <c r="A140" s="39" t="s">
        <v>191</v>
      </c>
      <c r="B140" s="72"/>
      <c r="C140" s="72"/>
      <c r="D140" s="67" t="s">
        <v>78</v>
      </c>
      <c r="E140" s="69" t="s">
        <v>91</v>
      </c>
      <c r="F140" s="66"/>
      <c r="G140" s="64" t="e">
        <f>VLOOKUP(A140,#REF!,4,0)</f>
        <v>#REF!</v>
      </c>
      <c r="H140" s="64" t="e">
        <f>VLOOKUP(A140,#REF!,5,0)</f>
        <v>#REF!</v>
      </c>
      <c r="I140" s="64" t="e">
        <f>VLOOKUP(A140,#REF!,6,0)</f>
        <v>#REF!</v>
      </c>
      <c r="J140" s="81">
        <v>0.6</v>
      </c>
      <c r="K140" s="81">
        <f t="shared" si="208"/>
        <v>0.4</v>
      </c>
      <c r="L140" s="84">
        <v>0.4</v>
      </c>
      <c r="M140" s="82">
        <v>0.6</v>
      </c>
      <c r="N140" s="82"/>
      <c r="O140" s="82" t="e">
        <f t="shared" si="209"/>
        <v>#REF!</v>
      </c>
      <c r="P140" s="82" t="e">
        <f t="shared" si="210"/>
        <v>#REF!</v>
      </c>
      <c r="Q140" s="82" t="e">
        <f t="shared" si="211"/>
        <v>#REF!</v>
      </c>
      <c r="R140" s="82" t="e">
        <f t="shared" si="212"/>
        <v>#REF!</v>
      </c>
      <c r="S140" s="82" t="e">
        <f t="shared" si="213"/>
        <v>#REF!</v>
      </c>
      <c r="T140" s="82" t="e">
        <f t="shared" si="214"/>
        <v>#REF!</v>
      </c>
      <c r="U140" s="89" t="e">
        <f t="shared" si="215"/>
        <v>#REF!</v>
      </c>
      <c r="V140" s="90" t="e">
        <f>VLOOKUP(A140,#REF!,7,0)</f>
        <v>#REF!</v>
      </c>
      <c r="W140" s="90" t="e">
        <f t="shared" si="216"/>
        <v>#REF!</v>
      </c>
      <c r="X140" s="90" t="e">
        <f t="shared" si="217"/>
        <v>#REF!</v>
      </c>
      <c r="Y140" s="90" t="e">
        <f t="shared" si="218"/>
        <v>#REF!</v>
      </c>
      <c r="Z140" s="90">
        <f t="shared" si="219"/>
        <v>58.739999999999995</v>
      </c>
      <c r="AA140" s="90">
        <v>27</v>
      </c>
      <c r="AB140" s="90">
        <f t="shared" si="220"/>
        <v>50.739999999999995</v>
      </c>
      <c r="AC140" s="90">
        <v>8</v>
      </c>
      <c r="AD140" s="90">
        <v>14.72</v>
      </c>
      <c r="AE140" s="90">
        <v>14.22</v>
      </c>
      <c r="AF140" s="90">
        <v>0.5</v>
      </c>
      <c r="AG140" s="90">
        <v>14.72</v>
      </c>
      <c r="AH140" s="97" t="e">
        <f t="shared" si="221"/>
        <v>#REF!</v>
      </c>
      <c r="AI140" s="98" t="e">
        <f t="shared" si="222"/>
        <v>#REF!</v>
      </c>
      <c r="AJ140" s="97" t="e">
        <f t="shared" si="223"/>
        <v>#REF!</v>
      </c>
      <c r="AK140" s="6">
        <v>23.74</v>
      </c>
      <c r="AL140" s="99" t="e">
        <f t="shared" si="224"/>
        <v>#REF!</v>
      </c>
      <c r="AM140" s="6"/>
      <c r="AN140" s="54" t="e">
        <f t="shared" si="225"/>
        <v>#REF!</v>
      </c>
    </row>
    <row r="141" spans="1:40" ht="29.1" customHeight="1">
      <c r="A141" s="63" t="s">
        <v>192</v>
      </c>
      <c r="B141" s="107"/>
      <c r="C141" s="72"/>
      <c r="D141" s="67"/>
      <c r="E141" s="67"/>
      <c r="F141" s="66"/>
      <c r="G141" s="64" t="e">
        <f>VLOOKUP(A141,#REF!,4,0)</f>
        <v>#REF!</v>
      </c>
      <c r="H141" s="64" t="e">
        <f>VLOOKUP(A141,#REF!,5,0)</f>
        <v>#REF!</v>
      </c>
      <c r="I141" s="64" t="e">
        <f>VLOOKUP(A141,#REF!,6,0)</f>
        <v>#REF!</v>
      </c>
      <c r="J141" s="81">
        <v>0.6</v>
      </c>
      <c r="K141" s="81">
        <f t="shared" si="208"/>
        <v>0.4</v>
      </c>
      <c r="L141" s="82">
        <v>0</v>
      </c>
      <c r="M141" s="82">
        <v>1</v>
      </c>
      <c r="N141" s="82">
        <v>0</v>
      </c>
      <c r="O141" s="82" t="e">
        <f t="shared" si="209"/>
        <v>#REF!</v>
      </c>
      <c r="P141" s="82" t="e">
        <f t="shared" si="210"/>
        <v>#REF!</v>
      </c>
      <c r="Q141" s="82" t="e">
        <f t="shared" si="211"/>
        <v>#REF!</v>
      </c>
      <c r="R141" s="82" t="e">
        <f t="shared" si="212"/>
        <v>#REF!</v>
      </c>
      <c r="S141" s="82" t="e">
        <f t="shared" si="213"/>
        <v>#REF!</v>
      </c>
      <c r="T141" s="82" t="e">
        <f t="shared" si="214"/>
        <v>#REF!</v>
      </c>
      <c r="U141" s="89" t="e">
        <f t="shared" si="215"/>
        <v>#REF!</v>
      </c>
      <c r="V141" s="90" t="e">
        <f>VLOOKUP(A141,#REF!,7,0)</f>
        <v>#REF!</v>
      </c>
      <c r="W141" s="90" t="e">
        <f t="shared" si="216"/>
        <v>#REF!</v>
      </c>
      <c r="X141" s="90" t="e">
        <f t="shared" si="217"/>
        <v>#REF!</v>
      </c>
      <c r="Y141" s="90" t="e">
        <f t="shared" si="218"/>
        <v>#REF!</v>
      </c>
      <c r="Z141" s="90">
        <f t="shared" si="219"/>
        <v>8.43</v>
      </c>
      <c r="AA141" s="90">
        <v>3</v>
      </c>
      <c r="AB141" s="90">
        <f t="shared" si="220"/>
        <v>8.43</v>
      </c>
      <c r="AC141" s="90">
        <v>0</v>
      </c>
      <c r="AD141" s="90">
        <v>2.0099999999999998</v>
      </c>
      <c r="AE141" s="90">
        <v>2.0099999999999998</v>
      </c>
      <c r="AF141" s="90">
        <v>0</v>
      </c>
      <c r="AG141" s="90">
        <v>2.0099999999999998</v>
      </c>
      <c r="AH141" s="97" t="e">
        <f t="shared" si="221"/>
        <v>#REF!</v>
      </c>
      <c r="AI141" s="98" t="e">
        <f t="shared" si="222"/>
        <v>#REF!</v>
      </c>
      <c r="AJ141" s="97" t="e">
        <f t="shared" si="223"/>
        <v>#REF!</v>
      </c>
      <c r="AK141" s="6">
        <v>5.43</v>
      </c>
      <c r="AL141" s="99" t="e">
        <f t="shared" si="224"/>
        <v>#REF!</v>
      </c>
      <c r="AM141" s="101" t="e">
        <f>AK141-AI141</f>
        <v>#REF!</v>
      </c>
      <c r="AN141" s="54" t="e">
        <f t="shared" si="225"/>
        <v>#REF!</v>
      </c>
    </row>
    <row r="142" spans="1:40" ht="16.5" customHeight="1">
      <c r="A142" s="39" t="s">
        <v>193</v>
      </c>
      <c r="B142" s="68"/>
      <c r="C142" s="39" t="s">
        <v>87</v>
      </c>
      <c r="D142" s="67" t="s">
        <v>87</v>
      </c>
      <c r="E142" s="69" t="s">
        <v>95</v>
      </c>
      <c r="F142" s="66"/>
      <c r="G142" s="64" t="e">
        <f>VLOOKUP(A142,#REF!,4,0)</f>
        <v>#REF!</v>
      </c>
      <c r="H142" s="64" t="e">
        <f>VLOOKUP(A142,#REF!,5,0)</f>
        <v>#REF!</v>
      </c>
      <c r="I142" s="64" t="e">
        <f>VLOOKUP(A142,#REF!,6,0)</f>
        <v>#REF!</v>
      </c>
      <c r="J142" s="81">
        <v>0.6</v>
      </c>
      <c r="K142" s="81">
        <f t="shared" si="208"/>
        <v>0.4</v>
      </c>
      <c r="L142" s="84">
        <v>0.8</v>
      </c>
      <c r="M142" s="84">
        <v>0</v>
      </c>
      <c r="N142" s="84">
        <v>0.2</v>
      </c>
      <c r="O142" s="82" t="e">
        <f t="shared" si="209"/>
        <v>#REF!</v>
      </c>
      <c r="P142" s="82" t="e">
        <f t="shared" si="210"/>
        <v>#REF!</v>
      </c>
      <c r="Q142" s="82" t="e">
        <f t="shared" si="211"/>
        <v>#REF!</v>
      </c>
      <c r="R142" s="82" t="e">
        <f t="shared" si="212"/>
        <v>#REF!</v>
      </c>
      <c r="S142" s="82" t="e">
        <f t="shared" si="213"/>
        <v>#REF!</v>
      </c>
      <c r="T142" s="82" t="e">
        <f t="shared" si="214"/>
        <v>#REF!</v>
      </c>
      <c r="U142" s="89" t="e">
        <f t="shared" si="215"/>
        <v>#REF!</v>
      </c>
      <c r="V142" s="90" t="e">
        <f>VLOOKUP(A142,#REF!,7,0)</f>
        <v>#REF!</v>
      </c>
      <c r="W142" s="90" t="e">
        <f t="shared" si="216"/>
        <v>#REF!</v>
      </c>
      <c r="X142" s="90" t="e">
        <f t="shared" si="217"/>
        <v>#REF!</v>
      </c>
      <c r="Y142" s="90" t="e">
        <f t="shared" si="218"/>
        <v>#REF!</v>
      </c>
      <c r="Z142" s="90">
        <f t="shared" si="219"/>
        <v>217.84</v>
      </c>
      <c r="AA142" s="90">
        <v>184</v>
      </c>
      <c r="AB142" s="90">
        <f t="shared" si="220"/>
        <v>98.84</v>
      </c>
      <c r="AC142" s="90">
        <v>119</v>
      </c>
      <c r="AD142" s="90">
        <v>121.38</v>
      </c>
      <c r="AE142" s="90">
        <v>108.14</v>
      </c>
      <c r="AF142" s="90">
        <v>13.24</v>
      </c>
      <c r="AG142" s="90">
        <v>121.38</v>
      </c>
      <c r="AH142" s="97" t="e">
        <f t="shared" si="221"/>
        <v>#REF!</v>
      </c>
      <c r="AI142" s="98" t="e">
        <f t="shared" si="222"/>
        <v>#REF!</v>
      </c>
      <c r="AJ142" s="97" t="e">
        <f t="shared" si="223"/>
        <v>#REF!</v>
      </c>
      <c r="AK142" s="6">
        <v>-85.16</v>
      </c>
      <c r="AL142" s="99" t="e">
        <f t="shared" si="224"/>
        <v>#REF!</v>
      </c>
      <c r="AM142" s="6"/>
      <c r="AN142" s="54" t="e">
        <f t="shared" si="225"/>
        <v>#REF!</v>
      </c>
    </row>
    <row r="143" spans="1:40" ht="16.5" customHeight="1">
      <c r="A143" s="39" t="s">
        <v>194</v>
      </c>
      <c r="B143" s="39" t="s">
        <v>87</v>
      </c>
      <c r="C143" s="67" t="s">
        <v>87</v>
      </c>
      <c r="D143" s="67" t="s">
        <v>87</v>
      </c>
      <c r="E143" s="69" t="s">
        <v>91</v>
      </c>
      <c r="F143" s="66"/>
      <c r="G143" s="64" t="e">
        <f>VLOOKUP(A143,#REF!,4,0)</f>
        <v>#REF!</v>
      </c>
      <c r="H143" s="64" t="e">
        <f>VLOOKUP(A143,#REF!,5,0)</f>
        <v>#REF!</v>
      </c>
      <c r="I143" s="64" t="e">
        <f>VLOOKUP(A143,#REF!,6,0)</f>
        <v>#REF!</v>
      </c>
      <c r="J143" s="81">
        <v>0.8</v>
      </c>
      <c r="K143" s="81">
        <f t="shared" si="208"/>
        <v>0.19999999999999996</v>
      </c>
      <c r="L143" s="84">
        <v>0.7</v>
      </c>
      <c r="M143" s="84">
        <v>0</v>
      </c>
      <c r="N143" s="84">
        <v>0.3</v>
      </c>
      <c r="O143" s="82" t="e">
        <f t="shared" si="209"/>
        <v>#REF!</v>
      </c>
      <c r="P143" s="82" t="e">
        <f t="shared" si="210"/>
        <v>#REF!</v>
      </c>
      <c r="Q143" s="82" t="e">
        <f t="shared" si="211"/>
        <v>#REF!</v>
      </c>
      <c r="R143" s="82" t="e">
        <f t="shared" si="212"/>
        <v>#REF!</v>
      </c>
      <c r="S143" s="82" t="e">
        <f t="shared" si="213"/>
        <v>#REF!</v>
      </c>
      <c r="T143" s="82" t="e">
        <f t="shared" si="214"/>
        <v>#REF!</v>
      </c>
      <c r="U143" s="89" t="e">
        <f t="shared" si="215"/>
        <v>#REF!</v>
      </c>
      <c r="V143" s="90" t="e">
        <f>VLOOKUP(A143,#REF!,7,0)</f>
        <v>#REF!</v>
      </c>
      <c r="W143" s="90" t="e">
        <f t="shared" si="216"/>
        <v>#REF!</v>
      </c>
      <c r="X143" s="90" t="e">
        <f t="shared" si="217"/>
        <v>#REF!</v>
      </c>
      <c r="Y143" s="90" t="e">
        <f t="shared" si="218"/>
        <v>#REF!</v>
      </c>
      <c r="Z143" s="90">
        <f t="shared" si="219"/>
        <v>309.26</v>
      </c>
      <c r="AA143" s="90">
        <v>26</v>
      </c>
      <c r="AB143" s="90">
        <f t="shared" si="220"/>
        <v>292.26</v>
      </c>
      <c r="AC143" s="90">
        <v>17</v>
      </c>
      <c r="AD143" s="90">
        <v>10.61</v>
      </c>
      <c r="AE143" s="90">
        <v>10.79</v>
      </c>
      <c r="AF143" s="90">
        <v>-0.18</v>
      </c>
      <c r="AG143" s="90">
        <v>10.61</v>
      </c>
      <c r="AH143" s="97" t="e">
        <f t="shared" si="221"/>
        <v>#REF!</v>
      </c>
      <c r="AI143" s="98" t="e">
        <f t="shared" si="222"/>
        <v>#REF!</v>
      </c>
      <c r="AJ143" s="97" t="e">
        <f t="shared" si="223"/>
        <v>#REF!</v>
      </c>
      <c r="AK143" s="6">
        <v>266.26</v>
      </c>
      <c r="AL143" s="99" t="e">
        <f t="shared" si="224"/>
        <v>#REF!</v>
      </c>
      <c r="AM143" s="101" t="e">
        <f>AK143-AH143-AC143</f>
        <v>#REF!</v>
      </c>
      <c r="AN143" s="54" t="e">
        <f t="shared" si="225"/>
        <v>#REF!</v>
      </c>
    </row>
    <row r="144" spans="1:40" ht="16.5" customHeight="1">
      <c r="A144" s="39" t="s">
        <v>195</v>
      </c>
      <c r="B144" s="39" t="s">
        <v>87</v>
      </c>
      <c r="C144" s="67" t="s">
        <v>87</v>
      </c>
      <c r="D144" s="67" t="s">
        <v>87</v>
      </c>
      <c r="E144" s="69" t="s">
        <v>95</v>
      </c>
      <c r="F144" s="66"/>
      <c r="G144" s="64" t="e">
        <f>VLOOKUP(A144,#REF!,4,0)</f>
        <v>#REF!</v>
      </c>
      <c r="H144" s="64" t="e">
        <f>VLOOKUP(A144,#REF!,5,0)</f>
        <v>#REF!</v>
      </c>
      <c r="I144" s="64" t="e">
        <f>VLOOKUP(A144,#REF!,6,0)</f>
        <v>#REF!</v>
      </c>
      <c r="J144" s="81">
        <v>0.8</v>
      </c>
      <c r="K144" s="81">
        <f t="shared" si="208"/>
        <v>0.19999999999999996</v>
      </c>
      <c r="L144" s="84">
        <v>0.8</v>
      </c>
      <c r="M144" s="84">
        <v>0</v>
      </c>
      <c r="N144" s="84">
        <v>0.2</v>
      </c>
      <c r="O144" s="82" t="e">
        <f t="shared" si="209"/>
        <v>#REF!</v>
      </c>
      <c r="P144" s="82" t="e">
        <f t="shared" si="210"/>
        <v>#REF!</v>
      </c>
      <c r="Q144" s="82" t="e">
        <f t="shared" si="211"/>
        <v>#REF!</v>
      </c>
      <c r="R144" s="82" t="e">
        <f t="shared" si="212"/>
        <v>#REF!</v>
      </c>
      <c r="S144" s="82" t="e">
        <f t="shared" si="213"/>
        <v>#REF!</v>
      </c>
      <c r="T144" s="82" t="e">
        <f t="shared" si="214"/>
        <v>#REF!</v>
      </c>
      <c r="U144" s="89" t="e">
        <f t="shared" si="215"/>
        <v>#REF!</v>
      </c>
      <c r="V144" s="90" t="e">
        <f>VLOOKUP(A144,#REF!,7,0)</f>
        <v>#REF!</v>
      </c>
      <c r="W144" s="90" t="e">
        <f t="shared" si="216"/>
        <v>#REF!</v>
      </c>
      <c r="X144" s="90" t="e">
        <f t="shared" si="217"/>
        <v>#REF!</v>
      </c>
      <c r="Y144" s="90" t="e">
        <f t="shared" si="218"/>
        <v>#REF!</v>
      </c>
      <c r="Z144" s="90">
        <f t="shared" si="219"/>
        <v>303.07</v>
      </c>
      <c r="AA144" s="90">
        <v>139</v>
      </c>
      <c r="AB144" s="90">
        <f t="shared" si="220"/>
        <v>213.07</v>
      </c>
      <c r="AC144" s="90">
        <v>90</v>
      </c>
      <c r="AD144" s="90">
        <v>49.67</v>
      </c>
      <c r="AE144" s="90">
        <v>53.74</v>
      </c>
      <c r="AF144" s="90">
        <v>-4.07</v>
      </c>
      <c r="AG144" s="90">
        <v>49.67</v>
      </c>
      <c r="AH144" s="97" t="e">
        <f t="shared" si="221"/>
        <v>#REF!</v>
      </c>
      <c r="AI144" s="98" t="e">
        <f t="shared" si="222"/>
        <v>#REF!</v>
      </c>
      <c r="AJ144" s="97" t="e">
        <f t="shared" si="223"/>
        <v>#REF!</v>
      </c>
      <c r="AK144" s="6">
        <v>74.069999999999993</v>
      </c>
      <c r="AL144" s="99" t="e">
        <f t="shared" si="224"/>
        <v>#REF!</v>
      </c>
      <c r="AM144" s="6"/>
      <c r="AN144" s="54" t="e">
        <f t="shared" si="225"/>
        <v>#REF!</v>
      </c>
    </row>
    <row r="145" spans="1:40" ht="16.5" customHeight="1">
      <c r="A145" s="39" t="s">
        <v>196</v>
      </c>
      <c r="B145" s="39" t="s">
        <v>87</v>
      </c>
      <c r="C145" s="39" t="s">
        <v>87</v>
      </c>
      <c r="D145" s="67" t="s">
        <v>87</v>
      </c>
      <c r="E145" s="69" t="s">
        <v>95</v>
      </c>
      <c r="F145" s="66"/>
      <c r="G145" s="64" t="e">
        <f>VLOOKUP(A145,#REF!,4,0)</f>
        <v>#REF!</v>
      </c>
      <c r="H145" s="64" t="e">
        <f>VLOOKUP(A145,#REF!,5,0)</f>
        <v>#REF!</v>
      </c>
      <c r="I145" s="64" t="e">
        <f>VLOOKUP(A145,#REF!,6,0)</f>
        <v>#REF!</v>
      </c>
      <c r="J145" s="81">
        <v>0.8</v>
      </c>
      <c r="K145" s="81">
        <f t="shared" si="208"/>
        <v>0.19999999999999996</v>
      </c>
      <c r="L145" s="84">
        <v>0.8</v>
      </c>
      <c r="M145" s="84">
        <v>0</v>
      </c>
      <c r="N145" s="84">
        <v>0.2</v>
      </c>
      <c r="O145" s="82" t="e">
        <f t="shared" si="209"/>
        <v>#REF!</v>
      </c>
      <c r="P145" s="82" t="e">
        <f t="shared" si="210"/>
        <v>#REF!</v>
      </c>
      <c r="Q145" s="82" t="e">
        <f t="shared" si="211"/>
        <v>#REF!</v>
      </c>
      <c r="R145" s="82" t="e">
        <f t="shared" si="212"/>
        <v>#REF!</v>
      </c>
      <c r="S145" s="82" t="e">
        <f t="shared" si="213"/>
        <v>#REF!</v>
      </c>
      <c r="T145" s="82" t="e">
        <f t="shared" si="214"/>
        <v>#REF!</v>
      </c>
      <c r="U145" s="89" t="e">
        <f t="shared" si="215"/>
        <v>#REF!</v>
      </c>
      <c r="V145" s="90" t="e">
        <f>VLOOKUP(A145,#REF!,7,0)</f>
        <v>#REF!</v>
      </c>
      <c r="W145" s="90" t="e">
        <f t="shared" si="216"/>
        <v>#REF!</v>
      </c>
      <c r="X145" s="90" t="e">
        <f t="shared" si="217"/>
        <v>#REF!</v>
      </c>
      <c r="Y145" s="90" t="e">
        <f t="shared" si="218"/>
        <v>#REF!</v>
      </c>
      <c r="Z145" s="90">
        <f t="shared" si="219"/>
        <v>497.29</v>
      </c>
      <c r="AA145" s="90">
        <v>245</v>
      </c>
      <c r="AB145" s="90">
        <f t="shared" si="220"/>
        <v>338.29</v>
      </c>
      <c r="AC145" s="90">
        <v>159</v>
      </c>
      <c r="AD145" s="90">
        <v>71.709999999999994</v>
      </c>
      <c r="AE145" s="90">
        <v>83.35</v>
      </c>
      <c r="AF145" s="90">
        <v>-11.64</v>
      </c>
      <c r="AG145" s="90">
        <v>71.709999999999994</v>
      </c>
      <c r="AH145" s="97" t="e">
        <f t="shared" si="221"/>
        <v>#REF!</v>
      </c>
      <c r="AI145" s="98" t="e">
        <f t="shared" si="222"/>
        <v>#REF!</v>
      </c>
      <c r="AJ145" s="97" t="e">
        <f t="shared" si="223"/>
        <v>#REF!</v>
      </c>
      <c r="AK145" s="6">
        <v>93.29</v>
      </c>
      <c r="AL145" s="99" t="e">
        <f t="shared" si="224"/>
        <v>#REF!</v>
      </c>
      <c r="AM145" s="6"/>
      <c r="AN145" s="54" t="e">
        <f t="shared" si="225"/>
        <v>#REF!</v>
      </c>
    </row>
    <row r="146" spans="1:40" s="47" customFormat="1" ht="16.5" customHeight="1">
      <c r="A146" s="28" t="s">
        <v>197</v>
      </c>
      <c r="B146" s="28"/>
      <c r="C146" s="28"/>
      <c r="D146" s="70"/>
      <c r="E146" s="70"/>
      <c r="F146" s="28"/>
      <c r="G146" s="71" t="e">
        <f>SUM(G148:G161)</f>
        <v>#REF!</v>
      </c>
      <c r="H146" s="71" t="e">
        <f>SUM(H148:H161)</f>
        <v>#REF!</v>
      </c>
      <c r="I146" s="71" t="e">
        <f>SUM(I148:I161)</f>
        <v>#REF!</v>
      </c>
      <c r="J146" s="85"/>
      <c r="K146" s="85"/>
      <c r="L146" s="85"/>
      <c r="M146" s="85"/>
      <c r="N146" s="85"/>
      <c r="O146" s="78" t="e">
        <f t="shared" ref="O146:AG146" si="226">SUM(O148:O161)</f>
        <v>#REF!</v>
      </c>
      <c r="P146" s="78" t="e">
        <f t="shared" si="226"/>
        <v>#REF!</v>
      </c>
      <c r="Q146" s="78" t="e">
        <f t="shared" si="226"/>
        <v>#REF!</v>
      </c>
      <c r="R146" s="78" t="e">
        <f t="shared" si="226"/>
        <v>#REF!</v>
      </c>
      <c r="S146" s="78" t="e">
        <f t="shared" si="226"/>
        <v>#REF!</v>
      </c>
      <c r="T146" s="78" t="e">
        <f t="shared" si="226"/>
        <v>#REF!</v>
      </c>
      <c r="U146" s="78" t="e">
        <f t="shared" si="226"/>
        <v>#REF!</v>
      </c>
      <c r="V146" s="78" t="e">
        <f t="shared" si="226"/>
        <v>#REF!</v>
      </c>
      <c r="W146" s="78" t="e">
        <f t="shared" si="226"/>
        <v>#REF!</v>
      </c>
      <c r="X146" s="78" t="e">
        <f t="shared" si="226"/>
        <v>#REF!</v>
      </c>
      <c r="Y146" s="78" t="e">
        <f t="shared" si="226"/>
        <v>#REF!</v>
      </c>
      <c r="Z146" s="78">
        <f t="shared" si="226"/>
        <v>1641.1399999999999</v>
      </c>
      <c r="AA146" s="78">
        <f t="shared" si="226"/>
        <v>673</v>
      </c>
      <c r="AB146" s="78">
        <f t="shared" si="226"/>
        <v>1116.1400000000001</v>
      </c>
      <c r="AC146" s="78">
        <f t="shared" si="226"/>
        <v>525</v>
      </c>
      <c r="AD146" s="78">
        <f t="shared" si="226"/>
        <v>223.51</v>
      </c>
      <c r="AE146" s="78">
        <f t="shared" si="226"/>
        <v>252.92</v>
      </c>
      <c r="AF146" s="78">
        <f t="shared" si="226"/>
        <v>-29.41</v>
      </c>
      <c r="AG146" s="78">
        <f t="shared" si="226"/>
        <v>223.51</v>
      </c>
      <c r="AH146" s="78" t="e">
        <f t="shared" ref="AH146:AM146" si="227">SUM(AH148:AH161)</f>
        <v>#REF!</v>
      </c>
      <c r="AI146" s="78" t="e">
        <f t="shared" si="227"/>
        <v>#REF!</v>
      </c>
      <c r="AJ146" s="78" t="e">
        <f t="shared" si="227"/>
        <v>#REF!</v>
      </c>
      <c r="AK146" s="78">
        <f t="shared" si="227"/>
        <v>443.14</v>
      </c>
      <c r="AL146" s="102" t="e">
        <f t="shared" si="227"/>
        <v>#REF!</v>
      </c>
      <c r="AM146" s="78" t="e">
        <f t="shared" si="227"/>
        <v>#REF!</v>
      </c>
    </row>
    <row r="147" spans="1:40" s="47" customFormat="1" ht="24" customHeight="1">
      <c r="A147" s="28" t="s">
        <v>75</v>
      </c>
      <c r="B147" s="28"/>
      <c r="C147" s="28"/>
      <c r="D147" s="70"/>
      <c r="E147" s="70"/>
      <c r="F147" s="28"/>
      <c r="G147" s="71" t="e">
        <f>SUM(G148:G149)</f>
        <v>#REF!</v>
      </c>
      <c r="H147" s="71" t="e">
        <f>SUM(H148:H149)</f>
        <v>#REF!</v>
      </c>
      <c r="I147" s="71" t="e">
        <f>SUM(I148:I149)</f>
        <v>#REF!</v>
      </c>
      <c r="J147" s="85"/>
      <c r="K147" s="85"/>
      <c r="L147" s="85"/>
      <c r="M147" s="85"/>
      <c r="N147" s="85"/>
      <c r="O147" s="78" t="e">
        <f t="shared" ref="O147:AG147" si="228">SUM(O148:O149)</f>
        <v>#REF!</v>
      </c>
      <c r="P147" s="78" t="e">
        <f t="shared" si="228"/>
        <v>#REF!</v>
      </c>
      <c r="Q147" s="78" t="e">
        <f t="shared" si="228"/>
        <v>#REF!</v>
      </c>
      <c r="R147" s="78" t="e">
        <f t="shared" si="228"/>
        <v>#REF!</v>
      </c>
      <c r="S147" s="78" t="e">
        <f t="shared" si="228"/>
        <v>#REF!</v>
      </c>
      <c r="T147" s="78" t="e">
        <f t="shared" si="228"/>
        <v>#REF!</v>
      </c>
      <c r="U147" s="78" t="e">
        <f t="shared" si="228"/>
        <v>#REF!</v>
      </c>
      <c r="V147" s="78" t="e">
        <f t="shared" si="228"/>
        <v>#REF!</v>
      </c>
      <c r="W147" s="78" t="e">
        <f t="shared" si="228"/>
        <v>#REF!</v>
      </c>
      <c r="X147" s="78" t="e">
        <f t="shared" si="228"/>
        <v>#REF!</v>
      </c>
      <c r="Y147" s="78" t="e">
        <f t="shared" si="228"/>
        <v>#REF!</v>
      </c>
      <c r="Z147" s="78">
        <f t="shared" si="228"/>
        <v>126.91000000000001</v>
      </c>
      <c r="AA147" s="78">
        <f t="shared" si="228"/>
        <v>48</v>
      </c>
      <c r="AB147" s="78">
        <f t="shared" si="228"/>
        <v>113.91</v>
      </c>
      <c r="AC147" s="78">
        <f t="shared" si="228"/>
        <v>13</v>
      </c>
      <c r="AD147" s="78">
        <f t="shared" si="228"/>
        <v>43.07</v>
      </c>
      <c r="AE147" s="78">
        <f t="shared" si="228"/>
        <v>39.370000000000005</v>
      </c>
      <c r="AF147" s="78">
        <f t="shared" si="228"/>
        <v>3.7</v>
      </c>
      <c r="AG147" s="78">
        <f t="shared" si="228"/>
        <v>43.07</v>
      </c>
      <c r="AH147" s="78" t="e">
        <f t="shared" ref="AH147:AM147" si="229">SUM(AH148:AH149)</f>
        <v>#REF!</v>
      </c>
      <c r="AI147" s="78" t="e">
        <f t="shared" si="229"/>
        <v>#REF!</v>
      </c>
      <c r="AJ147" s="78" t="e">
        <f t="shared" si="229"/>
        <v>#REF!</v>
      </c>
      <c r="AK147" s="78">
        <f t="shared" si="229"/>
        <v>65.91</v>
      </c>
      <c r="AL147" s="102" t="e">
        <f t="shared" si="229"/>
        <v>#REF!</v>
      </c>
      <c r="AM147" s="78" t="e">
        <f t="shared" si="229"/>
        <v>#REF!</v>
      </c>
    </row>
    <row r="148" spans="1:40" ht="16.5" customHeight="1">
      <c r="A148" s="39" t="s">
        <v>198</v>
      </c>
      <c r="B148" s="39"/>
      <c r="C148" s="39" t="s">
        <v>87</v>
      </c>
      <c r="D148" s="67"/>
      <c r="E148" s="67"/>
      <c r="F148" s="66"/>
      <c r="G148" s="64" t="e">
        <f>VLOOKUP(A148,#REF!,4,0)</f>
        <v>#REF!</v>
      </c>
      <c r="H148" s="64" t="e">
        <f>VLOOKUP(A148,#REF!,5,0)</f>
        <v>#REF!</v>
      </c>
      <c r="I148" s="64" t="e">
        <f>VLOOKUP(A148,#REF!,6,0)</f>
        <v>#REF!</v>
      </c>
      <c r="J148" s="81">
        <v>0.6</v>
      </c>
      <c r="K148" s="81">
        <f t="shared" ref="K148:K161" si="230">1-J148</f>
        <v>0.4</v>
      </c>
      <c r="L148" s="82">
        <v>0</v>
      </c>
      <c r="M148" s="82">
        <v>1</v>
      </c>
      <c r="N148" s="82">
        <v>0</v>
      </c>
      <c r="O148" s="82" t="e">
        <f t="shared" si="209"/>
        <v>#REF!</v>
      </c>
      <c r="P148" s="82" t="e">
        <f t="shared" ref="P148:P161" si="231">ROUND(J148*(H148*0.2+I148*0.16),2)</f>
        <v>#REF!</v>
      </c>
      <c r="Q148" s="82" t="e">
        <f t="shared" ref="Q148:Q161" si="232">ROUND(K148*L148*(H148*0.2+I148*0.16),2)</f>
        <v>#REF!</v>
      </c>
      <c r="R148" s="82" t="e">
        <f t="shared" ref="R148:R161" si="233">ROUND(K148*M148*(H148*0.2+I148*0.16),2)</f>
        <v>#REF!</v>
      </c>
      <c r="S148" s="82" t="e">
        <f t="shared" ref="S148:S161" si="234">ROUND(K148*N148*(H148*0.2+I148*0.16),2)</f>
        <v>#REF!</v>
      </c>
      <c r="T148" s="82" t="e">
        <f t="shared" ref="T148:T161" si="235">R148+S148</f>
        <v>#REF!</v>
      </c>
      <c r="U148" s="89" t="e">
        <f t="shared" ref="U148:U161" si="236">ROUND((H148*0.2+I148*0.16),2)</f>
        <v>#REF!</v>
      </c>
      <c r="V148" s="90" t="e">
        <f>VLOOKUP(A148,#REF!,7,0)</f>
        <v>#REF!</v>
      </c>
      <c r="W148" s="90" t="e">
        <f t="shared" ref="W148:W161" si="237">X148+Y148</f>
        <v>#REF!</v>
      </c>
      <c r="X148" s="90" t="e">
        <f t="shared" ref="X148:X161" si="238">P148+V148</f>
        <v>#REF!</v>
      </c>
      <c r="Y148" s="90" t="e">
        <f t="shared" ref="Y148:Y161" si="239">Q148</f>
        <v>#REF!</v>
      </c>
      <c r="Z148" s="90">
        <f t="shared" ref="Z148:Z161" si="240">AB148+AC148</f>
        <v>65.990000000000009</v>
      </c>
      <c r="AA148" s="90">
        <v>25</v>
      </c>
      <c r="AB148" s="90">
        <f t="shared" ref="AB148:AB161" si="241">AA148+AK148</f>
        <v>58.99</v>
      </c>
      <c r="AC148" s="90">
        <v>7</v>
      </c>
      <c r="AD148" s="90">
        <v>26.51</v>
      </c>
      <c r="AE148" s="90">
        <v>23.89</v>
      </c>
      <c r="AF148" s="90">
        <v>2.62</v>
      </c>
      <c r="AG148" s="90">
        <v>26.51</v>
      </c>
      <c r="AH148" s="97" t="e">
        <f t="shared" ref="AH148:AH161" si="242">AI148+AJ148</f>
        <v>#REF!</v>
      </c>
      <c r="AI148" s="98" t="e">
        <f t="shared" ref="AI148:AI161" si="243">P148-AA148+V148</f>
        <v>#REF!</v>
      </c>
      <c r="AJ148" s="97" t="e">
        <f t="shared" ref="AJ148:AJ161" si="244">Q148-AC148</f>
        <v>#REF!</v>
      </c>
      <c r="AK148" s="6">
        <v>33.99</v>
      </c>
      <c r="AL148" s="99" t="e">
        <f t="shared" ref="AL148:AL161" si="245">W148-Z148</f>
        <v>#REF!</v>
      </c>
      <c r="AM148" s="101" t="e">
        <f>AK148-AI148</f>
        <v>#REF!</v>
      </c>
      <c r="AN148" s="54" t="e">
        <f t="shared" ref="AN148:AN161" si="246">AL148+AC148</f>
        <v>#REF!</v>
      </c>
    </row>
    <row r="149" spans="1:40" ht="16.5" customHeight="1">
      <c r="A149" s="39" t="s">
        <v>199</v>
      </c>
      <c r="B149" s="72"/>
      <c r="C149" s="67" t="s">
        <v>87</v>
      </c>
      <c r="D149" s="67" t="s">
        <v>78</v>
      </c>
      <c r="E149" s="67" t="s">
        <v>95</v>
      </c>
      <c r="F149" s="66"/>
      <c r="G149" s="64" t="e">
        <f>VLOOKUP(A149,#REF!,4,0)</f>
        <v>#REF!</v>
      </c>
      <c r="H149" s="64" t="e">
        <f>VLOOKUP(A149,#REF!,5,0)</f>
        <v>#REF!</v>
      </c>
      <c r="I149" s="64" t="e">
        <f>VLOOKUP(A149,#REF!,6,0)</f>
        <v>#REF!</v>
      </c>
      <c r="J149" s="81">
        <v>0.6</v>
      </c>
      <c r="K149" s="81">
        <f t="shared" si="230"/>
        <v>0.4</v>
      </c>
      <c r="L149" s="84">
        <v>0.6</v>
      </c>
      <c r="M149" s="82">
        <v>0.4</v>
      </c>
      <c r="N149" s="82"/>
      <c r="O149" s="82" t="e">
        <f t="shared" si="209"/>
        <v>#REF!</v>
      </c>
      <c r="P149" s="82" t="e">
        <f t="shared" si="231"/>
        <v>#REF!</v>
      </c>
      <c r="Q149" s="82" t="e">
        <f t="shared" si="232"/>
        <v>#REF!</v>
      </c>
      <c r="R149" s="82" t="e">
        <f t="shared" si="233"/>
        <v>#REF!</v>
      </c>
      <c r="S149" s="82" t="e">
        <f t="shared" si="234"/>
        <v>#REF!</v>
      </c>
      <c r="T149" s="82" t="e">
        <f t="shared" si="235"/>
        <v>#REF!</v>
      </c>
      <c r="U149" s="89" t="e">
        <f t="shared" si="236"/>
        <v>#REF!</v>
      </c>
      <c r="V149" s="90" t="e">
        <f>VLOOKUP(A149,#REF!,7,0)</f>
        <v>#REF!</v>
      </c>
      <c r="W149" s="90" t="e">
        <f t="shared" si="237"/>
        <v>#REF!</v>
      </c>
      <c r="X149" s="90" t="e">
        <f t="shared" si="238"/>
        <v>#REF!</v>
      </c>
      <c r="Y149" s="90" t="e">
        <f t="shared" si="239"/>
        <v>#REF!</v>
      </c>
      <c r="Z149" s="90">
        <f t="shared" si="240"/>
        <v>60.92</v>
      </c>
      <c r="AA149" s="90">
        <v>23</v>
      </c>
      <c r="AB149" s="90">
        <f t="shared" si="241"/>
        <v>54.92</v>
      </c>
      <c r="AC149" s="90">
        <v>6</v>
      </c>
      <c r="AD149" s="90">
        <v>16.559999999999999</v>
      </c>
      <c r="AE149" s="90">
        <v>15.48</v>
      </c>
      <c r="AF149" s="90">
        <v>1.08</v>
      </c>
      <c r="AG149" s="90">
        <v>16.559999999999999</v>
      </c>
      <c r="AH149" s="97" t="e">
        <f t="shared" si="242"/>
        <v>#REF!</v>
      </c>
      <c r="AI149" s="98" t="e">
        <f t="shared" si="243"/>
        <v>#REF!</v>
      </c>
      <c r="AJ149" s="97" t="e">
        <f t="shared" si="244"/>
        <v>#REF!</v>
      </c>
      <c r="AK149" s="6">
        <v>31.92</v>
      </c>
      <c r="AL149" s="99" t="e">
        <f t="shared" si="245"/>
        <v>#REF!</v>
      </c>
      <c r="AM149" s="6"/>
      <c r="AN149" s="54" t="e">
        <f t="shared" si="246"/>
        <v>#REF!</v>
      </c>
    </row>
    <row r="150" spans="1:40" ht="16.5" customHeight="1">
      <c r="A150" s="39" t="s">
        <v>200</v>
      </c>
      <c r="B150" s="39" t="s">
        <v>87</v>
      </c>
      <c r="C150" s="39" t="s">
        <v>87</v>
      </c>
      <c r="D150" s="67" t="s">
        <v>87</v>
      </c>
      <c r="E150" s="69" t="s">
        <v>95</v>
      </c>
      <c r="F150" s="66" t="s">
        <v>87</v>
      </c>
      <c r="G150" s="64" t="e">
        <f>VLOOKUP(A150,#REF!,4,0)</f>
        <v>#REF!</v>
      </c>
      <c r="H150" s="64" t="e">
        <f>VLOOKUP(A150,#REF!,5,0)</f>
        <v>#REF!</v>
      </c>
      <c r="I150" s="64" t="e">
        <f>VLOOKUP(A150,#REF!,6,0)</f>
        <v>#REF!</v>
      </c>
      <c r="J150" s="81">
        <v>0.8</v>
      </c>
      <c r="K150" s="81">
        <f t="shared" si="230"/>
        <v>0.19999999999999996</v>
      </c>
      <c r="L150" s="84">
        <v>0.8</v>
      </c>
      <c r="M150" s="84">
        <v>0</v>
      </c>
      <c r="N150" s="84">
        <v>0.2</v>
      </c>
      <c r="O150" s="82" t="e">
        <f t="shared" si="209"/>
        <v>#REF!</v>
      </c>
      <c r="P150" s="82" t="e">
        <f t="shared" si="231"/>
        <v>#REF!</v>
      </c>
      <c r="Q150" s="82" t="e">
        <f t="shared" si="232"/>
        <v>#REF!</v>
      </c>
      <c r="R150" s="82" t="e">
        <f t="shared" si="233"/>
        <v>#REF!</v>
      </c>
      <c r="S150" s="82" t="e">
        <f t="shared" si="234"/>
        <v>#REF!</v>
      </c>
      <c r="T150" s="82" t="e">
        <f t="shared" si="235"/>
        <v>#REF!</v>
      </c>
      <c r="U150" s="89" t="e">
        <f t="shared" si="236"/>
        <v>#REF!</v>
      </c>
      <c r="V150" s="90" t="e">
        <f>VLOOKUP(A150,#REF!,7,0)</f>
        <v>#REF!</v>
      </c>
      <c r="W150" s="90" t="e">
        <f t="shared" si="237"/>
        <v>#REF!</v>
      </c>
      <c r="X150" s="90" t="e">
        <f t="shared" si="238"/>
        <v>#REF!</v>
      </c>
      <c r="Y150" s="90" t="e">
        <f t="shared" si="239"/>
        <v>#REF!</v>
      </c>
      <c r="Z150" s="90">
        <f t="shared" si="240"/>
        <v>266.72000000000003</v>
      </c>
      <c r="AA150" s="90">
        <v>104</v>
      </c>
      <c r="AB150" s="90">
        <f t="shared" si="241"/>
        <v>170.72</v>
      </c>
      <c r="AC150" s="90">
        <v>96</v>
      </c>
      <c r="AD150" s="90">
        <v>39.28</v>
      </c>
      <c r="AE150" s="90">
        <v>41.53</v>
      </c>
      <c r="AF150" s="90">
        <v>-2.25</v>
      </c>
      <c r="AG150" s="90">
        <v>39.28</v>
      </c>
      <c r="AH150" s="97" t="e">
        <f t="shared" si="242"/>
        <v>#REF!</v>
      </c>
      <c r="AI150" s="98" t="e">
        <f t="shared" si="243"/>
        <v>#REF!</v>
      </c>
      <c r="AJ150" s="97" t="e">
        <f t="shared" si="244"/>
        <v>#REF!</v>
      </c>
      <c r="AK150" s="6">
        <v>66.72</v>
      </c>
      <c r="AL150" s="99" t="e">
        <f t="shared" si="245"/>
        <v>#REF!</v>
      </c>
      <c r="AM150" s="6"/>
      <c r="AN150" s="54" t="e">
        <f t="shared" si="246"/>
        <v>#REF!</v>
      </c>
    </row>
    <row r="151" spans="1:40" ht="16.5" customHeight="1">
      <c r="A151" s="39" t="s">
        <v>201</v>
      </c>
      <c r="B151" s="73"/>
      <c r="C151" s="39" t="s">
        <v>87</v>
      </c>
      <c r="D151" s="67" t="s">
        <v>87</v>
      </c>
      <c r="E151" s="69" t="s">
        <v>95</v>
      </c>
      <c r="F151" s="66"/>
      <c r="G151" s="64" t="e">
        <f>VLOOKUP(A151,#REF!,4,0)</f>
        <v>#REF!</v>
      </c>
      <c r="H151" s="64" t="e">
        <f>VLOOKUP(A151,#REF!,5,0)</f>
        <v>#REF!</v>
      </c>
      <c r="I151" s="64" t="e">
        <f>VLOOKUP(A151,#REF!,6,0)</f>
        <v>#REF!</v>
      </c>
      <c r="J151" s="81">
        <v>0.6</v>
      </c>
      <c r="K151" s="81">
        <f t="shared" si="230"/>
        <v>0.4</v>
      </c>
      <c r="L151" s="84">
        <v>0.8</v>
      </c>
      <c r="M151" s="84">
        <v>0</v>
      </c>
      <c r="N151" s="84">
        <v>0.2</v>
      </c>
      <c r="O151" s="82" t="e">
        <f t="shared" si="209"/>
        <v>#REF!</v>
      </c>
      <c r="P151" s="82" t="e">
        <f t="shared" si="231"/>
        <v>#REF!</v>
      </c>
      <c r="Q151" s="82" t="e">
        <f t="shared" si="232"/>
        <v>#REF!</v>
      </c>
      <c r="R151" s="82" t="e">
        <f t="shared" si="233"/>
        <v>#REF!</v>
      </c>
      <c r="S151" s="82" t="e">
        <f t="shared" si="234"/>
        <v>#REF!</v>
      </c>
      <c r="T151" s="82" t="e">
        <f t="shared" si="235"/>
        <v>#REF!</v>
      </c>
      <c r="U151" s="89" t="e">
        <f t="shared" si="236"/>
        <v>#REF!</v>
      </c>
      <c r="V151" s="90" t="e">
        <f>VLOOKUP(A151,#REF!,7,0)</f>
        <v>#REF!</v>
      </c>
      <c r="W151" s="90" t="e">
        <f t="shared" si="237"/>
        <v>#REF!</v>
      </c>
      <c r="X151" s="90" t="e">
        <f t="shared" si="238"/>
        <v>#REF!</v>
      </c>
      <c r="Y151" s="90" t="e">
        <f t="shared" si="239"/>
        <v>#REF!</v>
      </c>
      <c r="Z151" s="90">
        <f t="shared" si="240"/>
        <v>129.47</v>
      </c>
      <c r="AA151" s="90">
        <v>50</v>
      </c>
      <c r="AB151" s="90">
        <f t="shared" si="241"/>
        <v>96.47</v>
      </c>
      <c r="AC151" s="90">
        <v>33</v>
      </c>
      <c r="AD151" s="90">
        <v>28.95</v>
      </c>
      <c r="AE151" s="90">
        <v>26.66</v>
      </c>
      <c r="AF151" s="90">
        <v>2.29</v>
      </c>
      <c r="AG151" s="90">
        <v>28.95</v>
      </c>
      <c r="AH151" s="97" t="e">
        <f t="shared" si="242"/>
        <v>#REF!</v>
      </c>
      <c r="AI151" s="98" t="e">
        <f t="shared" si="243"/>
        <v>#REF!</v>
      </c>
      <c r="AJ151" s="97" t="e">
        <f t="shared" si="244"/>
        <v>#REF!</v>
      </c>
      <c r="AK151" s="6">
        <v>46.47</v>
      </c>
      <c r="AL151" s="99" t="e">
        <f t="shared" si="245"/>
        <v>#REF!</v>
      </c>
      <c r="AM151" s="6"/>
      <c r="AN151" s="54" t="e">
        <f t="shared" si="246"/>
        <v>#REF!</v>
      </c>
    </row>
    <row r="152" spans="1:40" ht="16.5" customHeight="1">
      <c r="A152" s="39" t="s">
        <v>202</v>
      </c>
      <c r="B152" s="73"/>
      <c r="C152" s="67" t="s">
        <v>87</v>
      </c>
      <c r="D152" s="67" t="s">
        <v>87</v>
      </c>
      <c r="E152" s="69" t="s">
        <v>95</v>
      </c>
      <c r="F152" s="66"/>
      <c r="G152" s="64" t="e">
        <f>VLOOKUP(A152,#REF!,4,0)</f>
        <v>#REF!</v>
      </c>
      <c r="H152" s="64" t="e">
        <f>VLOOKUP(A152,#REF!,5,0)</f>
        <v>#REF!</v>
      </c>
      <c r="I152" s="64" t="e">
        <f>VLOOKUP(A152,#REF!,6,0)</f>
        <v>#REF!</v>
      </c>
      <c r="J152" s="81">
        <v>0.6</v>
      </c>
      <c r="K152" s="81">
        <f t="shared" si="230"/>
        <v>0.4</v>
      </c>
      <c r="L152" s="84">
        <v>0.8</v>
      </c>
      <c r="M152" s="84">
        <v>0</v>
      </c>
      <c r="N152" s="84">
        <v>0.2</v>
      </c>
      <c r="O152" s="82" t="e">
        <f t="shared" si="209"/>
        <v>#REF!</v>
      </c>
      <c r="P152" s="82" t="e">
        <f t="shared" si="231"/>
        <v>#REF!</v>
      </c>
      <c r="Q152" s="82" t="e">
        <f t="shared" si="232"/>
        <v>#REF!</v>
      </c>
      <c r="R152" s="82" t="e">
        <f t="shared" si="233"/>
        <v>#REF!</v>
      </c>
      <c r="S152" s="82" t="e">
        <f t="shared" si="234"/>
        <v>#REF!</v>
      </c>
      <c r="T152" s="82" t="e">
        <f t="shared" si="235"/>
        <v>#REF!</v>
      </c>
      <c r="U152" s="89" t="e">
        <f t="shared" si="236"/>
        <v>#REF!</v>
      </c>
      <c r="V152" s="90" t="e">
        <f>VLOOKUP(A152,#REF!,7,0)</f>
        <v>#REF!</v>
      </c>
      <c r="W152" s="90" t="e">
        <f t="shared" si="237"/>
        <v>#REF!</v>
      </c>
      <c r="X152" s="90" t="e">
        <f t="shared" si="238"/>
        <v>#REF!</v>
      </c>
      <c r="Y152" s="90" t="e">
        <f t="shared" si="239"/>
        <v>#REF!</v>
      </c>
      <c r="Z152" s="90">
        <f t="shared" si="240"/>
        <v>224.76</v>
      </c>
      <c r="AA152" s="90">
        <v>102</v>
      </c>
      <c r="AB152" s="90">
        <f t="shared" si="241"/>
        <v>158.76</v>
      </c>
      <c r="AC152" s="90">
        <v>66</v>
      </c>
      <c r="AD152" s="90">
        <v>19.09</v>
      </c>
      <c r="AE152" s="90">
        <v>27.09</v>
      </c>
      <c r="AF152" s="90">
        <v>-8</v>
      </c>
      <c r="AG152" s="90">
        <v>19.09</v>
      </c>
      <c r="AH152" s="97" t="e">
        <f t="shared" si="242"/>
        <v>#REF!</v>
      </c>
      <c r="AI152" s="98" t="e">
        <f t="shared" si="243"/>
        <v>#REF!</v>
      </c>
      <c r="AJ152" s="97" t="e">
        <f t="shared" si="244"/>
        <v>#REF!</v>
      </c>
      <c r="AK152" s="6">
        <v>56.76</v>
      </c>
      <c r="AL152" s="99" t="e">
        <f t="shared" si="245"/>
        <v>#REF!</v>
      </c>
      <c r="AM152" s="6"/>
      <c r="AN152" s="54" t="e">
        <f t="shared" si="246"/>
        <v>#REF!</v>
      </c>
    </row>
    <row r="153" spans="1:40" ht="16.5" customHeight="1">
      <c r="A153" s="39" t="s">
        <v>203</v>
      </c>
      <c r="B153" s="39" t="s">
        <v>87</v>
      </c>
      <c r="C153" s="39" t="s">
        <v>87</v>
      </c>
      <c r="D153" s="67" t="s">
        <v>87</v>
      </c>
      <c r="E153" s="69" t="s">
        <v>95</v>
      </c>
      <c r="F153" s="66" t="s">
        <v>87</v>
      </c>
      <c r="G153" s="64" t="e">
        <f>VLOOKUP(A153,#REF!,4,0)</f>
        <v>#REF!</v>
      </c>
      <c r="H153" s="64" t="e">
        <f>VLOOKUP(A153,#REF!,5,0)</f>
        <v>#REF!</v>
      </c>
      <c r="I153" s="64" t="e">
        <f>VLOOKUP(A153,#REF!,6,0)</f>
        <v>#REF!</v>
      </c>
      <c r="J153" s="81">
        <v>0.8</v>
      </c>
      <c r="K153" s="81">
        <f t="shared" si="230"/>
        <v>0.19999999999999996</v>
      </c>
      <c r="L153" s="84">
        <v>0.8</v>
      </c>
      <c r="M153" s="84">
        <v>0</v>
      </c>
      <c r="N153" s="84">
        <v>0.2</v>
      </c>
      <c r="O153" s="82" t="e">
        <f t="shared" si="209"/>
        <v>#REF!</v>
      </c>
      <c r="P153" s="82" t="e">
        <f t="shared" si="231"/>
        <v>#REF!</v>
      </c>
      <c r="Q153" s="82" t="e">
        <f t="shared" si="232"/>
        <v>#REF!</v>
      </c>
      <c r="R153" s="82" t="e">
        <f t="shared" si="233"/>
        <v>#REF!</v>
      </c>
      <c r="S153" s="82" t="e">
        <f t="shared" si="234"/>
        <v>#REF!</v>
      </c>
      <c r="T153" s="82" t="e">
        <f t="shared" si="235"/>
        <v>#REF!</v>
      </c>
      <c r="U153" s="89" t="e">
        <f t="shared" si="236"/>
        <v>#REF!</v>
      </c>
      <c r="V153" s="90" t="e">
        <f>VLOOKUP(A153,#REF!,7,0)</f>
        <v>#REF!</v>
      </c>
      <c r="W153" s="90" t="e">
        <f t="shared" si="237"/>
        <v>#REF!</v>
      </c>
      <c r="X153" s="90" t="e">
        <f t="shared" si="238"/>
        <v>#REF!</v>
      </c>
      <c r="Y153" s="90" t="e">
        <f t="shared" si="239"/>
        <v>#REF!</v>
      </c>
      <c r="Z153" s="90">
        <f t="shared" si="240"/>
        <v>136.13</v>
      </c>
      <c r="AA153" s="90">
        <v>62</v>
      </c>
      <c r="AB153" s="90">
        <f t="shared" si="241"/>
        <v>79.13</v>
      </c>
      <c r="AC153" s="90">
        <v>57</v>
      </c>
      <c r="AD153" s="90">
        <v>-0.68</v>
      </c>
      <c r="AE153" s="90">
        <v>10.32</v>
      </c>
      <c r="AF153" s="90">
        <v>-11</v>
      </c>
      <c r="AG153" s="90">
        <v>-0.68</v>
      </c>
      <c r="AH153" s="97" t="e">
        <f t="shared" si="242"/>
        <v>#REF!</v>
      </c>
      <c r="AI153" s="98" t="e">
        <f t="shared" si="243"/>
        <v>#REF!</v>
      </c>
      <c r="AJ153" s="97" t="e">
        <f t="shared" si="244"/>
        <v>#REF!</v>
      </c>
      <c r="AK153" s="6">
        <v>17.13</v>
      </c>
      <c r="AL153" s="99" t="e">
        <f t="shared" si="245"/>
        <v>#REF!</v>
      </c>
      <c r="AM153" s="6"/>
      <c r="AN153" s="54" t="e">
        <f t="shared" si="246"/>
        <v>#REF!</v>
      </c>
    </row>
    <row r="154" spans="1:40" ht="16.5" customHeight="1">
      <c r="A154" s="39" t="s">
        <v>204</v>
      </c>
      <c r="B154" s="39" t="s">
        <v>87</v>
      </c>
      <c r="C154" s="39" t="s">
        <v>87</v>
      </c>
      <c r="D154" s="67" t="s">
        <v>87</v>
      </c>
      <c r="E154" s="69" t="s">
        <v>95</v>
      </c>
      <c r="F154" s="66" t="s">
        <v>87</v>
      </c>
      <c r="G154" s="64" t="e">
        <f>VLOOKUP(A154,#REF!,4,0)</f>
        <v>#REF!</v>
      </c>
      <c r="H154" s="64" t="e">
        <f>VLOOKUP(A154,#REF!,5,0)</f>
        <v>#REF!</v>
      </c>
      <c r="I154" s="64" t="e">
        <f>VLOOKUP(A154,#REF!,6,0)</f>
        <v>#REF!</v>
      </c>
      <c r="J154" s="81">
        <v>0.8</v>
      </c>
      <c r="K154" s="81">
        <f t="shared" si="230"/>
        <v>0.19999999999999996</v>
      </c>
      <c r="L154" s="84">
        <v>0.8</v>
      </c>
      <c r="M154" s="84">
        <v>0</v>
      </c>
      <c r="N154" s="84">
        <v>0.2</v>
      </c>
      <c r="O154" s="82" t="e">
        <f t="shared" si="209"/>
        <v>#REF!</v>
      </c>
      <c r="P154" s="82" t="e">
        <f t="shared" si="231"/>
        <v>#REF!</v>
      </c>
      <c r="Q154" s="82" t="e">
        <f t="shared" si="232"/>
        <v>#REF!</v>
      </c>
      <c r="R154" s="82" t="e">
        <f t="shared" si="233"/>
        <v>#REF!</v>
      </c>
      <c r="S154" s="82" t="e">
        <f t="shared" si="234"/>
        <v>#REF!</v>
      </c>
      <c r="T154" s="82" t="e">
        <f t="shared" si="235"/>
        <v>#REF!</v>
      </c>
      <c r="U154" s="89" t="e">
        <f t="shared" si="236"/>
        <v>#REF!</v>
      </c>
      <c r="V154" s="90" t="e">
        <f>VLOOKUP(A154,#REF!,7,0)</f>
        <v>#REF!</v>
      </c>
      <c r="W154" s="90" t="e">
        <f t="shared" si="237"/>
        <v>#REF!</v>
      </c>
      <c r="X154" s="90" t="e">
        <f t="shared" si="238"/>
        <v>#REF!</v>
      </c>
      <c r="Y154" s="90" t="e">
        <f t="shared" si="239"/>
        <v>#REF!</v>
      </c>
      <c r="Z154" s="90">
        <f t="shared" si="240"/>
        <v>127.33</v>
      </c>
      <c r="AA154" s="90">
        <v>37</v>
      </c>
      <c r="AB154" s="90">
        <f t="shared" si="241"/>
        <v>93.33</v>
      </c>
      <c r="AC154" s="90">
        <v>34</v>
      </c>
      <c r="AD154" s="90">
        <v>38.69</v>
      </c>
      <c r="AE154" s="90">
        <v>29.57</v>
      </c>
      <c r="AF154" s="90">
        <v>9.1199999999999992</v>
      </c>
      <c r="AG154" s="90">
        <v>38.69</v>
      </c>
      <c r="AH154" s="97" t="e">
        <f t="shared" si="242"/>
        <v>#REF!</v>
      </c>
      <c r="AI154" s="98" t="e">
        <f t="shared" si="243"/>
        <v>#REF!</v>
      </c>
      <c r="AJ154" s="97" t="e">
        <f t="shared" si="244"/>
        <v>#REF!</v>
      </c>
      <c r="AK154" s="6">
        <v>56.33</v>
      </c>
      <c r="AL154" s="99" t="e">
        <f t="shared" si="245"/>
        <v>#REF!</v>
      </c>
      <c r="AM154" s="6"/>
      <c r="AN154" s="54" t="e">
        <f t="shared" si="246"/>
        <v>#REF!</v>
      </c>
    </row>
    <row r="155" spans="1:40" ht="16.5" customHeight="1">
      <c r="A155" s="39" t="s">
        <v>205</v>
      </c>
      <c r="B155" s="39" t="s">
        <v>87</v>
      </c>
      <c r="C155" s="39" t="s">
        <v>87</v>
      </c>
      <c r="D155" s="67" t="s">
        <v>87</v>
      </c>
      <c r="E155" s="69" t="s">
        <v>95</v>
      </c>
      <c r="F155" s="66" t="s">
        <v>87</v>
      </c>
      <c r="G155" s="64" t="e">
        <f>VLOOKUP(A155,#REF!,4,0)</f>
        <v>#REF!</v>
      </c>
      <c r="H155" s="64" t="e">
        <f>VLOOKUP(A155,#REF!,5,0)</f>
        <v>#REF!</v>
      </c>
      <c r="I155" s="64" t="e">
        <f>VLOOKUP(A155,#REF!,6,0)</f>
        <v>#REF!</v>
      </c>
      <c r="J155" s="81">
        <v>0.8</v>
      </c>
      <c r="K155" s="81">
        <f t="shared" si="230"/>
        <v>0.19999999999999996</v>
      </c>
      <c r="L155" s="84">
        <v>0.8</v>
      </c>
      <c r="M155" s="84">
        <v>0</v>
      </c>
      <c r="N155" s="84">
        <v>0.2</v>
      </c>
      <c r="O155" s="82" t="e">
        <f t="shared" si="209"/>
        <v>#REF!</v>
      </c>
      <c r="P155" s="82" t="e">
        <f t="shared" si="231"/>
        <v>#REF!</v>
      </c>
      <c r="Q155" s="82" t="e">
        <f t="shared" si="232"/>
        <v>#REF!</v>
      </c>
      <c r="R155" s="82" t="e">
        <f t="shared" si="233"/>
        <v>#REF!</v>
      </c>
      <c r="S155" s="82" t="e">
        <f t="shared" si="234"/>
        <v>#REF!</v>
      </c>
      <c r="T155" s="82" t="e">
        <f t="shared" si="235"/>
        <v>#REF!</v>
      </c>
      <c r="U155" s="89" t="e">
        <f t="shared" si="236"/>
        <v>#REF!</v>
      </c>
      <c r="V155" s="90" t="e">
        <f>VLOOKUP(A155,#REF!,7,0)</f>
        <v>#REF!</v>
      </c>
      <c r="W155" s="90" t="e">
        <f t="shared" si="237"/>
        <v>#REF!</v>
      </c>
      <c r="X155" s="90" t="e">
        <f t="shared" si="238"/>
        <v>#REF!</v>
      </c>
      <c r="Y155" s="90" t="e">
        <f t="shared" si="239"/>
        <v>#REF!</v>
      </c>
      <c r="Z155" s="90">
        <f t="shared" si="240"/>
        <v>91.84</v>
      </c>
      <c r="AA155" s="90">
        <v>35</v>
      </c>
      <c r="AB155" s="90">
        <f t="shared" si="241"/>
        <v>59.84</v>
      </c>
      <c r="AC155" s="90">
        <v>32</v>
      </c>
      <c r="AD155" s="90">
        <v>14.89</v>
      </c>
      <c r="AE155" s="90">
        <v>15.02</v>
      </c>
      <c r="AF155" s="90">
        <v>-0.13</v>
      </c>
      <c r="AG155" s="90">
        <v>14.89</v>
      </c>
      <c r="AH155" s="97" t="e">
        <f t="shared" si="242"/>
        <v>#REF!</v>
      </c>
      <c r="AI155" s="98" t="e">
        <f t="shared" si="243"/>
        <v>#REF!</v>
      </c>
      <c r="AJ155" s="97" t="e">
        <f t="shared" si="244"/>
        <v>#REF!</v>
      </c>
      <c r="AK155" s="6">
        <v>24.84</v>
      </c>
      <c r="AL155" s="99" t="e">
        <f t="shared" si="245"/>
        <v>#REF!</v>
      </c>
      <c r="AM155" s="6"/>
      <c r="AN155" s="54" t="e">
        <f t="shared" si="246"/>
        <v>#REF!</v>
      </c>
    </row>
    <row r="156" spans="1:40" ht="16.5" customHeight="1">
      <c r="A156" s="39" t="s">
        <v>206</v>
      </c>
      <c r="B156" s="68"/>
      <c r="C156" s="67" t="s">
        <v>87</v>
      </c>
      <c r="D156" s="67" t="s">
        <v>87</v>
      </c>
      <c r="E156" s="69" t="s">
        <v>95</v>
      </c>
      <c r="F156" s="66"/>
      <c r="G156" s="64" t="e">
        <f>VLOOKUP(A156,#REF!,4,0)</f>
        <v>#REF!</v>
      </c>
      <c r="H156" s="64" t="e">
        <f>VLOOKUP(A156,#REF!,5,0)</f>
        <v>#REF!</v>
      </c>
      <c r="I156" s="64" t="e">
        <f>VLOOKUP(A156,#REF!,6,0)</f>
        <v>#REF!</v>
      </c>
      <c r="J156" s="81">
        <v>0.6</v>
      </c>
      <c r="K156" s="81">
        <f t="shared" si="230"/>
        <v>0.4</v>
      </c>
      <c r="L156" s="84">
        <v>0.8</v>
      </c>
      <c r="M156" s="84">
        <v>0</v>
      </c>
      <c r="N156" s="84">
        <v>0.2</v>
      </c>
      <c r="O156" s="82" t="e">
        <f t="shared" si="209"/>
        <v>#REF!</v>
      </c>
      <c r="P156" s="82" t="e">
        <f t="shared" si="231"/>
        <v>#REF!</v>
      </c>
      <c r="Q156" s="82" t="e">
        <f t="shared" si="232"/>
        <v>#REF!</v>
      </c>
      <c r="R156" s="82" t="e">
        <f t="shared" si="233"/>
        <v>#REF!</v>
      </c>
      <c r="S156" s="82" t="e">
        <f t="shared" si="234"/>
        <v>#REF!</v>
      </c>
      <c r="T156" s="82" t="e">
        <f t="shared" si="235"/>
        <v>#REF!</v>
      </c>
      <c r="U156" s="89" t="e">
        <f t="shared" si="236"/>
        <v>#REF!</v>
      </c>
      <c r="V156" s="90" t="e">
        <f>VLOOKUP(A156,#REF!,7,0)</f>
        <v>#REF!</v>
      </c>
      <c r="W156" s="90" t="e">
        <f t="shared" si="237"/>
        <v>#REF!</v>
      </c>
      <c r="X156" s="90" t="e">
        <f t="shared" si="238"/>
        <v>#REF!</v>
      </c>
      <c r="Y156" s="90" t="e">
        <f t="shared" si="239"/>
        <v>#REF!</v>
      </c>
      <c r="Z156" s="90">
        <f t="shared" si="240"/>
        <v>70.5</v>
      </c>
      <c r="AA156" s="90">
        <v>25</v>
      </c>
      <c r="AB156" s="90">
        <f t="shared" si="241"/>
        <v>54.5</v>
      </c>
      <c r="AC156" s="90">
        <v>16</v>
      </c>
      <c r="AD156" s="90">
        <v>18.28</v>
      </c>
      <c r="AE156" s="90">
        <v>15.93</v>
      </c>
      <c r="AF156" s="90">
        <v>2.35</v>
      </c>
      <c r="AG156" s="90">
        <v>18.28</v>
      </c>
      <c r="AH156" s="97" t="e">
        <f t="shared" si="242"/>
        <v>#REF!</v>
      </c>
      <c r="AI156" s="98" t="e">
        <f t="shared" si="243"/>
        <v>#REF!</v>
      </c>
      <c r="AJ156" s="97" t="e">
        <f t="shared" si="244"/>
        <v>#REF!</v>
      </c>
      <c r="AK156" s="6">
        <v>29.5</v>
      </c>
      <c r="AL156" s="99" t="e">
        <f t="shared" si="245"/>
        <v>#REF!</v>
      </c>
      <c r="AM156" s="6"/>
      <c r="AN156" s="54" t="e">
        <f t="shared" si="246"/>
        <v>#REF!</v>
      </c>
    </row>
    <row r="157" spans="1:40" ht="16.5" customHeight="1">
      <c r="A157" s="39" t="s">
        <v>207</v>
      </c>
      <c r="B157" s="73"/>
      <c r="C157" s="67" t="s">
        <v>87</v>
      </c>
      <c r="D157" s="67" t="s">
        <v>87</v>
      </c>
      <c r="E157" s="69" t="s">
        <v>95</v>
      </c>
      <c r="F157" s="66"/>
      <c r="G157" s="64" t="e">
        <f>VLOOKUP(A157,#REF!,4,0)</f>
        <v>#REF!</v>
      </c>
      <c r="H157" s="64" t="e">
        <f>VLOOKUP(A157,#REF!,5,0)</f>
        <v>#REF!</v>
      </c>
      <c r="I157" s="64" t="e">
        <f>VLOOKUP(A157,#REF!,6,0)</f>
        <v>#REF!</v>
      </c>
      <c r="J157" s="81">
        <v>0.6</v>
      </c>
      <c r="K157" s="81">
        <f t="shared" si="230"/>
        <v>0.4</v>
      </c>
      <c r="L157" s="84">
        <v>0.8</v>
      </c>
      <c r="M157" s="84">
        <v>0</v>
      </c>
      <c r="N157" s="84">
        <v>0.2</v>
      </c>
      <c r="O157" s="82" t="e">
        <f t="shared" si="209"/>
        <v>#REF!</v>
      </c>
      <c r="P157" s="82" t="e">
        <f t="shared" si="231"/>
        <v>#REF!</v>
      </c>
      <c r="Q157" s="82" t="e">
        <f t="shared" si="232"/>
        <v>#REF!</v>
      </c>
      <c r="R157" s="82" t="e">
        <f t="shared" si="233"/>
        <v>#REF!</v>
      </c>
      <c r="S157" s="82" t="e">
        <f t="shared" si="234"/>
        <v>#REF!</v>
      </c>
      <c r="T157" s="82" t="e">
        <f t="shared" si="235"/>
        <v>#REF!</v>
      </c>
      <c r="U157" s="89" t="e">
        <f t="shared" si="236"/>
        <v>#REF!</v>
      </c>
      <c r="V157" s="90" t="e">
        <f>VLOOKUP(A157,#REF!,7,0)</f>
        <v>#REF!</v>
      </c>
      <c r="W157" s="90" t="e">
        <f t="shared" si="237"/>
        <v>#REF!</v>
      </c>
      <c r="X157" s="90" t="e">
        <f t="shared" si="238"/>
        <v>#REF!</v>
      </c>
      <c r="Y157" s="90" t="e">
        <f t="shared" si="239"/>
        <v>#REF!</v>
      </c>
      <c r="Z157" s="90">
        <f t="shared" si="240"/>
        <v>97.97</v>
      </c>
      <c r="AA157" s="90">
        <v>54</v>
      </c>
      <c r="AB157" s="90">
        <f t="shared" si="241"/>
        <v>62.97</v>
      </c>
      <c r="AC157" s="90">
        <v>35</v>
      </c>
      <c r="AD157" s="90">
        <v>-3.01</v>
      </c>
      <c r="AE157" s="90">
        <v>5.42</v>
      </c>
      <c r="AF157" s="90">
        <v>-8.43</v>
      </c>
      <c r="AG157" s="90">
        <v>-3.01</v>
      </c>
      <c r="AH157" s="97" t="e">
        <f t="shared" si="242"/>
        <v>#REF!</v>
      </c>
      <c r="AI157" s="98" t="e">
        <f t="shared" si="243"/>
        <v>#REF!</v>
      </c>
      <c r="AJ157" s="97" t="e">
        <f t="shared" si="244"/>
        <v>#REF!</v>
      </c>
      <c r="AK157" s="6">
        <v>8.9700000000000006</v>
      </c>
      <c r="AL157" s="99" t="e">
        <f t="shared" si="245"/>
        <v>#REF!</v>
      </c>
      <c r="AM157" s="6"/>
      <c r="AN157" s="54" t="e">
        <f t="shared" si="246"/>
        <v>#REF!</v>
      </c>
    </row>
    <row r="158" spans="1:40" ht="16.5" customHeight="1">
      <c r="A158" s="39" t="s">
        <v>208</v>
      </c>
      <c r="B158" s="73"/>
      <c r="C158" s="67" t="s">
        <v>87</v>
      </c>
      <c r="D158" s="67" t="s">
        <v>87</v>
      </c>
      <c r="E158" s="69" t="s">
        <v>95</v>
      </c>
      <c r="F158" s="66"/>
      <c r="G158" s="64" t="e">
        <f>VLOOKUP(A158,#REF!,4,0)</f>
        <v>#REF!</v>
      </c>
      <c r="H158" s="64" t="e">
        <f>VLOOKUP(A158,#REF!,5,0)</f>
        <v>#REF!</v>
      </c>
      <c r="I158" s="64" t="e">
        <f>VLOOKUP(A158,#REF!,6,0)</f>
        <v>#REF!</v>
      </c>
      <c r="J158" s="81">
        <v>0.6</v>
      </c>
      <c r="K158" s="81">
        <f t="shared" si="230"/>
        <v>0.4</v>
      </c>
      <c r="L158" s="84">
        <v>0.8</v>
      </c>
      <c r="M158" s="84">
        <v>0</v>
      </c>
      <c r="N158" s="84">
        <v>0.2</v>
      </c>
      <c r="O158" s="82" t="e">
        <f t="shared" si="209"/>
        <v>#REF!</v>
      </c>
      <c r="P158" s="82" t="e">
        <f t="shared" si="231"/>
        <v>#REF!</v>
      </c>
      <c r="Q158" s="82" t="e">
        <f t="shared" si="232"/>
        <v>#REF!</v>
      </c>
      <c r="R158" s="82" t="e">
        <f t="shared" si="233"/>
        <v>#REF!</v>
      </c>
      <c r="S158" s="82" t="e">
        <f t="shared" si="234"/>
        <v>#REF!</v>
      </c>
      <c r="T158" s="82" t="e">
        <f t="shared" si="235"/>
        <v>#REF!</v>
      </c>
      <c r="U158" s="89" t="e">
        <f t="shared" si="236"/>
        <v>#REF!</v>
      </c>
      <c r="V158" s="90" t="e">
        <f>VLOOKUP(A158,#REF!,7,0)</f>
        <v>#REF!</v>
      </c>
      <c r="W158" s="90" t="e">
        <f t="shared" si="237"/>
        <v>#REF!</v>
      </c>
      <c r="X158" s="90" t="e">
        <f t="shared" si="238"/>
        <v>#REF!</v>
      </c>
      <c r="Y158" s="90" t="e">
        <f t="shared" si="239"/>
        <v>#REF!</v>
      </c>
      <c r="Z158" s="90">
        <f t="shared" si="240"/>
        <v>13.36</v>
      </c>
      <c r="AA158" s="90">
        <v>5</v>
      </c>
      <c r="AB158" s="90">
        <f t="shared" si="241"/>
        <v>10.36</v>
      </c>
      <c r="AC158" s="90">
        <v>3</v>
      </c>
      <c r="AD158" s="90">
        <v>2.74</v>
      </c>
      <c r="AE158" s="90">
        <v>2.5</v>
      </c>
      <c r="AF158" s="90">
        <v>0.24</v>
      </c>
      <c r="AG158" s="90">
        <v>2.74</v>
      </c>
      <c r="AH158" s="97" t="e">
        <f t="shared" si="242"/>
        <v>#REF!</v>
      </c>
      <c r="AI158" s="98" t="e">
        <f t="shared" si="243"/>
        <v>#REF!</v>
      </c>
      <c r="AJ158" s="97" t="e">
        <f t="shared" si="244"/>
        <v>#REF!</v>
      </c>
      <c r="AK158" s="6">
        <v>5.36</v>
      </c>
      <c r="AL158" s="99" t="e">
        <f t="shared" si="245"/>
        <v>#REF!</v>
      </c>
      <c r="AM158" s="6"/>
      <c r="AN158" s="54" t="e">
        <f t="shared" si="246"/>
        <v>#REF!</v>
      </c>
    </row>
    <row r="159" spans="1:40" ht="16.5" customHeight="1">
      <c r="A159" s="39" t="s">
        <v>209</v>
      </c>
      <c r="B159" s="39" t="s">
        <v>87</v>
      </c>
      <c r="C159" s="39" t="s">
        <v>87</v>
      </c>
      <c r="D159" s="67" t="s">
        <v>87</v>
      </c>
      <c r="E159" s="69" t="s">
        <v>95</v>
      </c>
      <c r="F159" s="66" t="s">
        <v>87</v>
      </c>
      <c r="G159" s="64" t="e">
        <f>VLOOKUP(A159,#REF!,4,0)</f>
        <v>#REF!</v>
      </c>
      <c r="H159" s="64" t="e">
        <f>VLOOKUP(A159,#REF!,5,0)</f>
        <v>#REF!</v>
      </c>
      <c r="I159" s="64" t="e">
        <f>VLOOKUP(A159,#REF!,6,0)</f>
        <v>#REF!</v>
      </c>
      <c r="J159" s="81">
        <v>0.8</v>
      </c>
      <c r="K159" s="81">
        <f t="shared" si="230"/>
        <v>0.19999999999999996</v>
      </c>
      <c r="L159" s="84">
        <v>0.8</v>
      </c>
      <c r="M159" s="84">
        <v>0</v>
      </c>
      <c r="N159" s="84">
        <v>0.2</v>
      </c>
      <c r="O159" s="82" t="e">
        <f t="shared" si="209"/>
        <v>#REF!</v>
      </c>
      <c r="P159" s="82" t="e">
        <f t="shared" si="231"/>
        <v>#REF!</v>
      </c>
      <c r="Q159" s="82" t="e">
        <f t="shared" si="232"/>
        <v>#REF!</v>
      </c>
      <c r="R159" s="82" t="e">
        <f t="shared" si="233"/>
        <v>#REF!</v>
      </c>
      <c r="S159" s="82" t="e">
        <f t="shared" si="234"/>
        <v>#REF!</v>
      </c>
      <c r="T159" s="82" t="e">
        <f t="shared" si="235"/>
        <v>#REF!</v>
      </c>
      <c r="U159" s="89" t="e">
        <f t="shared" si="236"/>
        <v>#REF!</v>
      </c>
      <c r="V159" s="90" t="e">
        <f>VLOOKUP(A159,#REF!,7,0)</f>
        <v>#REF!</v>
      </c>
      <c r="W159" s="90" t="e">
        <f t="shared" si="237"/>
        <v>#REF!</v>
      </c>
      <c r="X159" s="90" t="e">
        <f t="shared" si="238"/>
        <v>#REF!</v>
      </c>
      <c r="Y159" s="90" t="e">
        <f t="shared" si="239"/>
        <v>#REF!</v>
      </c>
      <c r="Z159" s="90">
        <f t="shared" si="240"/>
        <v>145.79000000000002</v>
      </c>
      <c r="AA159" s="90">
        <v>72</v>
      </c>
      <c r="AB159" s="90">
        <f t="shared" si="241"/>
        <v>78.790000000000006</v>
      </c>
      <c r="AC159" s="90">
        <v>67</v>
      </c>
      <c r="AD159" s="90">
        <v>-14.28</v>
      </c>
      <c r="AE159" s="90">
        <v>3.99</v>
      </c>
      <c r="AF159" s="90">
        <v>-18.27</v>
      </c>
      <c r="AG159" s="90">
        <v>-14.28</v>
      </c>
      <c r="AH159" s="97" t="e">
        <f t="shared" si="242"/>
        <v>#REF!</v>
      </c>
      <c r="AI159" s="98" t="e">
        <f t="shared" si="243"/>
        <v>#REF!</v>
      </c>
      <c r="AJ159" s="97" t="e">
        <f t="shared" si="244"/>
        <v>#REF!</v>
      </c>
      <c r="AK159" s="6">
        <v>6.79</v>
      </c>
      <c r="AL159" s="99" t="e">
        <f t="shared" si="245"/>
        <v>#REF!</v>
      </c>
      <c r="AM159" s="6"/>
      <c r="AN159" s="54" t="e">
        <f t="shared" si="246"/>
        <v>#REF!</v>
      </c>
    </row>
    <row r="160" spans="1:40" ht="16.5" customHeight="1">
      <c r="A160" s="39" t="s">
        <v>210</v>
      </c>
      <c r="B160" s="39" t="s">
        <v>87</v>
      </c>
      <c r="C160" s="39" t="s">
        <v>87</v>
      </c>
      <c r="D160" s="67" t="s">
        <v>87</v>
      </c>
      <c r="E160" s="69" t="s">
        <v>95</v>
      </c>
      <c r="F160" s="66" t="s">
        <v>87</v>
      </c>
      <c r="G160" s="64" t="e">
        <f>VLOOKUP(A160,#REF!,4,0)</f>
        <v>#REF!</v>
      </c>
      <c r="H160" s="64" t="e">
        <f>VLOOKUP(A160,#REF!,5,0)</f>
        <v>#REF!</v>
      </c>
      <c r="I160" s="64" t="e">
        <f>VLOOKUP(A160,#REF!,6,0)</f>
        <v>#REF!</v>
      </c>
      <c r="J160" s="81">
        <v>0.8</v>
      </c>
      <c r="K160" s="81">
        <f t="shared" si="230"/>
        <v>0.19999999999999996</v>
      </c>
      <c r="L160" s="84">
        <v>0.8</v>
      </c>
      <c r="M160" s="84">
        <v>0</v>
      </c>
      <c r="N160" s="84">
        <v>0.2</v>
      </c>
      <c r="O160" s="82" t="e">
        <f t="shared" si="209"/>
        <v>#REF!</v>
      </c>
      <c r="P160" s="82" t="e">
        <f t="shared" si="231"/>
        <v>#REF!</v>
      </c>
      <c r="Q160" s="82" t="e">
        <f t="shared" si="232"/>
        <v>#REF!</v>
      </c>
      <c r="R160" s="82" t="e">
        <f t="shared" si="233"/>
        <v>#REF!</v>
      </c>
      <c r="S160" s="82" t="e">
        <f t="shared" si="234"/>
        <v>#REF!</v>
      </c>
      <c r="T160" s="82" t="e">
        <f t="shared" si="235"/>
        <v>#REF!</v>
      </c>
      <c r="U160" s="89" t="e">
        <f t="shared" si="236"/>
        <v>#REF!</v>
      </c>
      <c r="V160" s="90" t="e">
        <f>VLOOKUP(A160,#REF!,7,0)</f>
        <v>#REF!</v>
      </c>
      <c r="W160" s="90" t="e">
        <f t="shared" si="237"/>
        <v>#REF!</v>
      </c>
      <c r="X160" s="90" t="e">
        <f t="shared" si="238"/>
        <v>#REF!</v>
      </c>
      <c r="Y160" s="90" t="e">
        <f t="shared" si="239"/>
        <v>#REF!</v>
      </c>
      <c r="Z160" s="90">
        <f t="shared" si="240"/>
        <v>106.09</v>
      </c>
      <c r="AA160" s="90">
        <v>42</v>
      </c>
      <c r="AB160" s="90">
        <f t="shared" si="241"/>
        <v>67.09</v>
      </c>
      <c r="AC160" s="90">
        <v>39</v>
      </c>
      <c r="AD160" s="90">
        <v>14.47</v>
      </c>
      <c r="AE160" s="90">
        <v>15.95</v>
      </c>
      <c r="AF160" s="90">
        <v>-1.48</v>
      </c>
      <c r="AG160" s="90">
        <v>14.47</v>
      </c>
      <c r="AH160" s="97" t="e">
        <f t="shared" si="242"/>
        <v>#REF!</v>
      </c>
      <c r="AI160" s="98" t="e">
        <f t="shared" si="243"/>
        <v>#REF!</v>
      </c>
      <c r="AJ160" s="97" t="e">
        <f t="shared" si="244"/>
        <v>#REF!</v>
      </c>
      <c r="AK160" s="6">
        <v>25.09</v>
      </c>
      <c r="AL160" s="99" t="e">
        <f t="shared" si="245"/>
        <v>#REF!</v>
      </c>
      <c r="AM160" s="6"/>
      <c r="AN160" s="54" t="e">
        <f t="shared" si="246"/>
        <v>#REF!</v>
      </c>
    </row>
    <row r="161" spans="1:40" ht="16.5" customHeight="1">
      <c r="A161" s="39" t="s">
        <v>211</v>
      </c>
      <c r="B161" s="39" t="s">
        <v>87</v>
      </c>
      <c r="C161" s="39" t="s">
        <v>87</v>
      </c>
      <c r="D161" s="67" t="s">
        <v>87</v>
      </c>
      <c r="E161" s="69" t="s">
        <v>95</v>
      </c>
      <c r="F161" s="66" t="s">
        <v>87</v>
      </c>
      <c r="G161" s="64" t="e">
        <f>VLOOKUP(A161,#REF!,4,0)</f>
        <v>#REF!</v>
      </c>
      <c r="H161" s="64" t="e">
        <f>VLOOKUP(A161,#REF!,5,0)</f>
        <v>#REF!</v>
      </c>
      <c r="I161" s="64" t="e">
        <f>VLOOKUP(A161,#REF!,6,0)</f>
        <v>#REF!</v>
      </c>
      <c r="J161" s="81">
        <v>0.8</v>
      </c>
      <c r="K161" s="81">
        <f t="shared" si="230"/>
        <v>0.19999999999999996</v>
      </c>
      <c r="L161" s="84">
        <v>0.8</v>
      </c>
      <c r="M161" s="84">
        <v>0</v>
      </c>
      <c r="N161" s="84">
        <v>0.2</v>
      </c>
      <c r="O161" s="82" t="e">
        <f t="shared" si="209"/>
        <v>#REF!</v>
      </c>
      <c r="P161" s="82" t="e">
        <f t="shared" si="231"/>
        <v>#REF!</v>
      </c>
      <c r="Q161" s="82" t="e">
        <f t="shared" si="232"/>
        <v>#REF!</v>
      </c>
      <c r="R161" s="82" t="e">
        <f t="shared" si="233"/>
        <v>#REF!</v>
      </c>
      <c r="S161" s="82" t="e">
        <f t="shared" si="234"/>
        <v>#REF!</v>
      </c>
      <c r="T161" s="82" t="e">
        <f t="shared" si="235"/>
        <v>#REF!</v>
      </c>
      <c r="U161" s="89" t="e">
        <f t="shared" si="236"/>
        <v>#REF!</v>
      </c>
      <c r="V161" s="90" t="e">
        <f>VLOOKUP(A161,#REF!,7,0)</f>
        <v>#REF!</v>
      </c>
      <c r="W161" s="90" t="e">
        <f t="shared" si="237"/>
        <v>#REF!</v>
      </c>
      <c r="X161" s="90" t="e">
        <f t="shared" si="238"/>
        <v>#REF!</v>
      </c>
      <c r="Y161" s="90" t="e">
        <f t="shared" si="239"/>
        <v>#REF!</v>
      </c>
      <c r="Z161" s="90">
        <f t="shared" si="240"/>
        <v>104.27000000000001</v>
      </c>
      <c r="AA161" s="90">
        <v>37</v>
      </c>
      <c r="AB161" s="90">
        <f t="shared" si="241"/>
        <v>70.27000000000001</v>
      </c>
      <c r="AC161" s="90">
        <v>34</v>
      </c>
      <c r="AD161" s="90">
        <v>22.02</v>
      </c>
      <c r="AE161" s="90">
        <v>19.57</v>
      </c>
      <c r="AF161" s="90">
        <v>2.4500000000000002</v>
      </c>
      <c r="AG161" s="90">
        <v>22.02</v>
      </c>
      <c r="AH161" s="97" t="e">
        <f t="shared" si="242"/>
        <v>#REF!</v>
      </c>
      <c r="AI161" s="98" t="e">
        <f t="shared" si="243"/>
        <v>#REF!</v>
      </c>
      <c r="AJ161" s="97" t="e">
        <f t="shared" si="244"/>
        <v>#REF!</v>
      </c>
      <c r="AK161" s="6">
        <v>33.270000000000003</v>
      </c>
      <c r="AL161" s="99" t="e">
        <f t="shared" si="245"/>
        <v>#REF!</v>
      </c>
      <c r="AM161" s="6"/>
      <c r="AN161" s="54" t="e">
        <f t="shared" si="246"/>
        <v>#REF!</v>
      </c>
    </row>
    <row r="162" spans="1:40" s="47" customFormat="1" ht="24" customHeight="1">
      <c r="A162" s="28" t="s">
        <v>212</v>
      </c>
      <c r="B162" s="28"/>
      <c r="C162" s="28"/>
      <c r="D162" s="70"/>
      <c r="E162" s="70"/>
      <c r="F162" s="28"/>
      <c r="G162" s="71" t="e">
        <f>SUM(G163:G171)</f>
        <v>#REF!</v>
      </c>
      <c r="H162" s="71" t="e">
        <f>SUM(H163:H171)</f>
        <v>#REF!</v>
      </c>
      <c r="I162" s="71" t="e">
        <f>SUM(I163:I171)</f>
        <v>#REF!</v>
      </c>
      <c r="J162" s="85"/>
      <c r="K162" s="85"/>
      <c r="L162" s="85"/>
      <c r="M162" s="85"/>
      <c r="N162" s="85"/>
      <c r="O162" s="78" t="e">
        <f t="shared" ref="O162:AG162" si="247">SUM(O163:O171)</f>
        <v>#REF!</v>
      </c>
      <c r="P162" s="78" t="e">
        <f t="shared" si="247"/>
        <v>#REF!</v>
      </c>
      <c r="Q162" s="78" t="e">
        <f t="shared" si="247"/>
        <v>#REF!</v>
      </c>
      <c r="R162" s="78" t="e">
        <f t="shared" si="247"/>
        <v>#REF!</v>
      </c>
      <c r="S162" s="78" t="e">
        <f t="shared" si="247"/>
        <v>#REF!</v>
      </c>
      <c r="T162" s="78" t="e">
        <f t="shared" si="247"/>
        <v>#REF!</v>
      </c>
      <c r="U162" s="78" t="e">
        <f t="shared" si="247"/>
        <v>#REF!</v>
      </c>
      <c r="V162" s="78" t="e">
        <f t="shared" si="247"/>
        <v>#REF!</v>
      </c>
      <c r="W162" s="78" t="e">
        <f t="shared" si="247"/>
        <v>#REF!</v>
      </c>
      <c r="X162" s="78" t="e">
        <f t="shared" si="247"/>
        <v>#REF!</v>
      </c>
      <c r="Y162" s="78" t="e">
        <f t="shared" si="247"/>
        <v>#REF!</v>
      </c>
      <c r="Z162" s="78">
        <f t="shared" si="247"/>
        <v>2134.73</v>
      </c>
      <c r="AA162" s="78">
        <f t="shared" si="247"/>
        <v>1297</v>
      </c>
      <c r="AB162" s="78">
        <f t="shared" si="247"/>
        <v>1558.7299999999998</v>
      </c>
      <c r="AC162" s="78">
        <f t="shared" si="247"/>
        <v>576</v>
      </c>
      <c r="AD162" s="78">
        <f t="shared" si="247"/>
        <v>-81.210000000000008</v>
      </c>
      <c r="AE162" s="78">
        <f t="shared" si="247"/>
        <v>-191.66000000000003</v>
      </c>
      <c r="AF162" s="78">
        <f t="shared" si="247"/>
        <v>110.44999999999999</v>
      </c>
      <c r="AG162" s="78">
        <f t="shared" si="247"/>
        <v>-81.210000000000008</v>
      </c>
      <c r="AH162" s="78" t="e">
        <f t="shared" ref="AH162:AM162" si="248">SUM(AH163:AH171)</f>
        <v>#REF!</v>
      </c>
      <c r="AI162" s="78" t="e">
        <f t="shared" si="248"/>
        <v>#REF!</v>
      </c>
      <c r="AJ162" s="78" t="e">
        <f t="shared" si="248"/>
        <v>#REF!</v>
      </c>
      <c r="AK162" s="78">
        <f t="shared" si="248"/>
        <v>261.73</v>
      </c>
      <c r="AL162" s="102" t="e">
        <f t="shared" si="248"/>
        <v>#REF!</v>
      </c>
      <c r="AM162" s="78" t="e">
        <f t="shared" si="248"/>
        <v>#REF!</v>
      </c>
    </row>
    <row r="163" spans="1:40" ht="16.5" customHeight="1">
      <c r="A163" s="39" t="s">
        <v>213</v>
      </c>
      <c r="B163" s="39"/>
      <c r="C163" s="39" t="s">
        <v>87</v>
      </c>
      <c r="D163" s="67"/>
      <c r="E163" s="67"/>
      <c r="F163" s="66"/>
      <c r="G163" s="64" t="e">
        <f>VLOOKUP(A163,#REF!,4,0)</f>
        <v>#REF!</v>
      </c>
      <c r="H163" s="64" t="e">
        <f>VLOOKUP(A163,#REF!,5,0)</f>
        <v>#REF!</v>
      </c>
      <c r="I163" s="64" t="e">
        <f>VLOOKUP(A163,#REF!,6,0)</f>
        <v>#REF!</v>
      </c>
      <c r="J163" s="81">
        <v>0.8</v>
      </c>
      <c r="K163" s="81">
        <f t="shared" ref="K163:K171" si="249">1-J163</f>
        <v>0.19999999999999996</v>
      </c>
      <c r="L163" s="82">
        <v>0</v>
      </c>
      <c r="M163" s="82">
        <v>1</v>
      </c>
      <c r="N163" s="82">
        <v>0</v>
      </c>
      <c r="O163" s="82" t="e">
        <f t="shared" si="209"/>
        <v>#REF!</v>
      </c>
      <c r="P163" s="82" t="e">
        <f t="shared" ref="P163:P171" si="250">ROUND(J163*(H163*0.2+I163*0.16),2)</f>
        <v>#REF!</v>
      </c>
      <c r="Q163" s="82" t="e">
        <f t="shared" ref="Q163:Q171" si="251">ROUND(K163*L163*(H163*0.2+I163*0.16),2)</f>
        <v>#REF!</v>
      </c>
      <c r="R163" s="82" t="e">
        <f t="shared" ref="R163:R171" si="252">ROUND(K163*M163*(H163*0.2+I163*0.16),2)</f>
        <v>#REF!</v>
      </c>
      <c r="S163" s="82" t="e">
        <f t="shared" ref="S163:S171" si="253">ROUND(K163*N163*(H163*0.2+I163*0.16),2)</f>
        <v>#REF!</v>
      </c>
      <c r="T163" s="82" t="e">
        <f t="shared" ref="T163:T171" si="254">R163+S163</f>
        <v>#REF!</v>
      </c>
      <c r="U163" s="89" t="e">
        <f t="shared" ref="U163:U171" si="255">ROUND((H163*0.2+I163*0.16),2)</f>
        <v>#REF!</v>
      </c>
      <c r="V163" s="90" t="e">
        <f>VLOOKUP(A163,#REF!,7,0)</f>
        <v>#REF!</v>
      </c>
      <c r="W163" s="90" t="e">
        <f t="shared" ref="W163:W171" si="256">X163+Y163</f>
        <v>#REF!</v>
      </c>
      <c r="X163" s="90" t="e">
        <f t="shared" ref="X163:X171" si="257">P163+V163</f>
        <v>#REF!</v>
      </c>
      <c r="Y163" s="90" t="e">
        <f t="shared" ref="Y163:Y171" si="258">Q163</f>
        <v>#REF!</v>
      </c>
      <c r="Z163" s="90">
        <f t="shared" ref="Z163:Z171" si="259">AB163+AC163</f>
        <v>200.2</v>
      </c>
      <c r="AA163" s="90">
        <v>137</v>
      </c>
      <c r="AB163" s="90">
        <f t="shared" ref="AB163:AB171" si="260">AA163+AK163</f>
        <v>139.19999999999999</v>
      </c>
      <c r="AC163" s="90">
        <v>61</v>
      </c>
      <c r="AD163" s="90">
        <v>-23.38</v>
      </c>
      <c r="AE163" s="90">
        <v>-46</v>
      </c>
      <c r="AF163" s="90">
        <v>22.62</v>
      </c>
      <c r="AG163" s="90">
        <v>-23.38</v>
      </c>
      <c r="AH163" s="97" t="e">
        <f t="shared" ref="AH163:AH171" si="261">AI163+AJ163</f>
        <v>#REF!</v>
      </c>
      <c r="AI163" s="98" t="e">
        <f t="shared" ref="AI163:AI171" si="262">P163-AA163+V163</f>
        <v>#REF!</v>
      </c>
      <c r="AJ163" s="97" t="e">
        <f t="shared" ref="AJ163:AJ171" si="263">Q163-AC163</f>
        <v>#REF!</v>
      </c>
      <c r="AK163" s="6">
        <v>2.2000000000000002</v>
      </c>
      <c r="AL163" s="99" t="e">
        <f t="shared" ref="AL163:AL171" si="264">W163-Z163</f>
        <v>#REF!</v>
      </c>
      <c r="AM163" s="101" t="e">
        <f>AK163-AI163</f>
        <v>#REF!</v>
      </c>
      <c r="AN163" s="54" t="e">
        <f t="shared" ref="AN163:AN171" si="265">AL163+AC163</f>
        <v>#REF!</v>
      </c>
    </row>
    <row r="164" spans="1:40" ht="16.5" customHeight="1">
      <c r="A164" s="39" t="s">
        <v>214</v>
      </c>
      <c r="B164" s="39" t="s">
        <v>87</v>
      </c>
      <c r="C164" s="39" t="s">
        <v>87</v>
      </c>
      <c r="D164" s="67" t="s">
        <v>78</v>
      </c>
      <c r="E164" s="67" t="s">
        <v>215</v>
      </c>
      <c r="F164" s="66" t="s">
        <v>87</v>
      </c>
      <c r="G164" s="64" t="e">
        <f>VLOOKUP(A164,#REF!,4,0)</f>
        <v>#REF!</v>
      </c>
      <c r="H164" s="64" t="e">
        <f>VLOOKUP(A164,#REF!,5,0)</f>
        <v>#REF!</v>
      </c>
      <c r="I164" s="64" t="e">
        <f>VLOOKUP(A164,#REF!,6,0)</f>
        <v>#REF!</v>
      </c>
      <c r="J164" s="81">
        <v>0.8</v>
      </c>
      <c r="K164" s="81">
        <f t="shared" si="249"/>
        <v>0.19999999999999996</v>
      </c>
      <c r="L164" s="84">
        <v>0.8</v>
      </c>
      <c r="M164" s="84">
        <v>0</v>
      </c>
      <c r="N164" s="84">
        <v>0.2</v>
      </c>
      <c r="O164" s="82" t="e">
        <f t="shared" si="209"/>
        <v>#REF!</v>
      </c>
      <c r="P164" s="82" t="e">
        <f t="shared" si="250"/>
        <v>#REF!</v>
      </c>
      <c r="Q164" s="82" t="e">
        <f t="shared" si="251"/>
        <v>#REF!</v>
      </c>
      <c r="R164" s="82" t="e">
        <f t="shared" si="252"/>
        <v>#REF!</v>
      </c>
      <c r="S164" s="82" t="e">
        <f t="shared" si="253"/>
        <v>#REF!</v>
      </c>
      <c r="T164" s="82" t="e">
        <f t="shared" si="254"/>
        <v>#REF!</v>
      </c>
      <c r="U164" s="89" t="e">
        <f t="shared" si="255"/>
        <v>#REF!</v>
      </c>
      <c r="V164" s="90" t="e">
        <f>VLOOKUP(A164,#REF!,7,0)</f>
        <v>#REF!</v>
      </c>
      <c r="W164" s="90" t="e">
        <f t="shared" si="256"/>
        <v>#REF!</v>
      </c>
      <c r="X164" s="90" t="e">
        <f t="shared" si="257"/>
        <v>#REF!</v>
      </c>
      <c r="Y164" s="90" t="e">
        <f t="shared" si="258"/>
        <v>#REF!</v>
      </c>
      <c r="Z164" s="90">
        <f t="shared" si="259"/>
        <v>135.25</v>
      </c>
      <c r="AA164" s="90">
        <v>81</v>
      </c>
      <c r="AB164" s="90">
        <f t="shared" si="260"/>
        <v>99.25</v>
      </c>
      <c r="AC164" s="90">
        <v>36</v>
      </c>
      <c r="AD164" s="90">
        <v>-2.61</v>
      </c>
      <c r="AE164" s="90">
        <v>-14.63</v>
      </c>
      <c r="AF164" s="90">
        <v>12.02</v>
      </c>
      <c r="AG164" s="90">
        <v>-2.61</v>
      </c>
      <c r="AH164" s="97" t="e">
        <f t="shared" si="261"/>
        <v>#REF!</v>
      </c>
      <c r="AI164" s="98" t="e">
        <f t="shared" si="262"/>
        <v>#REF!</v>
      </c>
      <c r="AJ164" s="97" t="e">
        <f t="shared" si="263"/>
        <v>#REF!</v>
      </c>
      <c r="AK164" s="6">
        <v>18.25</v>
      </c>
      <c r="AL164" s="99" t="e">
        <f t="shared" si="264"/>
        <v>#REF!</v>
      </c>
      <c r="AM164" s="6"/>
      <c r="AN164" s="54" t="e">
        <f t="shared" si="265"/>
        <v>#REF!</v>
      </c>
    </row>
    <row r="165" spans="1:40" ht="16.5" customHeight="1">
      <c r="A165" s="39" t="s">
        <v>216</v>
      </c>
      <c r="B165" s="39" t="s">
        <v>87</v>
      </c>
      <c r="C165" s="39" t="s">
        <v>87</v>
      </c>
      <c r="D165" s="67" t="s">
        <v>78</v>
      </c>
      <c r="E165" s="69" t="s">
        <v>95</v>
      </c>
      <c r="F165" s="66" t="s">
        <v>87</v>
      </c>
      <c r="G165" s="64" t="e">
        <f>VLOOKUP(A165,#REF!,4,0)</f>
        <v>#REF!</v>
      </c>
      <c r="H165" s="64" t="e">
        <f>VLOOKUP(A165,#REF!,5,0)</f>
        <v>#REF!</v>
      </c>
      <c r="I165" s="64" t="e">
        <f>VLOOKUP(A165,#REF!,6,0)</f>
        <v>#REF!</v>
      </c>
      <c r="J165" s="81">
        <v>0.8</v>
      </c>
      <c r="K165" s="81">
        <f t="shared" si="249"/>
        <v>0.19999999999999996</v>
      </c>
      <c r="L165" s="84">
        <v>0.8</v>
      </c>
      <c r="M165" s="84">
        <v>0</v>
      </c>
      <c r="N165" s="84">
        <v>0.2</v>
      </c>
      <c r="O165" s="82" t="e">
        <f t="shared" si="209"/>
        <v>#REF!</v>
      </c>
      <c r="P165" s="82" t="e">
        <f t="shared" si="250"/>
        <v>#REF!</v>
      </c>
      <c r="Q165" s="82" t="e">
        <f t="shared" si="251"/>
        <v>#REF!</v>
      </c>
      <c r="R165" s="82" t="e">
        <f t="shared" si="252"/>
        <v>#REF!</v>
      </c>
      <c r="S165" s="82" t="e">
        <f t="shared" si="253"/>
        <v>#REF!</v>
      </c>
      <c r="T165" s="82" t="e">
        <f t="shared" si="254"/>
        <v>#REF!</v>
      </c>
      <c r="U165" s="89" t="e">
        <f t="shared" si="255"/>
        <v>#REF!</v>
      </c>
      <c r="V165" s="90" t="e">
        <f>VLOOKUP(A165,#REF!,7,0)</f>
        <v>#REF!</v>
      </c>
      <c r="W165" s="90" t="e">
        <f t="shared" si="256"/>
        <v>#REF!</v>
      </c>
      <c r="X165" s="90" t="e">
        <f t="shared" si="257"/>
        <v>#REF!</v>
      </c>
      <c r="Y165" s="90" t="e">
        <f t="shared" si="258"/>
        <v>#REF!</v>
      </c>
      <c r="Z165" s="90">
        <f t="shared" si="259"/>
        <v>196.13</v>
      </c>
      <c r="AA165" s="90">
        <v>117</v>
      </c>
      <c r="AB165" s="90">
        <f t="shared" si="260"/>
        <v>144.13</v>
      </c>
      <c r="AC165" s="90">
        <v>52</v>
      </c>
      <c r="AD165" s="90">
        <v>-6.86</v>
      </c>
      <c r="AE165" s="90">
        <v>-15.74</v>
      </c>
      <c r="AF165" s="90">
        <v>8.8800000000000008</v>
      </c>
      <c r="AG165" s="90">
        <v>-6.86</v>
      </c>
      <c r="AH165" s="97" t="e">
        <f t="shared" si="261"/>
        <v>#REF!</v>
      </c>
      <c r="AI165" s="98" t="e">
        <f t="shared" si="262"/>
        <v>#REF!</v>
      </c>
      <c r="AJ165" s="97" t="e">
        <f t="shared" si="263"/>
        <v>#REF!</v>
      </c>
      <c r="AK165" s="6">
        <v>27.13</v>
      </c>
      <c r="AL165" s="99" t="e">
        <f t="shared" si="264"/>
        <v>#REF!</v>
      </c>
      <c r="AM165" s="6"/>
      <c r="AN165" s="54" t="e">
        <f t="shared" si="265"/>
        <v>#REF!</v>
      </c>
    </row>
    <row r="166" spans="1:40" ht="16.5" customHeight="1">
      <c r="A166" s="39" t="s">
        <v>217</v>
      </c>
      <c r="B166" s="39" t="s">
        <v>87</v>
      </c>
      <c r="C166" s="39" t="s">
        <v>87</v>
      </c>
      <c r="D166" s="67" t="s">
        <v>78</v>
      </c>
      <c r="E166" s="69" t="s">
        <v>95</v>
      </c>
      <c r="F166" s="66" t="s">
        <v>87</v>
      </c>
      <c r="G166" s="64" t="e">
        <f>VLOOKUP(A166,#REF!,4,0)</f>
        <v>#REF!</v>
      </c>
      <c r="H166" s="64" t="e">
        <f>VLOOKUP(A166,#REF!,5,0)</f>
        <v>#REF!</v>
      </c>
      <c r="I166" s="64" t="e">
        <f>VLOOKUP(A166,#REF!,6,0)</f>
        <v>#REF!</v>
      </c>
      <c r="J166" s="81">
        <v>0.8</v>
      </c>
      <c r="K166" s="81">
        <f t="shared" si="249"/>
        <v>0.19999999999999996</v>
      </c>
      <c r="L166" s="84">
        <v>0.8</v>
      </c>
      <c r="M166" s="84">
        <v>0</v>
      </c>
      <c r="N166" s="84">
        <v>0.2</v>
      </c>
      <c r="O166" s="82" t="e">
        <f t="shared" si="209"/>
        <v>#REF!</v>
      </c>
      <c r="P166" s="82" t="e">
        <f t="shared" si="250"/>
        <v>#REF!</v>
      </c>
      <c r="Q166" s="82" t="e">
        <f t="shared" si="251"/>
        <v>#REF!</v>
      </c>
      <c r="R166" s="82" t="e">
        <f t="shared" si="252"/>
        <v>#REF!</v>
      </c>
      <c r="S166" s="82" t="e">
        <f t="shared" si="253"/>
        <v>#REF!</v>
      </c>
      <c r="T166" s="82" t="e">
        <f t="shared" si="254"/>
        <v>#REF!</v>
      </c>
      <c r="U166" s="89" t="e">
        <f t="shared" si="255"/>
        <v>#REF!</v>
      </c>
      <c r="V166" s="90" t="e">
        <f>VLOOKUP(A166,#REF!,7,0)</f>
        <v>#REF!</v>
      </c>
      <c r="W166" s="90" t="e">
        <f t="shared" si="256"/>
        <v>#REF!</v>
      </c>
      <c r="X166" s="90" t="e">
        <f t="shared" si="257"/>
        <v>#REF!</v>
      </c>
      <c r="Y166" s="90" t="e">
        <f t="shared" si="258"/>
        <v>#REF!</v>
      </c>
      <c r="Z166" s="90">
        <f t="shared" si="259"/>
        <v>316.55</v>
      </c>
      <c r="AA166" s="90">
        <v>149</v>
      </c>
      <c r="AB166" s="90">
        <f t="shared" si="260"/>
        <v>250.55</v>
      </c>
      <c r="AC166" s="90">
        <v>66</v>
      </c>
      <c r="AD166" s="90">
        <v>27.52</v>
      </c>
      <c r="AE166" s="90">
        <v>-19.84</v>
      </c>
      <c r="AF166" s="90">
        <v>47.36</v>
      </c>
      <c r="AG166" s="90">
        <v>27.52</v>
      </c>
      <c r="AH166" s="97" t="e">
        <f t="shared" si="261"/>
        <v>#REF!</v>
      </c>
      <c r="AI166" s="98" t="e">
        <f t="shared" si="262"/>
        <v>#REF!</v>
      </c>
      <c r="AJ166" s="97" t="e">
        <f t="shared" si="263"/>
        <v>#REF!</v>
      </c>
      <c r="AK166" s="6">
        <v>101.55</v>
      </c>
      <c r="AL166" s="99" t="e">
        <f t="shared" si="264"/>
        <v>#REF!</v>
      </c>
      <c r="AM166" s="6"/>
      <c r="AN166" s="54" t="e">
        <f t="shared" si="265"/>
        <v>#REF!</v>
      </c>
    </row>
    <row r="167" spans="1:40" ht="16.5" customHeight="1">
      <c r="A167" s="39" t="s">
        <v>218</v>
      </c>
      <c r="B167" s="39" t="s">
        <v>87</v>
      </c>
      <c r="C167" s="39" t="s">
        <v>87</v>
      </c>
      <c r="D167" s="67" t="s">
        <v>78</v>
      </c>
      <c r="E167" s="69" t="s">
        <v>95</v>
      </c>
      <c r="F167" s="66" t="s">
        <v>87</v>
      </c>
      <c r="G167" s="64" t="e">
        <f>VLOOKUP(A167,#REF!,4,0)</f>
        <v>#REF!</v>
      </c>
      <c r="H167" s="64" t="e">
        <f>VLOOKUP(A167,#REF!,5,0)</f>
        <v>#REF!</v>
      </c>
      <c r="I167" s="64" t="e">
        <f>VLOOKUP(A167,#REF!,6,0)</f>
        <v>#REF!</v>
      </c>
      <c r="J167" s="81">
        <v>0.8</v>
      </c>
      <c r="K167" s="81">
        <f t="shared" si="249"/>
        <v>0.19999999999999996</v>
      </c>
      <c r="L167" s="84">
        <v>0.8</v>
      </c>
      <c r="M167" s="84">
        <v>0</v>
      </c>
      <c r="N167" s="84">
        <v>0.2</v>
      </c>
      <c r="O167" s="82" t="e">
        <f t="shared" si="209"/>
        <v>#REF!</v>
      </c>
      <c r="P167" s="82" t="e">
        <f t="shared" si="250"/>
        <v>#REF!</v>
      </c>
      <c r="Q167" s="82" t="e">
        <f t="shared" si="251"/>
        <v>#REF!</v>
      </c>
      <c r="R167" s="82" t="e">
        <f t="shared" si="252"/>
        <v>#REF!</v>
      </c>
      <c r="S167" s="82" t="e">
        <f t="shared" si="253"/>
        <v>#REF!</v>
      </c>
      <c r="T167" s="82" t="e">
        <f t="shared" si="254"/>
        <v>#REF!</v>
      </c>
      <c r="U167" s="89" t="e">
        <f t="shared" si="255"/>
        <v>#REF!</v>
      </c>
      <c r="V167" s="90" t="e">
        <f>VLOOKUP(A167,#REF!,7,0)</f>
        <v>#REF!</v>
      </c>
      <c r="W167" s="90" t="e">
        <f t="shared" si="256"/>
        <v>#REF!</v>
      </c>
      <c r="X167" s="90" t="e">
        <f t="shared" si="257"/>
        <v>#REF!</v>
      </c>
      <c r="Y167" s="90" t="e">
        <f t="shared" si="258"/>
        <v>#REF!</v>
      </c>
      <c r="Z167" s="90">
        <f t="shared" si="259"/>
        <v>252.66</v>
      </c>
      <c r="AA167" s="90">
        <v>158</v>
      </c>
      <c r="AB167" s="90">
        <f t="shared" si="260"/>
        <v>182.66</v>
      </c>
      <c r="AC167" s="90">
        <v>70</v>
      </c>
      <c r="AD167" s="90">
        <v>9.4299999999999908</v>
      </c>
      <c r="AE167" s="90">
        <v>-33.43</v>
      </c>
      <c r="AF167" s="90">
        <v>42.86</v>
      </c>
      <c r="AG167" s="90">
        <v>9.4299999999999908</v>
      </c>
      <c r="AH167" s="97" t="e">
        <f t="shared" si="261"/>
        <v>#REF!</v>
      </c>
      <c r="AI167" s="98" t="e">
        <f t="shared" si="262"/>
        <v>#REF!</v>
      </c>
      <c r="AJ167" s="97" t="e">
        <f t="shared" si="263"/>
        <v>#REF!</v>
      </c>
      <c r="AK167" s="6">
        <v>24.66</v>
      </c>
      <c r="AL167" s="99" t="e">
        <f t="shared" si="264"/>
        <v>#REF!</v>
      </c>
      <c r="AM167" s="6"/>
      <c r="AN167" s="54" t="e">
        <f t="shared" si="265"/>
        <v>#REF!</v>
      </c>
    </row>
    <row r="168" spans="1:40" ht="16.5" customHeight="1">
      <c r="A168" s="39" t="s">
        <v>219</v>
      </c>
      <c r="B168" s="39" t="s">
        <v>87</v>
      </c>
      <c r="C168" s="39" t="s">
        <v>87</v>
      </c>
      <c r="D168" s="67" t="s">
        <v>78</v>
      </c>
      <c r="E168" s="69" t="s">
        <v>95</v>
      </c>
      <c r="F168" s="66" t="s">
        <v>87</v>
      </c>
      <c r="G168" s="64" t="e">
        <f>VLOOKUP(A168,#REF!,4,0)</f>
        <v>#REF!</v>
      </c>
      <c r="H168" s="64" t="e">
        <f>VLOOKUP(A168,#REF!,5,0)</f>
        <v>#REF!</v>
      </c>
      <c r="I168" s="64" t="e">
        <f>VLOOKUP(A168,#REF!,6,0)</f>
        <v>#REF!</v>
      </c>
      <c r="J168" s="81">
        <v>0.8</v>
      </c>
      <c r="K168" s="81">
        <f t="shared" si="249"/>
        <v>0.19999999999999996</v>
      </c>
      <c r="L168" s="84">
        <v>0.8</v>
      </c>
      <c r="M168" s="84">
        <v>0</v>
      </c>
      <c r="N168" s="84">
        <v>0.2</v>
      </c>
      <c r="O168" s="82" t="e">
        <f t="shared" si="209"/>
        <v>#REF!</v>
      </c>
      <c r="P168" s="82" t="e">
        <f t="shared" si="250"/>
        <v>#REF!</v>
      </c>
      <c r="Q168" s="82" t="e">
        <f t="shared" si="251"/>
        <v>#REF!</v>
      </c>
      <c r="R168" s="82" t="e">
        <f t="shared" si="252"/>
        <v>#REF!</v>
      </c>
      <c r="S168" s="82" t="e">
        <f t="shared" si="253"/>
        <v>#REF!</v>
      </c>
      <c r="T168" s="82" t="e">
        <f t="shared" si="254"/>
        <v>#REF!</v>
      </c>
      <c r="U168" s="89" t="e">
        <f t="shared" si="255"/>
        <v>#REF!</v>
      </c>
      <c r="V168" s="90" t="e">
        <f>VLOOKUP(A168,#REF!,7,0)</f>
        <v>#REF!</v>
      </c>
      <c r="W168" s="90" t="e">
        <f t="shared" si="256"/>
        <v>#REF!</v>
      </c>
      <c r="X168" s="90" t="e">
        <f t="shared" si="257"/>
        <v>#REF!</v>
      </c>
      <c r="Y168" s="90" t="e">
        <f t="shared" si="258"/>
        <v>#REF!</v>
      </c>
      <c r="Z168" s="90">
        <f t="shared" si="259"/>
        <v>257.58</v>
      </c>
      <c r="AA168" s="90">
        <v>140</v>
      </c>
      <c r="AB168" s="90">
        <f t="shared" si="260"/>
        <v>195.57999999999998</v>
      </c>
      <c r="AC168" s="90">
        <v>62</v>
      </c>
      <c r="AD168" s="90">
        <v>11.64</v>
      </c>
      <c r="AE168" s="90">
        <v>-7.52</v>
      </c>
      <c r="AF168" s="90">
        <v>19.16</v>
      </c>
      <c r="AG168" s="90">
        <v>11.64</v>
      </c>
      <c r="AH168" s="97" t="e">
        <f t="shared" si="261"/>
        <v>#REF!</v>
      </c>
      <c r="AI168" s="98" t="e">
        <f t="shared" si="262"/>
        <v>#REF!</v>
      </c>
      <c r="AJ168" s="97" t="e">
        <f t="shared" si="263"/>
        <v>#REF!</v>
      </c>
      <c r="AK168" s="6">
        <v>55.58</v>
      </c>
      <c r="AL168" s="99" t="e">
        <f t="shared" si="264"/>
        <v>#REF!</v>
      </c>
      <c r="AM168" s="6"/>
      <c r="AN168" s="54" t="e">
        <f t="shared" si="265"/>
        <v>#REF!</v>
      </c>
    </row>
    <row r="169" spans="1:40" ht="16.5" customHeight="1">
      <c r="A169" s="39" t="s">
        <v>220</v>
      </c>
      <c r="B169" s="39" t="s">
        <v>87</v>
      </c>
      <c r="C169" s="39" t="s">
        <v>87</v>
      </c>
      <c r="D169" s="67" t="s">
        <v>78</v>
      </c>
      <c r="E169" s="69" t="s">
        <v>95</v>
      </c>
      <c r="F169" s="66" t="s">
        <v>87</v>
      </c>
      <c r="G169" s="64" t="e">
        <f>VLOOKUP(A169,#REF!,4,0)</f>
        <v>#REF!</v>
      </c>
      <c r="H169" s="64" t="e">
        <f>VLOOKUP(A169,#REF!,5,0)</f>
        <v>#REF!</v>
      </c>
      <c r="I169" s="64" t="e">
        <f>VLOOKUP(A169,#REF!,6,0)</f>
        <v>#REF!</v>
      </c>
      <c r="J169" s="81">
        <v>0.8</v>
      </c>
      <c r="K169" s="81">
        <f t="shared" si="249"/>
        <v>0.19999999999999996</v>
      </c>
      <c r="L169" s="84">
        <v>0.8</v>
      </c>
      <c r="M169" s="84">
        <v>0</v>
      </c>
      <c r="N169" s="84">
        <v>0.2</v>
      </c>
      <c r="O169" s="82" t="e">
        <f t="shared" si="209"/>
        <v>#REF!</v>
      </c>
      <c r="P169" s="82" t="e">
        <f t="shared" si="250"/>
        <v>#REF!</v>
      </c>
      <c r="Q169" s="82" t="e">
        <f t="shared" si="251"/>
        <v>#REF!</v>
      </c>
      <c r="R169" s="82" t="e">
        <f t="shared" si="252"/>
        <v>#REF!</v>
      </c>
      <c r="S169" s="82" t="e">
        <f t="shared" si="253"/>
        <v>#REF!</v>
      </c>
      <c r="T169" s="82" t="e">
        <f t="shared" si="254"/>
        <v>#REF!</v>
      </c>
      <c r="U169" s="89" t="e">
        <f t="shared" si="255"/>
        <v>#REF!</v>
      </c>
      <c r="V169" s="90" t="e">
        <f>VLOOKUP(A169,#REF!,7,0)</f>
        <v>#REF!</v>
      </c>
      <c r="W169" s="90" t="e">
        <f t="shared" si="256"/>
        <v>#REF!</v>
      </c>
      <c r="X169" s="90" t="e">
        <f t="shared" si="257"/>
        <v>#REF!</v>
      </c>
      <c r="Y169" s="90" t="e">
        <f t="shared" si="258"/>
        <v>#REF!</v>
      </c>
      <c r="Z169" s="90">
        <f t="shared" si="259"/>
        <v>132.26999999999998</v>
      </c>
      <c r="AA169" s="90">
        <v>76</v>
      </c>
      <c r="AB169" s="90">
        <f t="shared" si="260"/>
        <v>98.27</v>
      </c>
      <c r="AC169" s="90">
        <v>34</v>
      </c>
      <c r="AD169" s="90">
        <v>-2.75</v>
      </c>
      <c r="AE169" s="90">
        <v>-12.48</v>
      </c>
      <c r="AF169" s="90">
        <v>9.73</v>
      </c>
      <c r="AG169" s="90">
        <v>-2.75</v>
      </c>
      <c r="AH169" s="97" t="e">
        <f t="shared" si="261"/>
        <v>#REF!</v>
      </c>
      <c r="AI169" s="98" t="e">
        <f t="shared" si="262"/>
        <v>#REF!</v>
      </c>
      <c r="AJ169" s="97" t="e">
        <f t="shared" si="263"/>
        <v>#REF!</v>
      </c>
      <c r="AK169" s="6">
        <v>22.27</v>
      </c>
      <c r="AL169" s="99" t="e">
        <f t="shared" si="264"/>
        <v>#REF!</v>
      </c>
      <c r="AM169" s="6"/>
      <c r="AN169" s="54" t="e">
        <f t="shared" si="265"/>
        <v>#REF!</v>
      </c>
    </row>
    <row r="170" spans="1:40" ht="16.5" customHeight="1">
      <c r="A170" s="39" t="s">
        <v>221</v>
      </c>
      <c r="B170" s="39" t="s">
        <v>87</v>
      </c>
      <c r="C170" s="39" t="s">
        <v>87</v>
      </c>
      <c r="D170" s="67" t="s">
        <v>78</v>
      </c>
      <c r="E170" s="69" t="s">
        <v>95</v>
      </c>
      <c r="F170" s="66" t="s">
        <v>87</v>
      </c>
      <c r="G170" s="64" t="e">
        <f>VLOOKUP(A170,#REF!,4,0)</f>
        <v>#REF!</v>
      </c>
      <c r="H170" s="64" t="e">
        <f>VLOOKUP(A170,#REF!,5,0)</f>
        <v>#REF!</v>
      </c>
      <c r="I170" s="64" t="e">
        <f>VLOOKUP(A170,#REF!,6,0)</f>
        <v>#REF!</v>
      </c>
      <c r="J170" s="81">
        <v>0.8</v>
      </c>
      <c r="K170" s="81">
        <f t="shared" si="249"/>
        <v>0.19999999999999996</v>
      </c>
      <c r="L170" s="84">
        <v>0.8</v>
      </c>
      <c r="M170" s="84">
        <v>0</v>
      </c>
      <c r="N170" s="84">
        <v>0.2</v>
      </c>
      <c r="O170" s="82" t="e">
        <f t="shared" si="209"/>
        <v>#REF!</v>
      </c>
      <c r="P170" s="82" t="e">
        <f t="shared" si="250"/>
        <v>#REF!</v>
      </c>
      <c r="Q170" s="82" t="e">
        <f t="shared" si="251"/>
        <v>#REF!</v>
      </c>
      <c r="R170" s="82" t="e">
        <f t="shared" si="252"/>
        <v>#REF!</v>
      </c>
      <c r="S170" s="82" t="e">
        <f t="shared" si="253"/>
        <v>#REF!</v>
      </c>
      <c r="T170" s="82" t="e">
        <f t="shared" si="254"/>
        <v>#REF!</v>
      </c>
      <c r="U170" s="89" t="e">
        <f t="shared" si="255"/>
        <v>#REF!</v>
      </c>
      <c r="V170" s="90" t="e">
        <f>VLOOKUP(A170,#REF!,7,0)</f>
        <v>#REF!</v>
      </c>
      <c r="W170" s="90" t="e">
        <f t="shared" si="256"/>
        <v>#REF!</v>
      </c>
      <c r="X170" s="90" t="e">
        <f t="shared" si="257"/>
        <v>#REF!</v>
      </c>
      <c r="Y170" s="90" t="e">
        <f t="shared" si="258"/>
        <v>#REF!</v>
      </c>
      <c r="Z170" s="90">
        <f t="shared" si="259"/>
        <v>387.8</v>
      </c>
      <c r="AA170" s="90">
        <v>196</v>
      </c>
      <c r="AB170" s="90">
        <f t="shared" si="260"/>
        <v>300.8</v>
      </c>
      <c r="AC170" s="90">
        <v>87</v>
      </c>
      <c r="AD170" s="90">
        <v>30.69</v>
      </c>
      <c r="AE170" s="90">
        <v>-17.28</v>
      </c>
      <c r="AF170" s="90">
        <v>47.97</v>
      </c>
      <c r="AG170" s="90">
        <v>30.69</v>
      </c>
      <c r="AH170" s="97" t="e">
        <f t="shared" si="261"/>
        <v>#REF!</v>
      </c>
      <c r="AI170" s="98" t="e">
        <f t="shared" si="262"/>
        <v>#REF!</v>
      </c>
      <c r="AJ170" s="97" t="e">
        <f t="shared" si="263"/>
        <v>#REF!</v>
      </c>
      <c r="AK170" s="6">
        <v>104.8</v>
      </c>
      <c r="AL170" s="99" t="e">
        <f t="shared" si="264"/>
        <v>#REF!</v>
      </c>
      <c r="AM170" s="6"/>
      <c r="AN170" s="54" t="e">
        <f t="shared" si="265"/>
        <v>#REF!</v>
      </c>
    </row>
    <row r="171" spans="1:40" ht="16.5" customHeight="1">
      <c r="A171" s="39" t="s">
        <v>222</v>
      </c>
      <c r="B171" s="39" t="s">
        <v>87</v>
      </c>
      <c r="C171" s="39" t="s">
        <v>87</v>
      </c>
      <c r="D171" s="67" t="s">
        <v>78</v>
      </c>
      <c r="E171" s="69" t="s">
        <v>95</v>
      </c>
      <c r="F171" s="66" t="s">
        <v>87</v>
      </c>
      <c r="G171" s="64" t="e">
        <f>VLOOKUP(A171,#REF!,4,0)</f>
        <v>#REF!</v>
      </c>
      <c r="H171" s="64" t="e">
        <f>VLOOKUP(A171,#REF!,5,0)</f>
        <v>#REF!</v>
      </c>
      <c r="I171" s="64" t="e">
        <f>VLOOKUP(A171,#REF!,6,0)</f>
        <v>#REF!</v>
      </c>
      <c r="J171" s="81">
        <v>0.8</v>
      </c>
      <c r="K171" s="81">
        <f t="shared" si="249"/>
        <v>0.19999999999999996</v>
      </c>
      <c r="L171" s="84">
        <v>0.8</v>
      </c>
      <c r="M171" s="84">
        <v>0</v>
      </c>
      <c r="N171" s="84">
        <v>0.2</v>
      </c>
      <c r="O171" s="82" t="e">
        <f t="shared" si="209"/>
        <v>#REF!</v>
      </c>
      <c r="P171" s="82" t="e">
        <f t="shared" si="250"/>
        <v>#REF!</v>
      </c>
      <c r="Q171" s="82" t="e">
        <f t="shared" si="251"/>
        <v>#REF!</v>
      </c>
      <c r="R171" s="82" t="e">
        <f t="shared" si="252"/>
        <v>#REF!</v>
      </c>
      <c r="S171" s="82" t="e">
        <f t="shared" si="253"/>
        <v>#REF!</v>
      </c>
      <c r="T171" s="82" t="e">
        <f t="shared" si="254"/>
        <v>#REF!</v>
      </c>
      <c r="U171" s="89" t="e">
        <f t="shared" si="255"/>
        <v>#REF!</v>
      </c>
      <c r="V171" s="90" t="e">
        <f>VLOOKUP(A171,#REF!,7,0)</f>
        <v>#REF!</v>
      </c>
      <c r="W171" s="90" t="e">
        <f t="shared" si="256"/>
        <v>#REF!</v>
      </c>
      <c r="X171" s="90" t="e">
        <f t="shared" si="257"/>
        <v>#REF!</v>
      </c>
      <c r="Y171" s="90" t="e">
        <f t="shared" si="258"/>
        <v>#REF!</v>
      </c>
      <c r="Z171" s="90">
        <f t="shared" si="259"/>
        <v>256.29000000000002</v>
      </c>
      <c r="AA171" s="90">
        <v>243</v>
      </c>
      <c r="AB171" s="90">
        <f t="shared" si="260"/>
        <v>148.29000000000002</v>
      </c>
      <c r="AC171" s="90">
        <v>108</v>
      </c>
      <c r="AD171" s="90">
        <v>-124.89</v>
      </c>
      <c r="AE171" s="90">
        <v>-24.74</v>
      </c>
      <c r="AF171" s="90">
        <v>-100.15</v>
      </c>
      <c r="AG171" s="90">
        <v>-124.89</v>
      </c>
      <c r="AH171" s="97" t="e">
        <f t="shared" si="261"/>
        <v>#REF!</v>
      </c>
      <c r="AI171" s="98" t="e">
        <f t="shared" si="262"/>
        <v>#REF!</v>
      </c>
      <c r="AJ171" s="97" t="e">
        <f t="shared" si="263"/>
        <v>#REF!</v>
      </c>
      <c r="AK171" s="6">
        <v>-94.71</v>
      </c>
      <c r="AL171" s="99" t="e">
        <f t="shared" si="264"/>
        <v>#REF!</v>
      </c>
      <c r="AM171" s="6"/>
      <c r="AN171" s="54" t="e">
        <f t="shared" si="265"/>
        <v>#REF!</v>
      </c>
    </row>
    <row r="172" spans="1:40">
      <c r="O172" s="108"/>
      <c r="P172" s="108"/>
      <c r="Q172" s="108"/>
      <c r="R172" s="108"/>
      <c r="S172" s="108"/>
      <c r="T172" s="108"/>
      <c r="U172" s="108"/>
    </row>
  </sheetData>
  <autoFilter ref="A9:AL171"/>
  <mergeCells count="42">
    <mergeCell ref="AM4:AM6"/>
    <mergeCell ref="AH5:AH6"/>
    <mergeCell ref="AI5:AI6"/>
    <mergeCell ref="AJ5:AJ6"/>
    <mergeCell ref="AK5:AK6"/>
    <mergeCell ref="AL5:AL6"/>
    <mergeCell ref="AC5:AC6"/>
    <mergeCell ref="AD5:AD6"/>
    <mergeCell ref="AE5:AE6"/>
    <mergeCell ref="AF5:AF6"/>
    <mergeCell ref="AG4:AG6"/>
    <mergeCell ref="X5:X6"/>
    <mergeCell ref="Y5:Y6"/>
    <mergeCell ref="Z5:Z6"/>
    <mergeCell ref="AA5:AA6"/>
    <mergeCell ref="AB5:AB6"/>
    <mergeCell ref="S5:S6"/>
    <mergeCell ref="T5:T6"/>
    <mergeCell ref="U5:U6"/>
    <mergeCell ref="V4:V6"/>
    <mergeCell ref="W5:W6"/>
    <mergeCell ref="I5:I6"/>
    <mergeCell ref="O5:O6"/>
    <mergeCell ref="P5:P6"/>
    <mergeCell ref="Q5:Q6"/>
    <mergeCell ref="R5:R6"/>
    <mergeCell ref="A3:AL3"/>
    <mergeCell ref="G4:I4"/>
    <mergeCell ref="J4:N4"/>
    <mergeCell ref="O4:T4"/>
    <mergeCell ref="W4:Y4"/>
    <mergeCell ref="Z4:AC4"/>
    <mergeCell ref="AD4:AF4"/>
    <mergeCell ref="AH4:AJ4"/>
    <mergeCell ref="A4:A6"/>
    <mergeCell ref="B4:B6"/>
    <mergeCell ref="C4:C6"/>
    <mergeCell ref="D4:D6"/>
    <mergeCell ref="E4:E6"/>
    <mergeCell ref="F4:F6"/>
    <mergeCell ref="G5:G6"/>
    <mergeCell ref="H5:H6"/>
  </mergeCells>
  <phoneticPr fontId="10" type="noConversion"/>
  <printOptions horizontalCentered="1"/>
  <pageMargins left="0.78740157480314998" right="0.78740157480314998" top="0.59055118110236204" bottom="0.59055118110236204" header="0.511811023622047" footer="0.511811023622047"/>
  <pageSetup paperSize="9" scale="64" fitToHeight="0" orientation="landscape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opLeftCell="A79" workbookViewId="0">
      <selection activeCell="E10" sqref="E10"/>
    </sheetView>
  </sheetViews>
  <sheetFormatPr defaultColWidth="9" defaultRowHeight="14.25"/>
  <cols>
    <col min="1" max="1" width="14.25" customWidth="1"/>
    <col min="2" max="2" width="13.125" customWidth="1"/>
    <col min="3" max="3" width="14.375" customWidth="1"/>
    <col min="4" max="4" width="18" customWidth="1"/>
    <col min="5" max="5" width="12.875" customWidth="1"/>
  </cols>
  <sheetData>
    <row r="1" spans="1:5">
      <c r="A1" s="4" t="s">
        <v>223</v>
      </c>
    </row>
    <row r="2" spans="1:5" ht="14.25" customHeight="1">
      <c r="A2" s="241" t="s">
        <v>224</v>
      </c>
      <c r="B2" s="241"/>
      <c r="C2" s="241"/>
      <c r="D2" s="241"/>
      <c r="E2" s="241"/>
    </row>
    <row r="3" spans="1:5" ht="40.5" customHeight="1">
      <c r="A3" s="218"/>
      <c r="B3" s="218"/>
      <c r="C3" s="218"/>
      <c r="D3" s="218"/>
      <c r="E3" s="218"/>
    </row>
    <row r="4" spans="1:5" ht="24">
      <c r="A4" s="23" t="s">
        <v>225</v>
      </c>
      <c r="B4" s="24" t="s">
        <v>226</v>
      </c>
      <c r="C4" s="25" t="s">
        <v>227</v>
      </c>
      <c r="D4" s="26" t="s">
        <v>228</v>
      </c>
      <c r="E4" s="27" t="s">
        <v>51</v>
      </c>
    </row>
    <row r="5" spans="1:5">
      <c r="A5" s="28" t="s">
        <v>56</v>
      </c>
      <c r="B5" s="29" t="e">
        <f>B11+B6</f>
        <v>#REF!</v>
      </c>
      <c r="C5" s="30" t="e">
        <f>C11+C6</f>
        <v>#REF!</v>
      </c>
      <c r="D5" s="30">
        <f>D11+D6</f>
        <v>5650.3899999999994</v>
      </c>
      <c r="E5" s="30" t="e">
        <f>E11+E6</f>
        <v>#REF!</v>
      </c>
    </row>
    <row r="6" spans="1:5">
      <c r="A6" s="28" t="s">
        <v>68</v>
      </c>
      <c r="B6" s="29" t="e">
        <f>B7</f>
        <v>#REF!</v>
      </c>
      <c r="C6" s="30" t="e">
        <f>C7</f>
        <v>#REF!</v>
      </c>
      <c r="D6" s="30">
        <f>D7</f>
        <v>0</v>
      </c>
      <c r="E6" s="30" t="e">
        <f>E7</f>
        <v>#REF!</v>
      </c>
    </row>
    <row r="7" spans="1:5">
      <c r="A7" s="31" t="s">
        <v>69</v>
      </c>
      <c r="B7" s="29" t="e">
        <f>SUM(B8:B10)</f>
        <v>#REF!</v>
      </c>
      <c r="C7" s="30" t="e">
        <f>SUM(C8:C10)</f>
        <v>#REF!</v>
      </c>
      <c r="D7" s="30">
        <f>SUM(D8:D10)</f>
        <v>0</v>
      </c>
      <c r="E7" s="30" t="e">
        <f>SUM(E8:E10)</f>
        <v>#REF!</v>
      </c>
    </row>
    <row r="8" spans="1:5">
      <c r="A8" s="32" t="s">
        <v>70</v>
      </c>
      <c r="B8" s="33" t="e">
        <f>VLOOKUP(A8,附件3高中免学费!$A$12:$G$171,7,0)</f>
        <v>#REF!</v>
      </c>
      <c r="C8" s="34" t="e">
        <f>ROUND(B8*320*2/10000,2)</f>
        <v>#REF!</v>
      </c>
      <c r="D8" s="35"/>
      <c r="E8" s="36" t="e">
        <f>C8-D8</f>
        <v>#REF!</v>
      </c>
    </row>
    <row r="9" spans="1:5">
      <c r="A9" s="32" t="s">
        <v>71</v>
      </c>
      <c r="B9" s="33" t="e">
        <f>VLOOKUP(A9,附件3高中免学费!$A$12:$G$171,7,0)</f>
        <v>#REF!</v>
      </c>
      <c r="C9" s="34" t="e">
        <f>ROUND(B9*320*2/10000,2)</f>
        <v>#REF!</v>
      </c>
      <c r="D9" s="35"/>
      <c r="E9" s="36" t="e">
        <f>C9-D9</f>
        <v>#REF!</v>
      </c>
    </row>
    <row r="10" spans="1:5" ht="24">
      <c r="A10" s="32" t="s">
        <v>72</v>
      </c>
      <c r="B10" s="33" t="e">
        <f>VLOOKUP(A10,附件3高中免学费!$A$12:$G$171,7,0)</f>
        <v>#REF!</v>
      </c>
      <c r="C10" s="34" t="e">
        <f>ROUND(B10*320*2/10000,2)</f>
        <v>#REF!</v>
      </c>
      <c r="D10" s="35"/>
      <c r="E10" s="36" t="e">
        <f>C10-D10</f>
        <v>#REF!</v>
      </c>
    </row>
    <row r="11" spans="1:5">
      <c r="A11" s="28" t="s">
        <v>73</v>
      </c>
      <c r="B11" s="29" t="e">
        <f>B12+B24+B32+B38+B49+B62+B74+B88+B95+B105+B119+B133+B142+B158</f>
        <v>#REF!</v>
      </c>
      <c r="C11" s="30" t="e">
        <f>C12+C24+C32+C38+C49+C62+C74+C88+C95+C105+C119+C133+C142+C158</f>
        <v>#REF!</v>
      </c>
      <c r="D11" s="30">
        <f>D12+D24+D32+D38+D49+D62+D74+D88+D95+D105+D119+D133+D142+D158</f>
        <v>5650.3899999999994</v>
      </c>
      <c r="E11" s="30" t="e">
        <f>E12+E24+E32+E38+E49+E62+E74+E88+E95+E105+E119+E133+E142+E158</f>
        <v>#REF!</v>
      </c>
    </row>
    <row r="12" spans="1:5">
      <c r="A12" s="28" t="s">
        <v>74</v>
      </c>
      <c r="B12" s="37" t="e">
        <f>SUM(B14:B23)</f>
        <v>#REF!</v>
      </c>
      <c r="C12" s="38" t="e">
        <f>SUM(C14:C23)</f>
        <v>#REF!</v>
      </c>
      <c r="D12" s="38">
        <f>SUM(D14:D23)</f>
        <v>217.53000000000003</v>
      </c>
      <c r="E12" s="38" t="e">
        <f>SUM(E14:E23)</f>
        <v>#REF!</v>
      </c>
    </row>
    <row r="13" spans="1:5" ht="24">
      <c r="A13" s="28" t="s">
        <v>75</v>
      </c>
      <c r="B13" s="37" t="e">
        <f>SUM(B14:B21)</f>
        <v>#REF!</v>
      </c>
      <c r="C13" s="38" t="e">
        <f>SUM(C14:C21)</f>
        <v>#REF!</v>
      </c>
      <c r="D13" s="38">
        <f>SUM(D14:D21)</f>
        <v>66.94</v>
      </c>
      <c r="E13" s="38" t="e">
        <f>SUM(E14:E21)</f>
        <v>#REF!</v>
      </c>
    </row>
    <row r="14" spans="1:5">
      <c r="A14" s="39" t="s">
        <v>76</v>
      </c>
      <c r="B14" s="33" t="e">
        <f>VLOOKUP(A14,附件3高中免学费!$A$12:$G$171,7,0)</f>
        <v>#REF!</v>
      </c>
      <c r="C14" s="34" t="e">
        <f t="shared" ref="C14:C23" si="0">ROUND(B14*320*2/10000,2)</f>
        <v>#REF!</v>
      </c>
      <c r="D14" s="40">
        <v>17.34</v>
      </c>
      <c r="E14" s="36" t="e">
        <f t="shared" ref="E14:E23" si="1">C14-D14</f>
        <v>#REF!</v>
      </c>
    </row>
    <row r="15" spans="1:5">
      <c r="A15" s="39" t="s">
        <v>77</v>
      </c>
      <c r="B15" s="33" t="e">
        <f>VLOOKUP(A15,附件3高中免学费!$A$12:$G$171,7,0)</f>
        <v>#REF!</v>
      </c>
      <c r="C15" s="34" t="e">
        <f t="shared" si="0"/>
        <v>#REF!</v>
      </c>
      <c r="D15" s="40">
        <v>22.46</v>
      </c>
      <c r="E15" s="36" t="e">
        <f t="shared" si="1"/>
        <v>#REF!</v>
      </c>
    </row>
    <row r="16" spans="1:5">
      <c r="A16" s="39" t="s">
        <v>80</v>
      </c>
      <c r="B16" s="33" t="e">
        <f>VLOOKUP(A16,附件3高中免学费!$A$12:$G$171,7,0)</f>
        <v>#REF!</v>
      </c>
      <c r="C16" s="34" t="e">
        <f t="shared" si="0"/>
        <v>#REF!</v>
      </c>
      <c r="D16" s="40">
        <v>20.61</v>
      </c>
      <c r="E16" s="36" t="e">
        <f t="shared" si="1"/>
        <v>#REF!</v>
      </c>
    </row>
    <row r="17" spans="1:5">
      <c r="A17" s="39" t="s">
        <v>81</v>
      </c>
      <c r="B17" s="33" t="e">
        <f>VLOOKUP(A17,附件3高中免学费!$A$12:$G$171,7,0)</f>
        <v>#REF!</v>
      </c>
      <c r="C17" s="34" t="e">
        <f t="shared" si="0"/>
        <v>#REF!</v>
      </c>
      <c r="D17" s="40">
        <v>0.06</v>
      </c>
      <c r="E17" s="36" t="e">
        <f t="shared" si="1"/>
        <v>#REF!</v>
      </c>
    </row>
    <row r="18" spans="1:5">
      <c r="A18" s="39" t="s">
        <v>82</v>
      </c>
      <c r="B18" s="33" t="e">
        <f>VLOOKUP(A18,附件3高中免学费!$A$12:$G$171,7,0)</f>
        <v>#REF!</v>
      </c>
      <c r="C18" s="34" t="e">
        <f t="shared" si="0"/>
        <v>#REF!</v>
      </c>
      <c r="D18" s="40">
        <v>2.11</v>
      </c>
      <c r="E18" s="36" t="e">
        <f t="shared" si="1"/>
        <v>#REF!</v>
      </c>
    </row>
    <row r="19" spans="1:5">
      <c r="A19" s="39" t="s">
        <v>83</v>
      </c>
      <c r="B19" s="33" t="e">
        <f>VLOOKUP(A19,附件3高中免学费!$A$12:$G$171,7,0)</f>
        <v>#REF!</v>
      </c>
      <c r="C19" s="34" t="e">
        <f t="shared" si="0"/>
        <v>#REF!</v>
      </c>
      <c r="D19" s="40">
        <v>0.9</v>
      </c>
      <c r="E19" s="36" t="e">
        <f t="shared" si="1"/>
        <v>#REF!</v>
      </c>
    </row>
    <row r="20" spans="1:5">
      <c r="A20" s="39" t="s">
        <v>84</v>
      </c>
      <c r="B20" s="33" t="e">
        <f>VLOOKUP(A20,附件3高中免学费!$A$12:$G$171,7,0)</f>
        <v>#REF!</v>
      </c>
      <c r="C20" s="34" t="e">
        <f t="shared" si="0"/>
        <v>#REF!</v>
      </c>
      <c r="D20" s="40">
        <v>2.1800000000000002</v>
      </c>
      <c r="E20" s="36" t="e">
        <f t="shared" si="1"/>
        <v>#REF!</v>
      </c>
    </row>
    <row r="21" spans="1:5">
      <c r="A21" s="39" t="s">
        <v>85</v>
      </c>
      <c r="B21" s="33" t="e">
        <f>VLOOKUP(A21,附件3高中免学费!$A$12:$G$171,7,0)</f>
        <v>#REF!</v>
      </c>
      <c r="C21" s="34" t="e">
        <f t="shared" si="0"/>
        <v>#REF!</v>
      </c>
      <c r="D21" s="40">
        <v>1.28</v>
      </c>
      <c r="E21" s="36" t="e">
        <f t="shared" si="1"/>
        <v>#REF!</v>
      </c>
    </row>
    <row r="22" spans="1:5">
      <c r="A22" s="39" t="s">
        <v>86</v>
      </c>
      <c r="B22" s="33" t="e">
        <f>VLOOKUP(A22,附件3高中免学费!$A$12:$G$171,7,0)</f>
        <v>#REF!</v>
      </c>
      <c r="C22" s="34" t="e">
        <f t="shared" si="0"/>
        <v>#REF!</v>
      </c>
      <c r="D22" s="40">
        <v>76.540000000000006</v>
      </c>
      <c r="E22" s="36" t="e">
        <f t="shared" si="1"/>
        <v>#REF!</v>
      </c>
    </row>
    <row r="23" spans="1:5">
      <c r="A23" s="39" t="s">
        <v>88</v>
      </c>
      <c r="B23" s="33" t="e">
        <f>VLOOKUP(A23,附件3高中免学费!$A$12:$G$171,7,0)</f>
        <v>#REF!</v>
      </c>
      <c r="C23" s="34" t="e">
        <f t="shared" si="0"/>
        <v>#REF!</v>
      </c>
      <c r="D23" s="40">
        <v>74.05</v>
      </c>
      <c r="E23" s="36" t="e">
        <f t="shared" si="1"/>
        <v>#REF!</v>
      </c>
    </row>
    <row r="24" spans="1:5">
      <c r="A24" s="28" t="s">
        <v>89</v>
      </c>
      <c r="B24" s="37" t="e">
        <f>SUM(B26:B31)</f>
        <v>#REF!</v>
      </c>
      <c r="C24" s="38" t="e">
        <f>SUM(C26:C31)</f>
        <v>#REF!</v>
      </c>
      <c r="D24" s="38">
        <f>SUM(D26:D31)</f>
        <v>160.07</v>
      </c>
      <c r="E24" s="38" t="e">
        <f>SUM(E26:E31)</f>
        <v>#REF!</v>
      </c>
    </row>
    <row r="25" spans="1:5" ht="24">
      <c r="A25" s="28" t="s">
        <v>75</v>
      </c>
      <c r="B25" s="41" t="e">
        <f>SUM(B26:B26)</f>
        <v>#REF!</v>
      </c>
      <c r="C25" s="42" t="e">
        <f>C26</f>
        <v>#REF!</v>
      </c>
      <c r="D25" s="42">
        <f>D26</f>
        <v>13.38</v>
      </c>
      <c r="E25" s="42" t="e">
        <f>E26</f>
        <v>#REF!</v>
      </c>
    </row>
    <row r="26" spans="1:5">
      <c r="A26" s="39" t="s">
        <v>90</v>
      </c>
      <c r="B26" s="33" t="e">
        <f>VLOOKUP(A26,附件3高中免学费!$A$12:$G$171,7,0)</f>
        <v>#REF!</v>
      </c>
      <c r="C26" s="34" t="e">
        <f t="shared" ref="C26:C31" si="2">ROUND(B26*320*2/10000,2)</f>
        <v>#REF!</v>
      </c>
      <c r="D26" s="40">
        <v>13.38</v>
      </c>
      <c r="E26" s="36" t="e">
        <f t="shared" ref="E26:E31" si="3">C26-D26</f>
        <v>#REF!</v>
      </c>
    </row>
    <row r="27" spans="1:5">
      <c r="A27" s="39" t="s">
        <v>8</v>
      </c>
      <c r="B27" s="33" t="e">
        <f>VLOOKUP(A27,附件3高中免学费!$A$12:$G$171,7,0)</f>
        <v>#REF!</v>
      </c>
      <c r="C27" s="34" t="e">
        <f t="shared" si="2"/>
        <v>#REF!</v>
      </c>
      <c r="D27" s="40">
        <v>9.2200000000000006</v>
      </c>
      <c r="E27" s="36" t="e">
        <f t="shared" si="3"/>
        <v>#REF!</v>
      </c>
    </row>
    <row r="28" spans="1:5">
      <c r="A28" s="39" t="s">
        <v>92</v>
      </c>
      <c r="B28" s="33" t="e">
        <f>VLOOKUP(A28,附件3高中免学费!$A$12:$G$171,7,0)</f>
        <v>#REF!</v>
      </c>
      <c r="C28" s="34" t="e">
        <f t="shared" si="2"/>
        <v>#REF!</v>
      </c>
      <c r="D28" s="40">
        <v>35.07</v>
      </c>
      <c r="E28" s="36" t="e">
        <f t="shared" si="3"/>
        <v>#REF!</v>
      </c>
    </row>
    <row r="29" spans="1:5">
      <c r="A29" s="39" t="s">
        <v>93</v>
      </c>
      <c r="B29" s="33" t="e">
        <f>VLOOKUP(A29,附件3高中免学费!$A$12:$G$171,7,0)</f>
        <v>#REF!</v>
      </c>
      <c r="C29" s="34" t="e">
        <f t="shared" si="2"/>
        <v>#REF!</v>
      </c>
      <c r="D29" s="40">
        <v>27.84</v>
      </c>
      <c r="E29" s="36" t="e">
        <f t="shared" si="3"/>
        <v>#REF!</v>
      </c>
    </row>
    <row r="30" spans="1:5">
      <c r="A30" s="39" t="s">
        <v>94</v>
      </c>
      <c r="B30" s="33" t="e">
        <f>VLOOKUP(A30,附件3高中免学费!$A$12:$G$171,7,0)</f>
        <v>#REF!</v>
      </c>
      <c r="C30" s="34" t="e">
        <f t="shared" si="2"/>
        <v>#REF!</v>
      </c>
      <c r="D30" s="40">
        <v>57.86</v>
      </c>
      <c r="E30" s="36" t="e">
        <f t="shared" si="3"/>
        <v>#REF!</v>
      </c>
    </row>
    <row r="31" spans="1:5">
      <c r="A31" s="39" t="s">
        <v>96</v>
      </c>
      <c r="B31" s="33" t="e">
        <f>VLOOKUP(A31,附件3高中免学费!$A$12:$G$171,7,0)</f>
        <v>#REF!</v>
      </c>
      <c r="C31" s="34" t="e">
        <f t="shared" si="2"/>
        <v>#REF!</v>
      </c>
      <c r="D31" s="40">
        <v>16.7</v>
      </c>
      <c r="E31" s="36" t="e">
        <f t="shared" si="3"/>
        <v>#REF!</v>
      </c>
    </row>
    <row r="32" spans="1:5">
      <c r="A32" s="28" t="s">
        <v>97</v>
      </c>
      <c r="B32" s="37" t="e">
        <f>SUM(B34:B37)</f>
        <v>#REF!</v>
      </c>
      <c r="C32" s="38" t="e">
        <f>SUM(C34:C37)</f>
        <v>#REF!</v>
      </c>
      <c r="D32" s="38">
        <f>SUM(D34:D37)</f>
        <v>110.39999999999999</v>
      </c>
      <c r="E32" s="38" t="e">
        <f>SUM(E34:E37)</f>
        <v>#REF!</v>
      </c>
    </row>
    <row r="33" spans="1:5" ht="24">
      <c r="A33" s="28" t="s">
        <v>75</v>
      </c>
      <c r="B33" s="37" t="e">
        <f>SUM(B34:B34)</f>
        <v>#REF!</v>
      </c>
      <c r="C33" s="38" t="e">
        <f>C34</f>
        <v>#REF!</v>
      </c>
      <c r="D33" s="38">
        <f>D34</f>
        <v>15.94</v>
      </c>
      <c r="E33" s="38" t="e">
        <f>E34</f>
        <v>#REF!</v>
      </c>
    </row>
    <row r="34" spans="1:5">
      <c r="A34" s="39" t="s">
        <v>98</v>
      </c>
      <c r="B34" s="33" t="e">
        <f>VLOOKUP(A34,附件3高中免学费!$A$12:$G$171,7,0)</f>
        <v>#REF!</v>
      </c>
      <c r="C34" s="34" t="e">
        <f>ROUND(B34*320*2/10000,2)</f>
        <v>#REF!</v>
      </c>
      <c r="D34" s="40">
        <v>15.94</v>
      </c>
      <c r="E34" s="36" t="e">
        <f>C34-D34</f>
        <v>#REF!</v>
      </c>
    </row>
    <row r="35" spans="1:5">
      <c r="A35" s="39" t="s">
        <v>99</v>
      </c>
      <c r="B35" s="33" t="e">
        <f>VLOOKUP(A35,附件3高中免学费!$A$12:$G$171,7,0)</f>
        <v>#REF!</v>
      </c>
      <c r="C35" s="34" t="e">
        <f>ROUND(B35*320*2/10000,2)</f>
        <v>#REF!</v>
      </c>
      <c r="D35" s="40">
        <v>48.19</v>
      </c>
      <c r="E35" s="36" t="e">
        <f>C35-D35</f>
        <v>#REF!</v>
      </c>
    </row>
    <row r="36" spans="1:5">
      <c r="A36" s="39" t="s">
        <v>100</v>
      </c>
      <c r="B36" s="33" t="e">
        <f>VLOOKUP(A36,附件3高中免学费!$A$12:$G$171,7,0)</f>
        <v>#REF!</v>
      </c>
      <c r="C36" s="34" t="e">
        <f>ROUND(B36*320*2/10000,2)</f>
        <v>#REF!</v>
      </c>
      <c r="D36" s="40">
        <v>44.54</v>
      </c>
      <c r="E36" s="36" t="e">
        <f>C36-D36</f>
        <v>#REF!</v>
      </c>
    </row>
    <row r="37" spans="1:5">
      <c r="A37" s="39" t="s">
        <v>101</v>
      </c>
      <c r="B37" s="33" t="e">
        <f>VLOOKUP(A37,附件3高中免学费!$A$12:$G$171,7,0)</f>
        <v>#REF!</v>
      </c>
      <c r="C37" s="34" t="e">
        <f>ROUND(B37*320*2/10000,2)</f>
        <v>#REF!</v>
      </c>
      <c r="D37" s="40">
        <v>1.73</v>
      </c>
      <c r="E37" s="36" t="e">
        <f>C37-D37</f>
        <v>#REF!</v>
      </c>
    </row>
    <row r="38" spans="1:5">
      <c r="A38" s="28" t="s">
        <v>102</v>
      </c>
      <c r="B38" s="37" t="e">
        <f>SUM(B40:B48)</f>
        <v>#REF!</v>
      </c>
      <c r="C38" s="38" t="e">
        <f>SUM(C40:C48)</f>
        <v>#REF!</v>
      </c>
      <c r="D38" s="38">
        <f>SUM(D40:D48)</f>
        <v>363.77</v>
      </c>
      <c r="E38" s="38" t="e">
        <f>SUM(E40:E48)</f>
        <v>#REF!</v>
      </c>
    </row>
    <row r="39" spans="1:5" ht="24">
      <c r="A39" s="28" t="s">
        <v>75</v>
      </c>
      <c r="B39" s="37" t="e">
        <f>SUM(B40:B41)</f>
        <v>#REF!</v>
      </c>
      <c r="C39" s="38" t="e">
        <f>SUM(C40:C41)</f>
        <v>#REF!</v>
      </c>
      <c r="D39" s="38">
        <f>SUM(D40:D41)</f>
        <v>14.27</v>
      </c>
      <c r="E39" s="38" t="e">
        <f>SUM(E40:E41)</f>
        <v>#REF!</v>
      </c>
    </row>
    <row r="40" spans="1:5">
      <c r="A40" s="39" t="s">
        <v>103</v>
      </c>
      <c r="B40" s="33" t="e">
        <f>VLOOKUP(A40,附件3高中免学费!$A$12:$G$171,7,0)</f>
        <v>#REF!</v>
      </c>
      <c r="C40" s="34" t="e">
        <f t="shared" ref="C40:C48" si="4">ROUND(B40*320*2/10000,2)</f>
        <v>#REF!</v>
      </c>
      <c r="D40" s="40">
        <v>12.16</v>
      </c>
      <c r="E40" s="36" t="e">
        <f t="shared" ref="E40:E48" si="5">C40-D40</f>
        <v>#REF!</v>
      </c>
    </row>
    <row r="41" spans="1:5">
      <c r="A41" s="39" t="s">
        <v>104</v>
      </c>
      <c r="B41" s="33" t="e">
        <f>VLOOKUP(A41,附件3高中免学费!$A$12:$G$171,7,0)</f>
        <v>#REF!</v>
      </c>
      <c r="C41" s="34" t="e">
        <f t="shared" si="4"/>
        <v>#REF!</v>
      </c>
      <c r="D41" s="40">
        <v>2.11</v>
      </c>
      <c r="E41" s="36" t="e">
        <f t="shared" si="5"/>
        <v>#REF!</v>
      </c>
    </row>
    <row r="42" spans="1:5">
      <c r="A42" s="39" t="s">
        <v>105</v>
      </c>
      <c r="B42" s="33" t="e">
        <f>VLOOKUP(A42,附件3高中免学费!$A$12:$G$171,7,0)</f>
        <v>#REF!</v>
      </c>
      <c r="C42" s="34" t="e">
        <f t="shared" si="4"/>
        <v>#REF!</v>
      </c>
      <c r="D42" s="40">
        <v>44.54</v>
      </c>
      <c r="E42" s="36" t="e">
        <f t="shared" si="5"/>
        <v>#REF!</v>
      </c>
    </row>
    <row r="43" spans="1:5">
      <c r="A43" s="39" t="s">
        <v>106</v>
      </c>
      <c r="B43" s="33" t="e">
        <f>VLOOKUP(A43,附件3高中免学费!$A$12:$G$171,7,0)</f>
        <v>#REF!</v>
      </c>
      <c r="C43" s="34" t="e">
        <f t="shared" si="4"/>
        <v>#REF!</v>
      </c>
      <c r="D43" s="40">
        <v>66.11</v>
      </c>
      <c r="E43" s="36" t="e">
        <f t="shared" si="5"/>
        <v>#REF!</v>
      </c>
    </row>
    <row r="44" spans="1:5">
      <c r="A44" s="39" t="s">
        <v>107</v>
      </c>
      <c r="B44" s="33" t="e">
        <f>VLOOKUP(A44,附件3高中免学费!$A$12:$G$171,7,0)</f>
        <v>#REF!</v>
      </c>
      <c r="C44" s="34" t="e">
        <f t="shared" si="4"/>
        <v>#REF!</v>
      </c>
      <c r="D44" s="40">
        <v>17.41</v>
      </c>
      <c r="E44" s="36" t="e">
        <f t="shared" si="5"/>
        <v>#REF!</v>
      </c>
    </row>
    <row r="45" spans="1:5">
      <c r="A45" s="39" t="s">
        <v>108</v>
      </c>
      <c r="B45" s="33" t="e">
        <f>VLOOKUP(A45,附件3高中免学费!$A$12:$G$171,7,0)</f>
        <v>#REF!</v>
      </c>
      <c r="C45" s="34" t="e">
        <f t="shared" si="4"/>
        <v>#REF!</v>
      </c>
      <c r="D45" s="40">
        <v>27.26</v>
      </c>
      <c r="E45" s="36" t="e">
        <f t="shared" si="5"/>
        <v>#REF!</v>
      </c>
    </row>
    <row r="46" spans="1:5">
      <c r="A46" s="39" t="s">
        <v>109</v>
      </c>
      <c r="B46" s="33" t="e">
        <f>VLOOKUP(A46,附件3高中免学费!$A$12:$G$171,7,0)</f>
        <v>#REF!</v>
      </c>
      <c r="C46" s="34" t="e">
        <f t="shared" si="4"/>
        <v>#REF!</v>
      </c>
      <c r="D46" s="40">
        <v>44.99</v>
      </c>
      <c r="E46" s="36" t="e">
        <f t="shared" si="5"/>
        <v>#REF!</v>
      </c>
    </row>
    <row r="47" spans="1:5">
      <c r="A47" s="39" t="s">
        <v>110</v>
      </c>
      <c r="B47" s="33" t="e">
        <f>VLOOKUP(A47,附件3高中免学费!$A$12:$G$171,7,0)</f>
        <v>#REF!</v>
      </c>
      <c r="C47" s="34" t="e">
        <f t="shared" si="4"/>
        <v>#REF!</v>
      </c>
      <c r="D47" s="40">
        <v>86.98</v>
      </c>
      <c r="E47" s="36" t="e">
        <f t="shared" si="5"/>
        <v>#REF!</v>
      </c>
    </row>
    <row r="48" spans="1:5">
      <c r="A48" s="39" t="s">
        <v>111</v>
      </c>
      <c r="B48" s="33" t="e">
        <f>VLOOKUP(A48,附件3高中免学费!$A$12:$G$171,7,0)</f>
        <v>#REF!</v>
      </c>
      <c r="C48" s="34" t="e">
        <f t="shared" si="4"/>
        <v>#REF!</v>
      </c>
      <c r="D48" s="40">
        <v>62.21</v>
      </c>
      <c r="E48" s="36" t="e">
        <f t="shared" si="5"/>
        <v>#REF!</v>
      </c>
    </row>
    <row r="49" spans="1:5">
      <c r="A49" s="28" t="s">
        <v>112</v>
      </c>
      <c r="B49" s="37" t="e">
        <f>SUM(B51:B61)</f>
        <v>#REF!</v>
      </c>
      <c r="C49" s="38" t="e">
        <f>SUM(C51:C61)</f>
        <v>#REF!</v>
      </c>
      <c r="D49" s="38">
        <f>SUM(D51:D61)</f>
        <v>936.14</v>
      </c>
      <c r="E49" s="38" t="e">
        <f>SUM(E51:E61)</f>
        <v>#REF!</v>
      </c>
    </row>
    <row r="50" spans="1:5" ht="24">
      <c r="A50" s="28" t="s">
        <v>75</v>
      </c>
      <c r="B50" s="37" t="e">
        <f>SUM(B51:B52)</f>
        <v>#REF!</v>
      </c>
      <c r="C50" s="38" t="e">
        <f>SUM(C51:C52)</f>
        <v>#REF!</v>
      </c>
      <c r="D50" s="38">
        <f>SUM(D51:D52)</f>
        <v>41.089999999999996</v>
      </c>
      <c r="E50" s="38" t="e">
        <f>SUM(E51:E52)</f>
        <v>#REF!</v>
      </c>
    </row>
    <row r="51" spans="1:5">
      <c r="A51" s="39" t="s">
        <v>113</v>
      </c>
      <c r="B51" s="33" t="e">
        <f>VLOOKUP(A51,附件3高中免学费!$A$12:$G$171,7,0)</f>
        <v>#REF!</v>
      </c>
      <c r="C51" s="34" t="e">
        <f t="shared" ref="C51:C61" si="6">ROUND(B51*320*2/10000,2)</f>
        <v>#REF!</v>
      </c>
      <c r="D51" s="40">
        <v>39.619999999999997</v>
      </c>
      <c r="E51" s="36" t="e">
        <f t="shared" ref="E51:E61" si="7">C51-D51</f>
        <v>#REF!</v>
      </c>
    </row>
    <row r="52" spans="1:5">
      <c r="A52" s="39" t="s">
        <v>114</v>
      </c>
      <c r="B52" s="33" t="e">
        <f>VLOOKUP(A52,附件3高中免学费!$A$12:$G$171,7,0)</f>
        <v>#REF!</v>
      </c>
      <c r="C52" s="34" t="e">
        <f t="shared" si="6"/>
        <v>#REF!</v>
      </c>
      <c r="D52" s="40">
        <v>1.47</v>
      </c>
      <c r="E52" s="36" t="e">
        <f t="shared" si="7"/>
        <v>#REF!</v>
      </c>
    </row>
    <row r="53" spans="1:5">
      <c r="A53" s="39" t="s">
        <v>115</v>
      </c>
      <c r="B53" s="33" t="e">
        <f>VLOOKUP(A53,附件3高中免学费!$A$12:$G$171,7,0)</f>
        <v>#REF!</v>
      </c>
      <c r="C53" s="34" t="e">
        <f t="shared" si="6"/>
        <v>#REF!</v>
      </c>
      <c r="D53" s="40">
        <v>71.489999999999995</v>
      </c>
      <c r="E53" s="36" t="e">
        <f t="shared" si="7"/>
        <v>#REF!</v>
      </c>
    </row>
    <row r="54" spans="1:5">
      <c r="A54" s="39" t="s">
        <v>116</v>
      </c>
      <c r="B54" s="33" t="e">
        <f>VLOOKUP(A54,附件3高中免学费!$A$12:$G$171,7,0)</f>
        <v>#REF!</v>
      </c>
      <c r="C54" s="34" t="e">
        <f t="shared" si="6"/>
        <v>#REF!</v>
      </c>
      <c r="D54" s="40">
        <v>132.54</v>
      </c>
      <c r="E54" s="36" t="e">
        <f t="shared" si="7"/>
        <v>#REF!</v>
      </c>
    </row>
    <row r="55" spans="1:5">
      <c r="A55" s="39" t="s">
        <v>117</v>
      </c>
      <c r="B55" s="33" t="e">
        <f>VLOOKUP(A55,附件3高中免学费!$A$12:$G$171,7,0)</f>
        <v>#REF!</v>
      </c>
      <c r="C55" s="34" t="e">
        <f t="shared" si="6"/>
        <v>#REF!</v>
      </c>
      <c r="D55" s="40">
        <v>174.85</v>
      </c>
      <c r="E55" s="36" t="e">
        <f t="shared" si="7"/>
        <v>#REF!</v>
      </c>
    </row>
    <row r="56" spans="1:5">
      <c r="A56" s="39" t="s">
        <v>118</v>
      </c>
      <c r="B56" s="33" t="e">
        <f>VLOOKUP(A56,附件3高中免学费!$A$12:$G$171,7,0)</f>
        <v>#REF!</v>
      </c>
      <c r="C56" s="34" t="e">
        <f t="shared" si="6"/>
        <v>#REF!</v>
      </c>
      <c r="D56" s="40">
        <v>89.86</v>
      </c>
      <c r="E56" s="36" t="e">
        <f t="shared" si="7"/>
        <v>#REF!</v>
      </c>
    </row>
    <row r="57" spans="1:5">
      <c r="A57" s="39" t="s">
        <v>119</v>
      </c>
      <c r="B57" s="33" t="e">
        <f>VLOOKUP(A57,附件3高中免学费!$A$12:$G$171,7,0)</f>
        <v>#REF!</v>
      </c>
      <c r="C57" s="34" t="e">
        <f t="shared" si="6"/>
        <v>#REF!</v>
      </c>
      <c r="D57" s="40">
        <v>97.28</v>
      </c>
      <c r="E57" s="36" t="e">
        <f t="shared" si="7"/>
        <v>#REF!</v>
      </c>
    </row>
    <row r="58" spans="1:5">
      <c r="A58" s="39" t="s">
        <v>120</v>
      </c>
      <c r="B58" s="33" t="e">
        <f>VLOOKUP(A58,附件3高中免学费!$A$12:$G$171,7,0)</f>
        <v>#REF!</v>
      </c>
      <c r="C58" s="34" t="e">
        <f t="shared" si="6"/>
        <v>#REF!</v>
      </c>
      <c r="D58" s="40">
        <v>89.79</v>
      </c>
      <c r="E58" s="36" t="e">
        <f t="shared" si="7"/>
        <v>#REF!</v>
      </c>
    </row>
    <row r="59" spans="1:5">
      <c r="A59" s="39" t="s">
        <v>121</v>
      </c>
      <c r="B59" s="33" t="e">
        <f>VLOOKUP(A59,附件3高中免学费!$A$12:$G$171,7,0)</f>
        <v>#REF!</v>
      </c>
      <c r="C59" s="34" t="e">
        <f t="shared" si="6"/>
        <v>#REF!</v>
      </c>
      <c r="D59" s="40">
        <v>155.13999999999999</v>
      </c>
      <c r="E59" s="36" t="e">
        <f t="shared" si="7"/>
        <v>#REF!</v>
      </c>
    </row>
    <row r="60" spans="1:5">
      <c r="A60" s="39" t="s">
        <v>122</v>
      </c>
      <c r="B60" s="33" t="e">
        <f>VLOOKUP(A60,附件3高中免学费!$A$12:$G$171,7,0)</f>
        <v>#REF!</v>
      </c>
      <c r="C60" s="34" t="e">
        <f t="shared" si="6"/>
        <v>#REF!</v>
      </c>
      <c r="D60" s="40">
        <v>35.01</v>
      </c>
      <c r="E60" s="36" t="e">
        <f t="shared" si="7"/>
        <v>#REF!</v>
      </c>
    </row>
    <row r="61" spans="1:5">
      <c r="A61" s="39" t="s">
        <v>123</v>
      </c>
      <c r="B61" s="33" t="e">
        <f>VLOOKUP(A61,附件3高中免学费!$A$12:$G$171,7,0)</f>
        <v>#REF!</v>
      </c>
      <c r="C61" s="34" t="e">
        <f t="shared" si="6"/>
        <v>#REF!</v>
      </c>
      <c r="D61" s="40">
        <v>49.09</v>
      </c>
      <c r="E61" s="36" t="e">
        <f t="shared" si="7"/>
        <v>#REF!</v>
      </c>
    </row>
    <row r="62" spans="1:5">
      <c r="A62" s="28" t="s">
        <v>124</v>
      </c>
      <c r="B62" s="37" t="e">
        <f>SUM(B64:B73)</f>
        <v>#REF!</v>
      </c>
      <c r="C62" s="38" t="e">
        <f>SUM(C64:C73)</f>
        <v>#REF!</v>
      </c>
      <c r="D62" s="38">
        <f>SUM(D64:D73)</f>
        <v>281.79000000000002</v>
      </c>
      <c r="E62" s="38" t="e">
        <f>SUM(E64:E73)</f>
        <v>#REF!</v>
      </c>
    </row>
    <row r="63" spans="1:5" ht="24">
      <c r="A63" s="28" t="s">
        <v>75</v>
      </c>
      <c r="B63" s="33" t="e">
        <f>SUM(B64:B67)</f>
        <v>#REF!</v>
      </c>
      <c r="C63" s="30" t="e">
        <f>SUM(C64:C67)</f>
        <v>#REF!</v>
      </c>
      <c r="D63" s="30">
        <f>SUM(D64:D67)</f>
        <v>31.42</v>
      </c>
      <c r="E63" s="30" t="e">
        <f>SUM(E64:E67)</f>
        <v>#REF!</v>
      </c>
    </row>
    <row r="64" spans="1:5">
      <c r="A64" s="39" t="s">
        <v>125</v>
      </c>
      <c r="B64" s="33" t="e">
        <f>VLOOKUP(A64,附件3高中免学费!$A$12:$G$171,7,0)</f>
        <v>#REF!</v>
      </c>
      <c r="C64" s="34" t="e">
        <f t="shared" ref="C64:C73" si="8">ROUND(B64*320*2/10000,2)</f>
        <v>#REF!</v>
      </c>
      <c r="D64" s="40">
        <v>15.68</v>
      </c>
      <c r="E64" s="36" t="e">
        <f t="shared" ref="E64:E73" si="9">C64-D64</f>
        <v>#REF!</v>
      </c>
    </row>
    <row r="65" spans="1:5">
      <c r="A65" s="39" t="s">
        <v>126</v>
      </c>
      <c r="B65" s="33" t="e">
        <f>VLOOKUP(A65,附件3高中免学费!$A$12:$G$171,7,0)</f>
        <v>#REF!</v>
      </c>
      <c r="C65" s="34" t="e">
        <f t="shared" si="8"/>
        <v>#REF!</v>
      </c>
      <c r="D65" s="40">
        <v>6.91</v>
      </c>
      <c r="E65" s="36" t="e">
        <f t="shared" si="9"/>
        <v>#REF!</v>
      </c>
    </row>
    <row r="66" spans="1:5">
      <c r="A66" s="39" t="s">
        <v>127</v>
      </c>
      <c r="B66" s="33" t="e">
        <f>VLOOKUP(A66,附件3高中免学费!$A$12:$G$171,7,0)</f>
        <v>#REF!</v>
      </c>
      <c r="C66" s="34" t="e">
        <f t="shared" si="8"/>
        <v>#REF!</v>
      </c>
      <c r="D66" s="40">
        <v>5.5</v>
      </c>
      <c r="E66" s="36" t="e">
        <f t="shared" si="9"/>
        <v>#REF!</v>
      </c>
    </row>
    <row r="67" spans="1:5">
      <c r="A67" s="39" t="s">
        <v>128</v>
      </c>
      <c r="B67" s="33" t="e">
        <f>VLOOKUP(A67,附件3高中免学费!$A$12:$G$171,7,0)</f>
        <v>#REF!</v>
      </c>
      <c r="C67" s="34" t="e">
        <f t="shared" si="8"/>
        <v>#REF!</v>
      </c>
      <c r="D67" s="40">
        <v>3.33</v>
      </c>
      <c r="E67" s="36" t="e">
        <f t="shared" si="9"/>
        <v>#REF!</v>
      </c>
    </row>
    <row r="68" spans="1:5">
      <c r="A68" s="39" t="s">
        <v>129</v>
      </c>
      <c r="B68" s="33" t="e">
        <f>VLOOKUP(A68,附件3高中免学费!$A$12:$G$171,7,0)</f>
        <v>#REF!</v>
      </c>
      <c r="C68" s="34" t="e">
        <f t="shared" si="8"/>
        <v>#REF!</v>
      </c>
      <c r="D68" s="40">
        <v>24.19</v>
      </c>
      <c r="E68" s="36" t="e">
        <f t="shared" si="9"/>
        <v>#REF!</v>
      </c>
    </row>
    <row r="69" spans="1:5">
      <c r="A69" s="39" t="s">
        <v>130</v>
      </c>
      <c r="B69" s="33" t="e">
        <f>VLOOKUP(A69,附件3高中免学费!$A$12:$G$171,7,0)</f>
        <v>#REF!</v>
      </c>
      <c r="C69" s="34" t="e">
        <f t="shared" si="8"/>
        <v>#REF!</v>
      </c>
      <c r="D69" s="40">
        <v>114.5</v>
      </c>
      <c r="E69" s="36" t="e">
        <f t="shared" si="9"/>
        <v>#REF!</v>
      </c>
    </row>
    <row r="70" spans="1:5">
      <c r="A70" s="39" t="s">
        <v>131</v>
      </c>
      <c r="B70" s="33" t="e">
        <f>VLOOKUP(A70,附件3高中免学费!$A$12:$G$171,7,0)</f>
        <v>#REF!</v>
      </c>
      <c r="C70" s="34" t="e">
        <f t="shared" si="8"/>
        <v>#REF!</v>
      </c>
      <c r="D70" s="40">
        <v>46.46</v>
      </c>
      <c r="E70" s="36" t="e">
        <f t="shared" si="9"/>
        <v>#REF!</v>
      </c>
    </row>
    <row r="71" spans="1:5">
      <c r="A71" s="39" t="s">
        <v>132</v>
      </c>
      <c r="B71" s="33" t="e">
        <f>VLOOKUP(A71,附件3高中免学费!$A$12:$G$171,7,0)</f>
        <v>#REF!</v>
      </c>
      <c r="C71" s="34" t="e">
        <f t="shared" si="8"/>
        <v>#REF!</v>
      </c>
      <c r="D71" s="40">
        <v>13.63</v>
      </c>
      <c r="E71" s="36" t="e">
        <f t="shared" si="9"/>
        <v>#REF!</v>
      </c>
    </row>
    <row r="72" spans="1:5">
      <c r="A72" s="39" t="s">
        <v>133</v>
      </c>
      <c r="B72" s="33" t="e">
        <f>VLOOKUP(A72,附件3高中免学费!$A$12:$G$171,7,0)</f>
        <v>#REF!</v>
      </c>
      <c r="C72" s="34" t="e">
        <f t="shared" si="8"/>
        <v>#REF!</v>
      </c>
      <c r="D72" s="40">
        <v>23.49</v>
      </c>
      <c r="E72" s="36" t="e">
        <f t="shared" si="9"/>
        <v>#REF!</v>
      </c>
    </row>
    <row r="73" spans="1:5">
      <c r="A73" s="39" t="s">
        <v>134</v>
      </c>
      <c r="B73" s="33" t="e">
        <f>VLOOKUP(A73,附件3高中免学费!$A$12:$G$171,7,0)</f>
        <v>#REF!</v>
      </c>
      <c r="C73" s="34" t="e">
        <f t="shared" si="8"/>
        <v>#REF!</v>
      </c>
      <c r="D73" s="40">
        <v>28.1</v>
      </c>
      <c r="E73" s="36" t="e">
        <f t="shared" si="9"/>
        <v>#REF!</v>
      </c>
    </row>
    <row r="74" spans="1:5">
      <c r="A74" s="28" t="s">
        <v>135</v>
      </c>
      <c r="B74" s="37" t="e">
        <f>SUM(B76:B87)</f>
        <v>#REF!</v>
      </c>
      <c r="C74" s="38" t="e">
        <f>SUM(C76:C87)</f>
        <v>#REF!</v>
      </c>
      <c r="D74" s="38">
        <f>SUM(D76:D87)</f>
        <v>269.75</v>
      </c>
      <c r="E74" s="38" t="e">
        <f>SUM(E76:E87)</f>
        <v>#REF!</v>
      </c>
    </row>
    <row r="75" spans="1:5" ht="24">
      <c r="A75" s="28" t="s">
        <v>75</v>
      </c>
      <c r="B75" s="29" t="e">
        <f>SUM(B76:B80)</f>
        <v>#REF!</v>
      </c>
      <c r="C75" s="30" t="e">
        <f>SUM(C76:C80)</f>
        <v>#REF!</v>
      </c>
      <c r="D75" s="30">
        <f>SUM(D76:D80)</f>
        <v>54.589999999999996</v>
      </c>
      <c r="E75" s="30" t="e">
        <f>SUM(E76:E80)</f>
        <v>#REF!</v>
      </c>
    </row>
    <row r="76" spans="1:5">
      <c r="A76" s="39" t="s">
        <v>136</v>
      </c>
      <c r="B76" s="33" t="e">
        <f>VLOOKUP(A76,附件3高中免学费!$A$12:$G$171,7,0)</f>
        <v>#REF!</v>
      </c>
      <c r="C76" s="34" t="e">
        <f t="shared" ref="C76:C87" si="10">ROUND(B76*320*2/10000,2)</f>
        <v>#REF!</v>
      </c>
      <c r="D76" s="40">
        <v>10.62</v>
      </c>
      <c r="E76" s="36" t="e">
        <f t="shared" ref="E76:E87" si="11">C76-D76</f>
        <v>#REF!</v>
      </c>
    </row>
    <row r="77" spans="1:5">
      <c r="A77" s="39" t="s">
        <v>137</v>
      </c>
      <c r="B77" s="33" t="e">
        <f>VLOOKUP(A77,附件3高中免学费!$A$12:$G$171,7,0)</f>
        <v>#REF!</v>
      </c>
      <c r="C77" s="34" t="e">
        <f t="shared" si="10"/>
        <v>#REF!</v>
      </c>
      <c r="D77" s="40">
        <v>30.08</v>
      </c>
      <c r="E77" s="36" t="e">
        <f t="shared" si="11"/>
        <v>#REF!</v>
      </c>
    </row>
    <row r="78" spans="1:5">
      <c r="A78" s="39" t="s">
        <v>138</v>
      </c>
      <c r="B78" s="33" t="e">
        <f>VLOOKUP(A78,附件3高中免学费!$A$12:$G$171,7,0)</f>
        <v>#REF!</v>
      </c>
      <c r="C78" s="34" t="e">
        <f t="shared" si="10"/>
        <v>#REF!</v>
      </c>
      <c r="D78" s="40">
        <v>5.95</v>
      </c>
      <c r="E78" s="36" t="e">
        <f t="shared" si="11"/>
        <v>#REF!</v>
      </c>
    </row>
    <row r="79" spans="1:5">
      <c r="A79" s="39" t="s">
        <v>139</v>
      </c>
      <c r="B79" s="33" t="e">
        <f>VLOOKUP(A79,附件3高中免学费!$A$12:$G$171,7,0)</f>
        <v>#REF!</v>
      </c>
      <c r="C79" s="34" t="e">
        <f t="shared" si="10"/>
        <v>#REF!</v>
      </c>
      <c r="D79" s="40">
        <v>2.69</v>
      </c>
      <c r="E79" s="36" t="e">
        <f t="shared" si="11"/>
        <v>#REF!</v>
      </c>
    </row>
    <row r="80" spans="1:5">
      <c r="A80" s="39" t="s">
        <v>140</v>
      </c>
      <c r="B80" s="33" t="e">
        <f>VLOOKUP(A80,附件3高中免学费!$A$12:$G$171,7,0)</f>
        <v>#REF!</v>
      </c>
      <c r="C80" s="34" t="e">
        <f t="shared" si="10"/>
        <v>#REF!</v>
      </c>
      <c r="D80" s="40">
        <v>5.25</v>
      </c>
      <c r="E80" s="36" t="e">
        <f t="shared" si="11"/>
        <v>#REF!</v>
      </c>
    </row>
    <row r="81" spans="1:5">
      <c r="A81" s="39" t="s">
        <v>141</v>
      </c>
      <c r="B81" s="33" t="e">
        <f>VLOOKUP(A81,附件3高中免学费!$A$12:$G$171,7,0)</f>
        <v>#REF!</v>
      </c>
      <c r="C81" s="34" t="e">
        <f t="shared" si="10"/>
        <v>#REF!</v>
      </c>
      <c r="D81" s="40">
        <v>11.65</v>
      </c>
      <c r="E81" s="36" t="e">
        <f t="shared" si="11"/>
        <v>#REF!</v>
      </c>
    </row>
    <row r="82" spans="1:5">
      <c r="A82" s="39" t="s">
        <v>142</v>
      </c>
      <c r="B82" s="33" t="e">
        <f>VLOOKUP(A82,附件3高中免学费!$A$12:$G$171,7,0)</f>
        <v>#REF!</v>
      </c>
      <c r="C82" s="34" t="e">
        <f t="shared" si="10"/>
        <v>#REF!</v>
      </c>
      <c r="D82" s="40">
        <v>24</v>
      </c>
      <c r="E82" s="36" t="e">
        <f t="shared" si="11"/>
        <v>#REF!</v>
      </c>
    </row>
    <row r="83" spans="1:5">
      <c r="A83" s="39" t="s">
        <v>143</v>
      </c>
      <c r="B83" s="33" t="e">
        <f>VLOOKUP(A83,附件3高中免学费!$A$12:$G$171,7,0)</f>
        <v>#REF!</v>
      </c>
      <c r="C83" s="34" t="e">
        <f t="shared" si="10"/>
        <v>#REF!</v>
      </c>
      <c r="D83" s="40">
        <v>36.99</v>
      </c>
      <c r="E83" s="36" t="e">
        <f t="shared" si="11"/>
        <v>#REF!</v>
      </c>
    </row>
    <row r="84" spans="1:5">
      <c r="A84" s="39" t="s">
        <v>144</v>
      </c>
      <c r="B84" s="33" t="e">
        <f>VLOOKUP(A84,附件3高中免学费!$A$12:$G$171,7,0)</f>
        <v>#REF!</v>
      </c>
      <c r="C84" s="34" t="e">
        <f t="shared" si="10"/>
        <v>#REF!</v>
      </c>
      <c r="D84" s="40">
        <v>28.54</v>
      </c>
      <c r="E84" s="36" t="e">
        <f t="shared" si="11"/>
        <v>#REF!</v>
      </c>
    </row>
    <row r="85" spans="1:5">
      <c r="A85" s="39" t="s">
        <v>145</v>
      </c>
      <c r="B85" s="33" t="e">
        <f>VLOOKUP(A85,附件3高中免学费!$A$12:$G$171,7,0)</f>
        <v>#REF!</v>
      </c>
      <c r="C85" s="34" t="e">
        <f t="shared" si="10"/>
        <v>#REF!</v>
      </c>
      <c r="D85" s="40">
        <v>25.6</v>
      </c>
      <c r="E85" s="36" t="e">
        <f t="shared" si="11"/>
        <v>#REF!</v>
      </c>
    </row>
    <row r="86" spans="1:5">
      <c r="A86" s="39" t="s">
        <v>146</v>
      </c>
      <c r="B86" s="33" t="e">
        <f>VLOOKUP(A86,附件3高中免学费!$A$12:$G$171,7,0)</f>
        <v>#REF!</v>
      </c>
      <c r="C86" s="34" t="e">
        <f t="shared" si="10"/>
        <v>#REF!</v>
      </c>
      <c r="D86" s="40">
        <v>35.39</v>
      </c>
      <c r="E86" s="36" t="e">
        <f t="shared" si="11"/>
        <v>#REF!</v>
      </c>
    </row>
    <row r="87" spans="1:5">
      <c r="A87" s="39" t="s">
        <v>147</v>
      </c>
      <c r="B87" s="33" t="e">
        <f>VLOOKUP(A87,附件3高中免学费!$A$12:$G$171,7,0)</f>
        <v>#REF!</v>
      </c>
      <c r="C87" s="34" t="e">
        <f t="shared" si="10"/>
        <v>#REF!</v>
      </c>
      <c r="D87" s="40">
        <v>52.99</v>
      </c>
      <c r="E87" s="36" t="e">
        <f t="shared" si="11"/>
        <v>#REF!</v>
      </c>
    </row>
    <row r="88" spans="1:5">
      <c r="A88" s="43" t="s">
        <v>148</v>
      </c>
      <c r="B88" s="37" t="e">
        <f>SUM(B90:B94)</f>
        <v>#REF!</v>
      </c>
      <c r="C88" s="38" t="e">
        <f>SUM(C90:C94)</f>
        <v>#REF!</v>
      </c>
      <c r="D88" s="38">
        <f>SUM(D90:D94)</f>
        <v>228.48000000000002</v>
      </c>
      <c r="E88" s="38" t="e">
        <f>SUM(E90:E94)</f>
        <v>#REF!</v>
      </c>
    </row>
    <row r="89" spans="1:5" ht="24">
      <c r="A89" s="43" t="s">
        <v>75</v>
      </c>
      <c r="B89" s="29" t="e">
        <f>SUM(B90:B92)</f>
        <v>#REF!</v>
      </c>
      <c r="C89" s="30" t="e">
        <f>SUM(C90:C92)</f>
        <v>#REF!</v>
      </c>
      <c r="D89" s="30">
        <f>SUM(D90:D92)</f>
        <v>54.27</v>
      </c>
      <c r="E89" s="30" t="e">
        <f>SUM(E90:E92)</f>
        <v>#REF!</v>
      </c>
    </row>
    <row r="90" spans="1:5">
      <c r="A90" s="44" t="s">
        <v>149</v>
      </c>
      <c r="B90" s="33" t="e">
        <f>VLOOKUP(A90,附件3高中免学费!$A$12:$G$171,7,0)</f>
        <v>#REF!</v>
      </c>
      <c r="C90" s="34" t="e">
        <f>ROUND(B90*320*2/10000,2)</f>
        <v>#REF!</v>
      </c>
      <c r="D90" s="40">
        <v>9.73</v>
      </c>
      <c r="E90" s="36" t="e">
        <f>C90-D90</f>
        <v>#REF!</v>
      </c>
    </row>
    <row r="91" spans="1:5">
      <c r="A91" s="44" t="s">
        <v>150</v>
      </c>
      <c r="B91" s="33" t="e">
        <f>VLOOKUP(A91,附件3高中免学费!$A$12:$G$171,7,0)</f>
        <v>#REF!</v>
      </c>
      <c r="C91" s="34" t="e">
        <f>ROUND(B91*320*2/10000,2)</f>
        <v>#REF!</v>
      </c>
      <c r="D91" s="40">
        <v>40</v>
      </c>
      <c r="E91" s="36" t="e">
        <f>C91-D91</f>
        <v>#REF!</v>
      </c>
    </row>
    <row r="92" spans="1:5">
      <c r="A92" s="44" t="s">
        <v>151</v>
      </c>
      <c r="B92" s="33" t="e">
        <f>VLOOKUP(A92,附件3高中免学费!$A$12:$G$171,7,0)</f>
        <v>#REF!</v>
      </c>
      <c r="C92" s="34" t="e">
        <f>ROUND(B92*320*2/10000,2)</f>
        <v>#REF!</v>
      </c>
      <c r="D92" s="40">
        <v>4.54</v>
      </c>
      <c r="E92" s="36" t="e">
        <f>C92-D92</f>
        <v>#REF!</v>
      </c>
    </row>
    <row r="93" spans="1:5">
      <c r="A93" s="39" t="s">
        <v>152</v>
      </c>
      <c r="B93" s="33" t="e">
        <f>VLOOKUP(A93,附件3高中免学费!$A$12:$G$171,7,0)</f>
        <v>#REF!</v>
      </c>
      <c r="C93" s="34" t="e">
        <f>ROUND(B93*320*2/10000,2)</f>
        <v>#REF!</v>
      </c>
      <c r="D93" s="40">
        <v>75.069999999999993</v>
      </c>
      <c r="E93" s="36" t="e">
        <f>C93-D93</f>
        <v>#REF!</v>
      </c>
    </row>
    <row r="94" spans="1:5">
      <c r="A94" s="39" t="s">
        <v>153</v>
      </c>
      <c r="B94" s="33" t="e">
        <f>VLOOKUP(A94,附件3高中免学费!$A$12:$G$171,7,0)</f>
        <v>#REF!</v>
      </c>
      <c r="C94" s="34" t="e">
        <f>ROUND(B94*320*2/10000,2)</f>
        <v>#REF!</v>
      </c>
      <c r="D94" s="40">
        <v>99.14</v>
      </c>
      <c r="E94" s="36" t="e">
        <f>C94-D94</f>
        <v>#REF!</v>
      </c>
    </row>
    <row r="95" spans="1:5">
      <c r="A95" s="28" t="s">
        <v>154</v>
      </c>
      <c r="B95" s="37" t="e">
        <f>SUM(B97:B104)</f>
        <v>#REF!</v>
      </c>
      <c r="C95" s="38" t="e">
        <f>SUM(C97:C104)</f>
        <v>#REF!</v>
      </c>
      <c r="D95" s="38">
        <f>SUM(D97:D104)</f>
        <v>252.29</v>
      </c>
      <c r="E95" s="38" t="e">
        <f>SUM(E97:E104)</f>
        <v>#REF!</v>
      </c>
    </row>
    <row r="96" spans="1:5" ht="24">
      <c r="A96" s="28" t="s">
        <v>75</v>
      </c>
      <c r="B96" s="29" t="e">
        <f>SUM(B97:B100)</f>
        <v>#REF!</v>
      </c>
      <c r="C96" s="30" t="e">
        <f>SUM(C97:C100)</f>
        <v>#REF!</v>
      </c>
      <c r="D96" s="30">
        <f>SUM(D97:D100)</f>
        <v>61.32</v>
      </c>
      <c r="E96" s="30" t="e">
        <f>SUM(E97:E100)</f>
        <v>#REF!</v>
      </c>
    </row>
    <row r="97" spans="1:5">
      <c r="A97" s="39" t="s">
        <v>155</v>
      </c>
      <c r="B97" s="33" t="e">
        <f>VLOOKUP(A97,附件3高中免学费!$A$12:$G$171,7,0)</f>
        <v>#REF!</v>
      </c>
      <c r="C97" s="34" t="e">
        <f t="shared" ref="C97:C104" si="12">ROUND(B97*320*2/10000,2)</f>
        <v>#REF!</v>
      </c>
      <c r="D97" s="40">
        <v>6.21</v>
      </c>
      <c r="E97" s="36" t="e">
        <f t="shared" ref="E97:E104" si="13">C97-D97</f>
        <v>#REF!</v>
      </c>
    </row>
    <row r="98" spans="1:5">
      <c r="A98" s="39" t="s">
        <v>156</v>
      </c>
      <c r="B98" s="33" t="e">
        <f>VLOOKUP(A98,附件3高中免学费!$A$12:$G$171,7,0)</f>
        <v>#REF!</v>
      </c>
      <c r="C98" s="34" t="e">
        <f t="shared" si="12"/>
        <v>#REF!</v>
      </c>
      <c r="D98" s="40">
        <v>14.4</v>
      </c>
      <c r="E98" s="36" t="e">
        <f t="shared" si="13"/>
        <v>#REF!</v>
      </c>
    </row>
    <row r="99" spans="1:5">
      <c r="A99" s="39" t="s">
        <v>157</v>
      </c>
      <c r="B99" s="33" t="e">
        <f>VLOOKUP(A99,附件3高中免学费!$A$12:$G$171,7,0)</f>
        <v>#REF!</v>
      </c>
      <c r="C99" s="34" t="e">
        <f t="shared" si="12"/>
        <v>#REF!</v>
      </c>
      <c r="D99" s="40">
        <v>36.74</v>
      </c>
      <c r="E99" s="36" t="e">
        <f t="shared" si="13"/>
        <v>#REF!</v>
      </c>
    </row>
    <row r="100" spans="1:5">
      <c r="A100" s="39" t="s">
        <v>158</v>
      </c>
      <c r="B100" s="33" t="e">
        <f>VLOOKUP(A100,附件3高中免学费!$A$12:$G$171,7,0)</f>
        <v>#REF!</v>
      </c>
      <c r="C100" s="34" t="e">
        <f t="shared" si="12"/>
        <v>#REF!</v>
      </c>
      <c r="D100" s="40">
        <v>3.97</v>
      </c>
      <c r="E100" s="36" t="e">
        <f t="shared" si="13"/>
        <v>#REF!</v>
      </c>
    </row>
    <row r="101" spans="1:5">
      <c r="A101" s="39" t="s">
        <v>159</v>
      </c>
      <c r="B101" s="33" t="e">
        <f>VLOOKUP(A101,附件3高中免学费!$A$12:$G$171,7,0)</f>
        <v>#REF!</v>
      </c>
      <c r="C101" s="34" t="e">
        <f t="shared" si="12"/>
        <v>#REF!</v>
      </c>
      <c r="D101" s="40">
        <v>22.46</v>
      </c>
      <c r="E101" s="36" t="e">
        <f t="shared" si="13"/>
        <v>#REF!</v>
      </c>
    </row>
    <row r="102" spans="1:5">
      <c r="A102" s="39" t="s">
        <v>160</v>
      </c>
      <c r="B102" s="33" t="e">
        <f>VLOOKUP(A102,附件3高中免学费!$A$12:$G$171,7,0)</f>
        <v>#REF!</v>
      </c>
      <c r="C102" s="34" t="e">
        <f t="shared" si="12"/>
        <v>#REF!</v>
      </c>
      <c r="D102" s="40">
        <v>24</v>
      </c>
      <c r="E102" s="36" t="e">
        <f t="shared" si="13"/>
        <v>#REF!</v>
      </c>
    </row>
    <row r="103" spans="1:5">
      <c r="A103" s="39" t="s">
        <v>161</v>
      </c>
      <c r="B103" s="33" t="e">
        <f>VLOOKUP(A103,附件3高中免学费!$A$12:$G$171,7,0)</f>
        <v>#REF!</v>
      </c>
      <c r="C103" s="34" t="e">
        <f t="shared" si="12"/>
        <v>#REF!</v>
      </c>
      <c r="D103" s="40">
        <v>36.159999999999997</v>
      </c>
      <c r="E103" s="36" t="e">
        <f t="shared" si="13"/>
        <v>#REF!</v>
      </c>
    </row>
    <row r="104" spans="1:5">
      <c r="A104" s="39" t="s">
        <v>162</v>
      </c>
      <c r="B104" s="33" t="e">
        <f>VLOOKUP(A104,附件3高中免学费!$A$12:$G$171,7,0)</f>
        <v>#REF!</v>
      </c>
      <c r="C104" s="34" t="e">
        <f t="shared" si="12"/>
        <v>#REF!</v>
      </c>
      <c r="D104" s="40">
        <v>108.35</v>
      </c>
      <c r="E104" s="36" t="e">
        <f t="shared" si="13"/>
        <v>#REF!</v>
      </c>
    </row>
    <row r="105" spans="1:5">
      <c r="A105" s="28" t="s">
        <v>163</v>
      </c>
      <c r="B105" s="37" t="e">
        <f>SUM(B107:B118)</f>
        <v>#REF!</v>
      </c>
      <c r="C105" s="38" t="e">
        <f>SUM(C107:C118)</f>
        <v>#REF!</v>
      </c>
      <c r="D105" s="38">
        <f>SUM(D107:D118)</f>
        <v>557.24</v>
      </c>
      <c r="E105" s="38" t="e">
        <f>SUM(E107:E118)</f>
        <v>#REF!</v>
      </c>
    </row>
    <row r="106" spans="1:5" ht="24">
      <c r="A106" s="28" t="s">
        <v>75</v>
      </c>
      <c r="B106" s="29" t="e">
        <f>SUM(B107:B109)</f>
        <v>#REF!</v>
      </c>
      <c r="C106" s="30" t="e">
        <f>SUM(C107:C109)</f>
        <v>#REF!</v>
      </c>
      <c r="D106" s="30">
        <f>SUM(D107:D109)</f>
        <v>69.19</v>
      </c>
      <c r="E106" s="30" t="e">
        <f>SUM(E107:E109)</f>
        <v>#REF!</v>
      </c>
    </row>
    <row r="107" spans="1:5">
      <c r="A107" s="39" t="s">
        <v>164</v>
      </c>
      <c r="B107" s="33" t="e">
        <f>VLOOKUP(A107,附件3高中免学费!$A$12:$G$171,7,0)</f>
        <v>#REF!</v>
      </c>
      <c r="C107" s="34" t="e">
        <f t="shared" ref="C107:C118" si="14">ROUND(B107*320*2/10000,2)</f>
        <v>#REF!</v>
      </c>
      <c r="D107" s="40">
        <v>26.24</v>
      </c>
      <c r="E107" s="36" t="e">
        <f t="shared" ref="E107:E118" si="15">C107-D107</f>
        <v>#REF!</v>
      </c>
    </row>
    <row r="108" spans="1:5">
      <c r="A108" s="39" t="s">
        <v>165</v>
      </c>
      <c r="B108" s="33" t="e">
        <f>VLOOKUP(A108,附件3高中免学费!$A$12:$G$171,7,0)</f>
        <v>#REF!</v>
      </c>
      <c r="C108" s="34" t="e">
        <f t="shared" si="14"/>
        <v>#REF!</v>
      </c>
      <c r="D108" s="40">
        <v>28.29</v>
      </c>
      <c r="E108" s="36" t="e">
        <f t="shared" si="15"/>
        <v>#REF!</v>
      </c>
    </row>
    <row r="109" spans="1:5">
      <c r="A109" s="39" t="s">
        <v>166</v>
      </c>
      <c r="B109" s="33" t="e">
        <f>VLOOKUP(A109,附件3高中免学费!$A$12:$G$171,7,0)</f>
        <v>#REF!</v>
      </c>
      <c r="C109" s="34" t="e">
        <f t="shared" si="14"/>
        <v>#REF!</v>
      </c>
      <c r="D109" s="40">
        <v>14.66</v>
      </c>
      <c r="E109" s="36" t="e">
        <f t="shared" si="15"/>
        <v>#REF!</v>
      </c>
    </row>
    <row r="110" spans="1:5">
      <c r="A110" s="39" t="s">
        <v>167</v>
      </c>
      <c r="B110" s="33" t="e">
        <f>VLOOKUP(A110,附件3高中免学费!$A$12:$G$171,7,0)</f>
        <v>#REF!</v>
      </c>
      <c r="C110" s="34" t="e">
        <f t="shared" si="14"/>
        <v>#REF!</v>
      </c>
      <c r="D110" s="40">
        <v>40.380000000000003</v>
      </c>
      <c r="E110" s="36" t="e">
        <f t="shared" si="15"/>
        <v>#REF!</v>
      </c>
    </row>
    <row r="111" spans="1:5">
      <c r="A111" s="39" t="s">
        <v>168</v>
      </c>
      <c r="B111" s="33" t="e">
        <f>VLOOKUP(A111,附件3高中免学费!$A$12:$G$171,7,0)</f>
        <v>#REF!</v>
      </c>
      <c r="C111" s="34" t="e">
        <f t="shared" si="14"/>
        <v>#REF!</v>
      </c>
      <c r="D111" s="40">
        <v>52.35</v>
      </c>
      <c r="E111" s="36" t="e">
        <f t="shared" si="15"/>
        <v>#REF!</v>
      </c>
    </row>
    <row r="112" spans="1:5">
      <c r="A112" s="39" t="s">
        <v>169</v>
      </c>
      <c r="B112" s="33" t="e">
        <f>VLOOKUP(A112,附件3高中免学费!$A$12:$G$171,7,0)</f>
        <v>#REF!</v>
      </c>
      <c r="C112" s="34" t="e">
        <f t="shared" si="14"/>
        <v>#REF!</v>
      </c>
      <c r="D112" s="40">
        <v>77.819999999999993</v>
      </c>
      <c r="E112" s="36" t="e">
        <f t="shared" si="15"/>
        <v>#REF!</v>
      </c>
    </row>
    <row r="113" spans="1:5">
      <c r="A113" s="39" t="s">
        <v>170</v>
      </c>
      <c r="B113" s="33" t="e">
        <f>VLOOKUP(A113,附件3高中免学费!$A$12:$G$171,7,0)</f>
        <v>#REF!</v>
      </c>
      <c r="C113" s="34" t="e">
        <f t="shared" si="14"/>
        <v>#REF!</v>
      </c>
      <c r="D113" s="40">
        <v>52.29</v>
      </c>
      <c r="E113" s="36" t="e">
        <f t="shared" si="15"/>
        <v>#REF!</v>
      </c>
    </row>
    <row r="114" spans="1:5">
      <c r="A114" s="39" t="s">
        <v>171</v>
      </c>
      <c r="B114" s="33" t="e">
        <f>VLOOKUP(A114,附件3高中免学费!$A$12:$G$171,7,0)</f>
        <v>#REF!</v>
      </c>
      <c r="C114" s="34" t="e">
        <f t="shared" si="14"/>
        <v>#REF!</v>
      </c>
      <c r="D114" s="40">
        <v>80.64</v>
      </c>
      <c r="E114" s="36" t="e">
        <f t="shared" si="15"/>
        <v>#REF!</v>
      </c>
    </row>
    <row r="115" spans="1:5">
      <c r="A115" s="39" t="s">
        <v>172</v>
      </c>
      <c r="B115" s="33" t="e">
        <f>VLOOKUP(A115,附件3高中免学费!$A$12:$G$171,7,0)</f>
        <v>#REF!</v>
      </c>
      <c r="C115" s="34" t="e">
        <f t="shared" si="14"/>
        <v>#REF!</v>
      </c>
      <c r="D115" s="40">
        <v>18.3</v>
      </c>
      <c r="E115" s="36" t="e">
        <f t="shared" si="15"/>
        <v>#REF!</v>
      </c>
    </row>
    <row r="116" spans="1:5">
      <c r="A116" s="39" t="s">
        <v>173</v>
      </c>
      <c r="B116" s="33" t="e">
        <f>VLOOKUP(A116,附件3高中免学费!$A$12:$G$171,7,0)</f>
        <v>#REF!</v>
      </c>
      <c r="C116" s="34" t="e">
        <f t="shared" si="14"/>
        <v>#REF!</v>
      </c>
      <c r="D116" s="40">
        <v>77.180000000000007</v>
      </c>
      <c r="E116" s="36" t="e">
        <f t="shared" si="15"/>
        <v>#REF!</v>
      </c>
    </row>
    <row r="117" spans="1:5">
      <c r="A117" s="39" t="s">
        <v>174</v>
      </c>
      <c r="B117" s="33" t="e">
        <f>VLOOKUP(A117,附件3高中免学费!$A$12:$G$171,7,0)</f>
        <v>#REF!</v>
      </c>
      <c r="C117" s="34" t="e">
        <f t="shared" si="14"/>
        <v>#REF!</v>
      </c>
      <c r="D117" s="40">
        <v>21.12</v>
      </c>
      <c r="E117" s="36" t="e">
        <f t="shared" si="15"/>
        <v>#REF!</v>
      </c>
    </row>
    <row r="118" spans="1:5">
      <c r="A118" s="39" t="s">
        <v>175</v>
      </c>
      <c r="B118" s="33" t="e">
        <f>VLOOKUP(A118,附件3高中免学费!$A$12:$G$171,7,0)</f>
        <v>#REF!</v>
      </c>
      <c r="C118" s="34" t="e">
        <f t="shared" si="14"/>
        <v>#REF!</v>
      </c>
      <c r="D118" s="40">
        <v>67.97</v>
      </c>
      <c r="E118" s="36" t="e">
        <f t="shared" si="15"/>
        <v>#REF!</v>
      </c>
    </row>
    <row r="119" spans="1:5">
      <c r="A119" s="28" t="s">
        <v>176</v>
      </c>
      <c r="B119" s="37" t="e">
        <f>SUM(B121:B132)</f>
        <v>#REF!</v>
      </c>
      <c r="C119" s="38" t="e">
        <f>SUM(C121:C132)</f>
        <v>#REF!</v>
      </c>
      <c r="D119" s="38">
        <f>SUM(D121:D132)</f>
        <v>411.45</v>
      </c>
      <c r="E119" s="38" t="e">
        <f>SUM(E121:E132)</f>
        <v>#REF!</v>
      </c>
    </row>
    <row r="120" spans="1:5" ht="24">
      <c r="A120" s="28" t="s">
        <v>75</v>
      </c>
      <c r="B120" s="29" t="e">
        <f>SUM(B121:B123)</f>
        <v>#REF!</v>
      </c>
      <c r="C120" s="30" t="e">
        <f>SUM(C121:C123)</f>
        <v>#REF!</v>
      </c>
      <c r="D120" s="30">
        <f>SUM(D121:D123)</f>
        <v>24.89</v>
      </c>
      <c r="E120" s="30" t="e">
        <f>SUM(E121:E123)</f>
        <v>#REF!</v>
      </c>
    </row>
    <row r="121" spans="1:5">
      <c r="A121" s="39" t="s">
        <v>177</v>
      </c>
      <c r="B121" s="33" t="e">
        <f>VLOOKUP(A121,附件3高中免学费!$A$12:$G$171,7,0)</f>
        <v>#REF!</v>
      </c>
      <c r="C121" s="34" t="e">
        <f t="shared" ref="C121:C132" si="16">ROUND(B121*320*2/10000,2)</f>
        <v>#REF!</v>
      </c>
      <c r="D121" s="40">
        <v>4.99</v>
      </c>
      <c r="E121" s="36" t="e">
        <f t="shared" ref="E121:E132" si="17">C121-D121</f>
        <v>#REF!</v>
      </c>
    </row>
    <row r="122" spans="1:5">
      <c r="A122" s="39" t="s">
        <v>178</v>
      </c>
      <c r="B122" s="33" t="e">
        <f>VLOOKUP(A122,附件3高中免学费!$A$12:$G$171,7,0)</f>
        <v>#REF!</v>
      </c>
      <c r="C122" s="34" t="e">
        <f t="shared" si="16"/>
        <v>#REF!</v>
      </c>
      <c r="D122" s="40">
        <v>11.52</v>
      </c>
      <c r="E122" s="36" t="e">
        <f t="shared" si="17"/>
        <v>#REF!</v>
      </c>
    </row>
    <row r="123" spans="1:5">
      <c r="A123" s="39" t="s">
        <v>179</v>
      </c>
      <c r="B123" s="33" t="e">
        <f>VLOOKUP(A123,附件3高中免学费!$A$12:$G$171,7,0)</f>
        <v>#REF!</v>
      </c>
      <c r="C123" s="34" t="e">
        <f t="shared" si="16"/>
        <v>#REF!</v>
      </c>
      <c r="D123" s="40">
        <v>8.3800000000000008</v>
      </c>
      <c r="E123" s="36" t="e">
        <f t="shared" si="17"/>
        <v>#REF!</v>
      </c>
    </row>
    <row r="124" spans="1:5">
      <c r="A124" s="39" t="s">
        <v>180</v>
      </c>
      <c r="B124" s="33" t="e">
        <f>VLOOKUP(A124,附件3高中免学费!$A$12:$G$171,7,0)</f>
        <v>#REF!</v>
      </c>
      <c r="C124" s="34" t="e">
        <f t="shared" si="16"/>
        <v>#REF!</v>
      </c>
      <c r="D124" s="40">
        <v>19.46</v>
      </c>
      <c r="E124" s="36" t="e">
        <f t="shared" si="17"/>
        <v>#REF!</v>
      </c>
    </row>
    <row r="125" spans="1:5">
      <c r="A125" s="39" t="s">
        <v>181</v>
      </c>
      <c r="B125" s="33" t="e">
        <f>VLOOKUP(A125,附件3高中免学费!$A$12:$G$171,7,0)</f>
        <v>#REF!</v>
      </c>
      <c r="C125" s="34" t="e">
        <f t="shared" si="16"/>
        <v>#REF!</v>
      </c>
      <c r="D125" s="40">
        <v>29.38</v>
      </c>
      <c r="E125" s="36" t="e">
        <f t="shared" si="17"/>
        <v>#REF!</v>
      </c>
    </row>
    <row r="126" spans="1:5">
      <c r="A126" s="39" t="s">
        <v>182</v>
      </c>
      <c r="B126" s="33" t="e">
        <f>VLOOKUP(A126,附件3高中免学费!$A$12:$G$171,7,0)</f>
        <v>#REF!</v>
      </c>
      <c r="C126" s="34" t="e">
        <f t="shared" si="16"/>
        <v>#REF!</v>
      </c>
      <c r="D126" s="40">
        <v>25.54</v>
      </c>
      <c r="E126" s="36" t="e">
        <f t="shared" si="17"/>
        <v>#REF!</v>
      </c>
    </row>
    <row r="127" spans="1:5">
      <c r="A127" s="39" t="s">
        <v>183</v>
      </c>
      <c r="B127" s="33" t="e">
        <f>VLOOKUP(A127,附件3高中免学费!$A$12:$G$171,7,0)</f>
        <v>#REF!</v>
      </c>
      <c r="C127" s="34" t="e">
        <f t="shared" si="16"/>
        <v>#REF!</v>
      </c>
      <c r="D127" s="40">
        <v>71.81</v>
      </c>
      <c r="E127" s="36" t="e">
        <f t="shared" si="17"/>
        <v>#REF!</v>
      </c>
    </row>
    <row r="128" spans="1:5">
      <c r="A128" s="39" t="s">
        <v>184</v>
      </c>
      <c r="B128" s="33" t="e">
        <f>VLOOKUP(A128,附件3高中免学费!$A$12:$G$171,7,0)</f>
        <v>#REF!</v>
      </c>
      <c r="C128" s="34" t="e">
        <f t="shared" si="16"/>
        <v>#REF!</v>
      </c>
      <c r="D128" s="40">
        <v>15.1</v>
      </c>
      <c r="E128" s="36" t="e">
        <f t="shared" si="17"/>
        <v>#REF!</v>
      </c>
    </row>
    <row r="129" spans="1:5">
      <c r="A129" s="39" t="s">
        <v>185</v>
      </c>
      <c r="B129" s="33" t="e">
        <f>VLOOKUP(A129,附件3高中免学费!$A$12:$G$171,7,0)</f>
        <v>#REF!</v>
      </c>
      <c r="C129" s="34" t="e">
        <f t="shared" si="16"/>
        <v>#REF!</v>
      </c>
      <c r="D129" s="40">
        <v>28.86</v>
      </c>
      <c r="E129" s="36" t="e">
        <f t="shared" si="17"/>
        <v>#REF!</v>
      </c>
    </row>
    <row r="130" spans="1:5">
      <c r="A130" s="39" t="s">
        <v>186</v>
      </c>
      <c r="B130" s="33" t="e">
        <f>VLOOKUP(A130,附件3高中免学费!$A$12:$G$171,7,0)</f>
        <v>#REF!</v>
      </c>
      <c r="C130" s="34" t="e">
        <f t="shared" si="16"/>
        <v>#REF!</v>
      </c>
      <c r="D130" s="40">
        <v>66.62</v>
      </c>
      <c r="E130" s="36" t="e">
        <f t="shared" si="17"/>
        <v>#REF!</v>
      </c>
    </row>
    <row r="131" spans="1:5">
      <c r="A131" s="39" t="s">
        <v>187</v>
      </c>
      <c r="B131" s="33" t="e">
        <f>VLOOKUP(A131,附件3高中免学费!$A$12:$G$171,7,0)</f>
        <v>#REF!</v>
      </c>
      <c r="C131" s="34" t="e">
        <f t="shared" si="16"/>
        <v>#REF!</v>
      </c>
      <c r="D131" s="40">
        <v>51.71</v>
      </c>
      <c r="E131" s="36" t="e">
        <f t="shared" si="17"/>
        <v>#REF!</v>
      </c>
    </row>
    <row r="132" spans="1:5">
      <c r="A132" s="39" t="s">
        <v>188</v>
      </c>
      <c r="B132" s="33" t="e">
        <f>VLOOKUP(A132,附件3高中免学费!$A$12:$G$171,7,0)</f>
        <v>#REF!</v>
      </c>
      <c r="C132" s="34" t="e">
        <f t="shared" si="16"/>
        <v>#REF!</v>
      </c>
      <c r="D132" s="40">
        <v>78.08</v>
      </c>
      <c r="E132" s="36" t="e">
        <f t="shared" si="17"/>
        <v>#REF!</v>
      </c>
    </row>
    <row r="133" spans="1:5">
      <c r="A133" s="28" t="s">
        <v>189</v>
      </c>
      <c r="B133" s="37" t="e">
        <f>SUM(B135:B141)</f>
        <v>#REF!</v>
      </c>
      <c r="C133" s="38" t="e">
        <f>SUM(C135:C141)</f>
        <v>#REF!</v>
      </c>
      <c r="D133" s="38">
        <f>SUM(D135:D141)</f>
        <v>523.4</v>
      </c>
      <c r="E133" s="38" t="e">
        <f>SUM(E135:E141)</f>
        <v>#REF!</v>
      </c>
    </row>
    <row r="134" spans="1:5" ht="24">
      <c r="A134" s="28" t="s">
        <v>75</v>
      </c>
      <c r="B134" s="29" t="e">
        <f>SUM(B135:B137)</f>
        <v>#REF!</v>
      </c>
      <c r="C134" s="30" t="e">
        <f>SUM(C135:C137)</f>
        <v>#REF!</v>
      </c>
      <c r="D134" s="30">
        <f>SUM(D135:D137)</f>
        <v>38.979999999999997</v>
      </c>
      <c r="E134" s="30" t="e">
        <f>SUM(E135:E137)</f>
        <v>#REF!</v>
      </c>
    </row>
    <row r="135" spans="1:5">
      <c r="A135" s="39" t="s">
        <v>190</v>
      </c>
      <c r="B135" s="33" t="e">
        <f>VLOOKUP(A135,附件3高中免学费!$A$12:$G$171,7,0)</f>
        <v>#REF!</v>
      </c>
      <c r="C135" s="34" t="e">
        <f t="shared" ref="C135:C141" si="18">ROUND(B135*320*2/10000,2)</f>
        <v>#REF!</v>
      </c>
      <c r="D135" s="40">
        <v>14.98</v>
      </c>
      <c r="E135" s="36" t="e">
        <f t="shared" ref="E135:E141" si="19">C135-D135</f>
        <v>#REF!</v>
      </c>
    </row>
    <row r="136" spans="1:5">
      <c r="A136" s="39" t="s">
        <v>191</v>
      </c>
      <c r="B136" s="33" t="e">
        <f>VLOOKUP(A136,附件3高中免学费!$A$12:$G$171,7,0)</f>
        <v>#REF!</v>
      </c>
      <c r="C136" s="34" t="e">
        <f t="shared" si="18"/>
        <v>#REF!</v>
      </c>
      <c r="D136" s="40">
        <v>21.31</v>
      </c>
      <c r="E136" s="36" t="e">
        <f t="shared" si="19"/>
        <v>#REF!</v>
      </c>
    </row>
    <row r="137" spans="1:5" ht="24">
      <c r="A137" s="32" t="s">
        <v>192</v>
      </c>
      <c r="B137" s="33" t="e">
        <f>VLOOKUP(A137,附件3高中免学费!$A$12:$G$171,7,0)</f>
        <v>#REF!</v>
      </c>
      <c r="C137" s="34" t="e">
        <f t="shared" si="18"/>
        <v>#REF!</v>
      </c>
      <c r="D137" s="40">
        <v>2.69</v>
      </c>
      <c r="E137" s="36" t="e">
        <f t="shared" si="19"/>
        <v>#REF!</v>
      </c>
    </row>
    <row r="138" spans="1:5">
      <c r="A138" s="39" t="s">
        <v>193</v>
      </c>
      <c r="B138" s="33" t="e">
        <f>VLOOKUP(A138,附件3高中免学费!$A$12:$G$171,7,0)</f>
        <v>#REF!</v>
      </c>
      <c r="C138" s="34" t="e">
        <f t="shared" si="18"/>
        <v>#REF!</v>
      </c>
      <c r="D138" s="40">
        <v>148.93</v>
      </c>
      <c r="E138" s="36" t="e">
        <f t="shared" si="19"/>
        <v>#REF!</v>
      </c>
    </row>
    <row r="139" spans="1:5">
      <c r="A139" s="39" t="s">
        <v>194</v>
      </c>
      <c r="B139" s="33" t="e">
        <f>VLOOKUP(A139,附件3高中免学费!$A$12:$G$171,7,0)</f>
        <v>#REF!</v>
      </c>
      <c r="C139" s="34" t="e">
        <f t="shared" si="18"/>
        <v>#REF!</v>
      </c>
      <c r="D139" s="40">
        <v>22.08</v>
      </c>
      <c r="E139" s="36" t="e">
        <f t="shared" si="19"/>
        <v>#REF!</v>
      </c>
    </row>
    <row r="140" spans="1:5">
      <c r="A140" s="39" t="s">
        <v>195</v>
      </c>
      <c r="B140" s="33" t="e">
        <f>VLOOKUP(A140,附件3高中免学费!$A$12:$G$171,7,0)</f>
        <v>#REF!</v>
      </c>
      <c r="C140" s="34" t="e">
        <f t="shared" si="18"/>
        <v>#REF!</v>
      </c>
      <c r="D140" s="40">
        <v>113.28</v>
      </c>
      <c r="E140" s="36" t="e">
        <f t="shared" si="19"/>
        <v>#REF!</v>
      </c>
    </row>
    <row r="141" spans="1:5">
      <c r="A141" s="39" t="s">
        <v>196</v>
      </c>
      <c r="B141" s="33" t="e">
        <f>VLOOKUP(A141,附件3高中免学费!$A$12:$G$171,7,0)</f>
        <v>#REF!</v>
      </c>
      <c r="C141" s="34" t="e">
        <f t="shared" si="18"/>
        <v>#REF!</v>
      </c>
      <c r="D141" s="40">
        <v>200.13</v>
      </c>
      <c r="E141" s="36" t="e">
        <f t="shared" si="19"/>
        <v>#REF!</v>
      </c>
    </row>
    <row r="142" spans="1:5">
      <c r="A142" s="28" t="s">
        <v>197</v>
      </c>
      <c r="B142" s="37" t="e">
        <f>SUM(B144:B157)</f>
        <v>#REF!</v>
      </c>
      <c r="C142" s="38" t="e">
        <f>SUM(C144:C157)</f>
        <v>#REF!</v>
      </c>
      <c r="D142" s="38">
        <f>SUM(D144:D157)</f>
        <v>554.41</v>
      </c>
      <c r="E142" s="38" t="e">
        <f>SUM(E144:E157)</f>
        <v>#REF!</v>
      </c>
    </row>
    <row r="143" spans="1:5" ht="24">
      <c r="A143" s="28" t="s">
        <v>75</v>
      </c>
      <c r="B143" s="29" t="e">
        <f>SUM(B144:B145)</f>
        <v>#REF!</v>
      </c>
      <c r="C143" s="30" t="e">
        <f>SUM(C144:C145)</f>
        <v>#REF!</v>
      </c>
      <c r="D143" s="30">
        <f>SUM(D144:D145)</f>
        <v>36.739999999999995</v>
      </c>
      <c r="E143" s="30" t="e">
        <f>SUM(E144:E145)</f>
        <v>#REF!</v>
      </c>
    </row>
    <row r="144" spans="1:5">
      <c r="A144" s="39" t="s">
        <v>198</v>
      </c>
      <c r="B144" s="33" t="e">
        <f>VLOOKUP(A144,附件3高中免学费!$A$12:$G$171,7,0)</f>
        <v>#REF!</v>
      </c>
      <c r="C144" s="34" t="e">
        <f t="shared" ref="C144:C157" si="20">ROUND(B144*320*2/10000,2)</f>
        <v>#REF!</v>
      </c>
      <c r="D144" s="40">
        <v>18.239999999999998</v>
      </c>
      <c r="E144" s="36" t="e">
        <f t="shared" ref="E144:E157" si="21">C144-D144</f>
        <v>#REF!</v>
      </c>
    </row>
    <row r="145" spans="1:5">
      <c r="A145" s="39" t="s">
        <v>199</v>
      </c>
      <c r="B145" s="33" t="e">
        <f>VLOOKUP(A145,附件3高中免学费!$A$12:$G$171,7,0)</f>
        <v>#REF!</v>
      </c>
      <c r="C145" s="34" t="e">
        <f t="shared" si="20"/>
        <v>#REF!</v>
      </c>
      <c r="D145" s="40">
        <v>18.5</v>
      </c>
      <c r="E145" s="36" t="e">
        <f t="shared" si="21"/>
        <v>#REF!</v>
      </c>
    </row>
    <row r="146" spans="1:5">
      <c r="A146" s="39" t="s">
        <v>200</v>
      </c>
      <c r="B146" s="33" t="e">
        <f>VLOOKUP(A146,附件3高中免学费!$A$12:$G$171,7,0)</f>
        <v>#REF!</v>
      </c>
      <c r="C146" s="34" t="e">
        <f t="shared" si="20"/>
        <v>#REF!</v>
      </c>
      <c r="D146" s="40">
        <v>80.64</v>
      </c>
      <c r="E146" s="36" t="e">
        <f t="shared" si="21"/>
        <v>#REF!</v>
      </c>
    </row>
    <row r="147" spans="1:5">
      <c r="A147" s="39" t="s">
        <v>201</v>
      </c>
      <c r="B147" s="33" t="e">
        <f>VLOOKUP(A147,附件3高中免学费!$A$12:$G$171,7,0)</f>
        <v>#REF!</v>
      </c>
      <c r="C147" s="34" t="e">
        <f t="shared" si="20"/>
        <v>#REF!</v>
      </c>
      <c r="D147" s="40">
        <v>43.07</v>
      </c>
      <c r="E147" s="36" t="e">
        <f t="shared" si="21"/>
        <v>#REF!</v>
      </c>
    </row>
    <row r="148" spans="1:5">
      <c r="A148" s="39" t="s">
        <v>202</v>
      </c>
      <c r="B148" s="33" t="e">
        <f>VLOOKUP(A148,附件3高中免学费!$A$12:$G$171,7,0)</f>
        <v>#REF!</v>
      </c>
      <c r="C148" s="34" t="e">
        <f t="shared" si="20"/>
        <v>#REF!</v>
      </c>
      <c r="D148" s="40">
        <v>82.94</v>
      </c>
      <c r="E148" s="36" t="e">
        <f t="shared" si="21"/>
        <v>#REF!</v>
      </c>
    </row>
    <row r="149" spans="1:5">
      <c r="A149" s="39" t="s">
        <v>203</v>
      </c>
      <c r="B149" s="33" t="e">
        <f>VLOOKUP(A149,附件3高中免学费!$A$12:$G$171,7,0)</f>
        <v>#REF!</v>
      </c>
      <c r="C149" s="34" t="e">
        <f t="shared" si="20"/>
        <v>#REF!</v>
      </c>
      <c r="D149" s="40">
        <v>52.93</v>
      </c>
      <c r="E149" s="36" t="e">
        <f t="shared" si="21"/>
        <v>#REF!</v>
      </c>
    </row>
    <row r="150" spans="1:5">
      <c r="A150" s="39" t="s">
        <v>204</v>
      </c>
      <c r="B150" s="33" t="e">
        <f>VLOOKUP(A150,附件3高中免学费!$A$12:$G$171,7,0)</f>
        <v>#REF!</v>
      </c>
      <c r="C150" s="34" t="e">
        <f t="shared" si="20"/>
        <v>#REF!</v>
      </c>
      <c r="D150" s="40">
        <v>31.42</v>
      </c>
      <c r="E150" s="36" t="e">
        <f t="shared" si="21"/>
        <v>#REF!</v>
      </c>
    </row>
    <row r="151" spans="1:5">
      <c r="A151" s="39" t="s">
        <v>205</v>
      </c>
      <c r="B151" s="33" t="e">
        <f>VLOOKUP(A151,附件3高中免学费!$A$12:$G$171,7,0)</f>
        <v>#REF!</v>
      </c>
      <c r="C151" s="34" t="e">
        <f t="shared" si="20"/>
        <v>#REF!</v>
      </c>
      <c r="D151" s="40">
        <v>30.02</v>
      </c>
      <c r="E151" s="36" t="e">
        <f t="shared" si="21"/>
        <v>#REF!</v>
      </c>
    </row>
    <row r="152" spans="1:5">
      <c r="A152" s="39" t="s">
        <v>206</v>
      </c>
      <c r="B152" s="33" t="e">
        <f>VLOOKUP(A152,附件3高中免学费!$A$12:$G$171,7,0)</f>
        <v>#REF!</v>
      </c>
      <c r="C152" s="34" t="e">
        <f t="shared" si="20"/>
        <v>#REF!</v>
      </c>
      <c r="D152" s="40">
        <v>21.5</v>
      </c>
      <c r="E152" s="36" t="e">
        <f t="shared" si="21"/>
        <v>#REF!</v>
      </c>
    </row>
    <row r="153" spans="1:5">
      <c r="A153" s="39" t="s">
        <v>207</v>
      </c>
      <c r="B153" s="33" t="e">
        <f>VLOOKUP(A153,附件3高中免学费!$A$12:$G$171,7,0)</f>
        <v>#REF!</v>
      </c>
      <c r="C153" s="34" t="e">
        <f t="shared" si="20"/>
        <v>#REF!</v>
      </c>
      <c r="D153" s="40">
        <v>41.98</v>
      </c>
      <c r="E153" s="36" t="e">
        <f t="shared" si="21"/>
        <v>#REF!</v>
      </c>
    </row>
    <row r="154" spans="1:5">
      <c r="A154" s="39" t="s">
        <v>208</v>
      </c>
      <c r="B154" s="33" t="e">
        <f>VLOOKUP(A154,附件3高中免学费!$A$12:$G$171,7,0)</f>
        <v>#REF!</v>
      </c>
      <c r="C154" s="34" t="e">
        <f t="shared" si="20"/>
        <v>#REF!</v>
      </c>
      <c r="D154" s="40">
        <v>3.9</v>
      </c>
      <c r="E154" s="36" t="e">
        <f t="shared" si="21"/>
        <v>#REF!</v>
      </c>
    </row>
    <row r="155" spans="1:5">
      <c r="A155" s="39" t="s">
        <v>209</v>
      </c>
      <c r="B155" s="33" t="e">
        <f>VLOOKUP(A155,附件3高中免学费!$A$12:$G$171,7,0)</f>
        <v>#REF!</v>
      </c>
      <c r="C155" s="34" t="e">
        <f t="shared" si="20"/>
        <v>#REF!</v>
      </c>
      <c r="D155" s="40">
        <v>61.95</v>
      </c>
      <c r="E155" s="36" t="e">
        <f t="shared" si="21"/>
        <v>#REF!</v>
      </c>
    </row>
    <row r="156" spans="1:5">
      <c r="A156" s="39" t="s">
        <v>210</v>
      </c>
      <c r="B156" s="33" t="e">
        <f>VLOOKUP(A156,附件3高中免学费!$A$12:$G$171,7,0)</f>
        <v>#REF!</v>
      </c>
      <c r="C156" s="34" t="e">
        <f t="shared" si="20"/>
        <v>#REF!</v>
      </c>
      <c r="D156" s="40">
        <v>35.9</v>
      </c>
      <c r="E156" s="36" t="e">
        <f t="shared" si="21"/>
        <v>#REF!</v>
      </c>
    </row>
    <row r="157" spans="1:5">
      <c r="A157" s="39" t="s">
        <v>211</v>
      </c>
      <c r="B157" s="33" t="e">
        <f>VLOOKUP(A157,附件3高中免学费!$A$12:$G$171,7,0)</f>
        <v>#REF!</v>
      </c>
      <c r="C157" s="34" t="e">
        <f t="shared" si="20"/>
        <v>#REF!</v>
      </c>
      <c r="D157" s="40">
        <v>31.42</v>
      </c>
      <c r="E157" s="36" t="e">
        <f t="shared" si="21"/>
        <v>#REF!</v>
      </c>
    </row>
    <row r="158" spans="1:5" ht="24">
      <c r="A158" s="28" t="s">
        <v>212</v>
      </c>
      <c r="B158" s="29" t="e">
        <f>SUM(B159:B167)</f>
        <v>#REF!</v>
      </c>
      <c r="C158" s="30" t="e">
        <f>SUM(C159:C167)</f>
        <v>#REF!</v>
      </c>
      <c r="D158" s="30">
        <f>SUM(D159:D167)</f>
        <v>783.67000000000007</v>
      </c>
      <c r="E158" s="30" t="e">
        <f>SUM(E159:E167)</f>
        <v>#REF!</v>
      </c>
    </row>
    <row r="159" spans="1:5">
      <c r="A159" s="39" t="s">
        <v>213</v>
      </c>
      <c r="B159" s="33" t="e">
        <f>VLOOKUP(A159,附件3高中免学费!$A$12:$G$171,7,0)</f>
        <v>#REF!</v>
      </c>
      <c r="C159" s="34" t="e">
        <f t="shared" ref="C159:C167" si="22">ROUND(B159*320*2/10000,2)</f>
        <v>#REF!</v>
      </c>
      <c r="D159" s="40">
        <v>84.16</v>
      </c>
      <c r="E159" s="36" t="e">
        <f t="shared" ref="E159:E167" si="23">C159-D159</f>
        <v>#REF!</v>
      </c>
    </row>
    <row r="160" spans="1:5">
      <c r="A160" s="39" t="s">
        <v>214</v>
      </c>
      <c r="B160" s="33" t="e">
        <f>VLOOKUP(A160,附件3高中免学费!$A$12:$G$171,7,0)</f>
        <v>#REF!</v>
      </c>
      <c r="C160" s="34" t="e">
        <f t="shared" si="22"/>
        <v>#REF!</v>
      </c>
      <c r="D160" s="40">
        <v>46.59</v>
      </c>
      <c r="E160" s="36" t="e">
        <f t="shared" si="23"/>
        <v>#REF!</v>
      </c>
    </row>
    <row r="161" spans="1:5">
      <c r="A161" s="39" t="s">
        <v>216</v>
      </c>
      <c r="B161" s="33" t="e">
        <f>VLOOKUP(A161,附件3高中免学费!$A$12:$G$171,7,0)</f>
        <v>#REF!</v>
      </c>
      <c r="C161" s="34" t="e">
        <f t="shared" si="22"/>
        <v>#REF!</v>
      </c>
      <c r="D161" s="40">
        <v>75.069999999999993</v>
      </c>
      <c r="E161" s="36" t="e">
        <f t="shared" si="23"/>
        <v>#REF!</v>
      </c>
    </row>
    <row r="162" spans="1:5">
      <c r="A162" s="39" t="s">
        <v>217</v>
      </c>
      <c r="B162" s="33" t="e">
        <f>VLOOKUP(A162,附件3高中免学费!$A$12:$G$171,7,0)</f>
        <v>#REF!</v>
      </c>
      <c r="C162" s="34" t="e">
        <f t="shared" si="22"/>
        <v>#REF!</v>
      </c>
      <c r="D162" s="40">
        <v>95.74</v>
      </c>
      <c r="E162" s="36" t="e">
        <f t="shared" si="23"/>
        <v>#REF!</v>
      </c>
    </row>
    <row r="163" spans="1:5">
      <c r="A163" s="39" t="s">
        <v>218</v>
      </c>
      <c r="B163" s="33" t="e">
        <f>VLOOKUP(A163,附件3高中免学费!$A$12:$G$171,7,0)</f>
        <v>#REF!</v>
      </c>
      <c r="C163" s="34" t="e">
        <f t="shared" si="22"/>
        <v>#REF!</v>
      </c>
      <c r="D163" s="40">
        <v>87.87</v>
      </c>
      <c r="E163" s="36" t="e">
        <f t="shared" si="23"/>
        <v>#REF!</v>
      </c>
    </row>
    <row r="164" spans="1:5">
      <c r="A164" s="39" t="s">
        <v>219</v>
      </c>
      <c r="B164" s="33" t="e">
        <f>VLOOKUP(A164,附件3高中免学费!$A$12:$G$171,7,0)</f>
        <v>#REF!</v>
      </c>
      <c r="C164" s="34" t="e">
        <f t="shared" si="22"/>
        <v>#REF!</v>
      </c>
      <c r="D164" s="40">
        <v>89.73</v>
      </c>
      <c r="E164" s="36" t="e">
        <f t="shared" si="23"/>
        <v>#REF!</v>
      </c>
    </row>
    <row r="165" spans="1:5">
      <c r="A165" s="39" t="s">
        <v>220</v>
      </c>
      <c r="B165" s="33" t="e">
        <f>VLOOKUP(A165,附件3高中免学费!$A$12:$G$171,7,0)</f>
        <v>#REF!</v>
      </c>
      <c r="C165" s="34" t="e">
        <f t="shared" si="22"/>
        <v>#REF!</v>
      </c>
      <c r="D165" s="40">
        <v>49.09</v>
      </c>
      <c r="E165" s="36" t="e">
        <f t="shared" si="23"/>
        <v>#REF!</v>
      </c>
    </row>
    <row r="166" spans="1:5">
      <c r="A166" s="39" t="s">
        <v>221</v>
      </c>
      <c r="B166" s="33" t="e">
        <f>VLOOKUP(A166,附件3高中免学费!$A$12:$G$171,7,0)</f>
        <v>#REF!</v>
      </c>
      <c r="C166" s="34" t="e">
        <f t="shared" si="22"/>
        <v>#REF!</v>
      </c>
      <c r="D166" s="40">
        <v>111.1</v>
      </c>
      <c r="E166" s="36" t="e">
        <f t="shared" si="23"/>
        <v>#REF!</v>
      </c>
    </row>
    <row r="167" spans="1:5">
      <c r="A167" s="39" t="s">
        <v>222</v>
      </c>
      <c r="B167" s="33" t="e">
        <f>VLOOKUP(A167,附件3高中免学费!$A$12:$G$171,7,0)</f>
        <v>#REF!</v>
      </c>
      <c r="C167" s="34" t="e">
        <f t="shared" si="22"/>
        <v>#REF!</v>
      </c>
      <c r="D167" s="45">
        <v>144.32</v>
      </c>
      <c r="E167" s="36" t="e">
        <f t="shared" si="23"/>
        <v>#REF!</v>
      </c>
    </row>
  </sheetData>
  <autoFilter ref="A5:E167"/>
  <mergeCells count="1">
    <mergeCell ref="A2:E3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workbookViewId="0">
      <pane xSplit="2" ySplit="5" topLeftCell="C66" activePane="bottomRight" state="frozen"/>
      <selection pane="topRight" activeCell="C1" sqref="C1"/>
      <selection pane="bottomLeft" activeCell="A12" sqref="A12"/>
      <selection pane="bottomRight" activeCell="L14" sqref="L14"/>
    </sheetView>
  </sheetViews>
  <sheetFormatPr defaultColWidth="9" defaultRowHeight="14.25"/>
  <cols>
    <col min="1" max="1" width="7.625" customWidth="1"/>
    <col min="2" max="2" width="20.25" style="112" customWidth="1"/>
    <col min="3" max="3" width="12.875" style="117" customWidth="1"/>
    <col min="4" max="4" width="8.125" style="3" customWidth="1"/>
    <col min="5" max="5" width="8.25" style="3" customWidth="1"/>
    <col min="6" max="6" width="8.25" style="10" customWidth="1"/>
    <col min="7" max="7" width="8.25" style="3" customWidth="1"/>
    <col min="8" max="8" width="7.125" style="3" customWidth="1"/>
    <col min="9" max="9" width="7.25" style="10" customWidth="1"/>
    <col min="10" max="10" width="6.75" style="3" customWidth="1"/>
    <col min="11" max="11" width="6.625" style="3" customWidth="1"/>
    <col min="12" max="12" width="6.5" style="10" customWidth="1"/>
    <col min="13" max="13" width="6.625" style="3" customWidth="1"/>
    <col min="14" max="14" width="6" style="3" customWidth="1"/>
    <col min="15" max="15" width="6.875" style="10" customWidth="1"/>
  </cols>
  <sheetData>
    <row r="1" spans="1:15" ht="16.5" customHeight="1">
      <c r="A1" s="242" t="s">
        <v>257</v>
      </c>
      <c r="B1" s="242"/>
      <c r="C1" s="130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7">
      <c r="A2" s="243" t="s">
        <v>280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1:15">
      <c r="A3" s="11"/>
      <c r="B3" s="11"/>
      <c r="C3" s="11"/>
      <c r="D3" s="17" t="s">
        <v>2</v>
      </c>
      <c r="E3" s="17"/>
      <c r="F3" s="17"/>
      <c r="G3" s="17" t="s">
        <v>2</v>
      </c>
      <c r="H3" s="17"/>
      <c r="I3" s="17"/>
      <c r="J3" s="17" t="s">
        <v>2</v>
      </c>
      <c r="K3" s="17"/>
      <c r="L3" s="17"/>
      <c r="M3" s="17" t="s">
        <v>2</v>
      </c>
      <c r="N3" s="249" t="s">
        <v>256</v>
      </c>
      <c r="O3" s="249"/>
    </row>
    <row r="4" spans="1:15" s="7" customFormat="1" ht="48" customHeight="1">
      <c r="A4" s="244" t="s">
        <v>0</v>
      </c>
      <c r="B4" s="244"/>
      <c r="C4" s="250" t="s">
        <v>276</v>
      </c>
      <c r="D4" s="246" t="s">
        <v>259</v>
      </c>
      <c r="E4" s="247"/>
      <c r="F4" s="247"/>
      <c r="G4" s="246" t="s">
        <v>263</v>
      </c>
      <c r="H4" s="247"/>
      <c r="I4" s="247"/>
      <c r="J4" s="246" t="s">
        <v>264</v>
      </c>
      <c r="K4" s="247"/>
      <c r="L4" s="247"/>
      <c r="M4" s="246" t="s">
        <v>265</v>
      </c>
      <c r="N4" s="247"/>
      <c r="O4" s="248"/>
    </row>
    <row r="5" spans="1:15" s="7" customFormat="1" ht="24" customHeight="1">
      <c r="A5" s="245"/>
      <c r="B5" s="245"/>
      <c r="C5" s="251"/>
      <c r="D5" s="129" t="s">
        <v>262</v>
      </c>
      <c r="E5" s="129" t="s">
        <v>260</v>
      </c>
      <c r="F5" s="129" t="s">
        <v>261</v>
      </c>
      <c r="G5" s="129" t="s">
        <v>262</v>
      </c>
      <c r="H5" s="129" t="s">
        <v>260</v>
      </c>
      <c r="I5" s="129" t="s">
        <v>261</v>
      </c>
      <c r="J5" s="129" t="s">
        <v>262</v>
      </c>
      <c r="K5" s="129" t="s">
        <v>260</v>
      </c>
      <c r="L5" s="129" t="s">
        <v>261</v>
      </c>
      <c r="M5" s="131" t="s">
        <v>262</v>
      </c>
      <c r="N5" s="18" t="s">
        <v>278</v>
      </c>
      <c r="O5" s="18" t="s">
        <v>279</v>
      </c>
    </row>
    <row r="6" spans="1:15" s="7" customFormat="1" ht="10.5">
      <c r="A6" s="125"/>
      <c r="B6" s="13" t="s">
        <v>230</v>
      </c>
      <c r="C6" s="126"/>
      <c r="D6" s="14">
        <v>107198.62999999999</v>
      </c>
      <c r="E6" s="14">
        <v>28745.539999999997</v>
      </c>
      <c r="F6" s="14">
        <v>78453.090000000011</v>
      </c>
      <c r="G6" s="14">
        <v>94355.88</v>
      </c>
      <c r="H6" s="14">
        <v>25016.76</v>
      </c>
      <c r="I6" s="14">
        <v>69339.12</v>
      </c>
      <c r="J6" s="14">
        <v>12842.749999999998</v>
      </c>
      <c r="K6" s="14">
        <v>3728.7799999999997</v>
      </c>
      <c r="L6" s="14">
        <v>9113.970000000003</v>
      </c>
      <c r="M6" s="14">
        <v>12842.749999999998</v>
      </c>
      <c r="N6" s="183">
        <v>1785.33</v>
      </c>
      <c r="O6" s="183">
        <v>11057.42</v>
      </c>
    </row>
    <row r="7" spans="1:15" s="8" customFormat="1" ht="15" customHeight="1">
      <c r="A7" s="252" t="s">
        <v>3</v>
      </c>
      <c r="B7" s="13" t="s">
        <v>74</v>
      </c>
      <c r="C7" s="126"/>
      <c r="D7" s="14">
        <v>11832.2</v>
      </c>
      <c r="E7" s="14">
        <v>2115.7199999999998</v>
      </c>
      <c r="F7" s="14">
        <v>9716.48</v>
      </c>
      <c r="G7" s="14">
        <v>11683.739999999998</v>
      </c>
      <c r="H7" s="14">
        <v>2375.4999999999995</v>
      </c>
      <c r="I7" s="14">
        <v>9308.24</v>
      </c>
      <c r="J7" s="14">
        <v>148.46000000000095</v>
      </c>
      <c r="K7" s="14">
        <v>-259.77999999999969</v>
      </c>
      <c r="L7" s="14">
        <v>408.24000000000063</v>
      </c>
      <c r="M7" s="14">
        <v>148.46000000000004</v>
      </c>
      <c r="N7" s="183">
        <v>819.88</v>
      </c>
      <c r="O7" s="183">
        <v>-671.42</v>
      </c>
    </row>
    <row r="8" spans="1:15" s="8" customFormat="1" ht="15" customHeight="1">
      <c r="A8" s="253"/>
      <c r="B8" s="13" t="s">
        <v>237</v>
      </c>
      <c r="C8" s="126"/>
      <c r="D8" s="14">
        <v>10335.200000000001</v>
      </c>
      <c r="E8" s="14">
        <v>1954.4399999999998</v>
      </c>
      <c r="F8" s="14">
        <v>8380.76</v>
      </c>
      <c r="G8" s="14">
        <v>10328.739999999998</v>
      </c>
      <c r="H8" s="14">
        <v>2234.4899999999998</v>
      </c>
      <c r="I8" s="14">
        <v>8094.2499999999991</v>
      </c>
      <c r="J8" s="14">
        <v>6.4600000000009192</v>
      </c>
      <c r="K8" s="14">
        <v>-280.04999999999973</v>
      </c>
      <c r="L8" s="14">
        <v>286.51000000000062</v>
      </c>
      <c r="M8" s="14">
        <v>6.4600000000000364</v>
      </c>
      <c r="N8" s="183">
        <v>826.82</v>
      </c>
      <c r="O8" s="183">
        <v>-820.36</v>
      </c>
    </row>
    <row r="9" spans="1:15" s="9" customFormat="1" ht="11.25">
      <c r="A9" s="253"/>
      <c r="B9" s="124" t="s">
        <v>76</v>
      </c>
      <c r="C9" s="128" t="s">
        <v>277</v>
      </c>
      <c r="D9" s="12">
        <v>9428.48</v>
      </c>
      <c r="E9" s="12">
        <v>1822.2</v>
      </c>
      <c r="F9" s="12">
        <v>7606.28</v>
      </c>
      <c r="G9" s="12">
        <v>9508.739999999998</v>
      </c>
      <c r="H9" s="12">
        <v>2113.4899999999998</v>
      </c>
      <c r="I9" s="12">
        <v>7395.2499999999991</v>
      </c>
      <c r="J9" s="12">
        <v>-80.259999999999081</v>
      </c>
      <c r="K9" s="12">
        <v>-291.28999999999974</v>
      </c>
      <c r="L9" s="12">
        <v>211.03000000000065</v>
      </c>
      <c r="M9" s="14">
        <v>-80.259999999999991</v>
      </c>
      <c r="N9" s="183">
        <v>830.12</v>
      </c>
      <c r="O9" s="183">
        <v>-910.38</v>
      </c>
    </row>
    <row r="10" spans="1:15" s="7" customFormat="1" ht="11.25">
      <c r="A10" s="253"/>
      <c r="B10" s="124" t="s">
        <v>77</v>
      </c>
      <c r="C10" s="128" t="s">
        <v>277</v>
      </c>
      <c r="D10" s="12">
        <v>544.08000000000004</v>
      </c>
      <c r="E10" s="12">
        <v>82.08</v>
      </c>
      <c r="F10" s="12">
        <v>462</v>
      </c>
      <c r="G10" s="12">
        <v>480</v>
      </c>
      <c r="H10" s="12">
        <v>75</v>
      </c>
      <c r="I10" s="12">
        <v>405</v>
      </c>
      <c r="J10" s="12">
        <v>64.08</v>
      </c>
      <c r="K10" s="12">
        <v>7.0799999999999983</v>
      </c>
      <c r="L10" s="12">
        <v>57</v>
      </c>
      <c r="M10" s="14">
        <v>64.08</v>
      </c>
      <c r="N10" s="183">
        <v>0.71</v>
      </c>
      <c r="O10" s="183">
        <v>63.37</v>
      </c>
    </row>
    <row r="11" spans="1:15" s="7" customFormat="1" ht="11.25">
      <c r="A11" s="253"/>
      <c r="B11" s="124" t="s">
        <v>80</v>
      </c>
      <c r="C11" s="128" t="s">
        <v>277</v>
      </c>
      <c r="D11" s="12">
        <v>348.12</v>
      </c>
      <c r="E11" s="12">
        <v>46.56</v>
      </c>
      <c r="F11" s="12">
        <v>301.56</v>
      </c>
      <c r="G11" s="12">
        <v>301</v>
      </c>
      <c r="H11" s="12">
        <v>38</v>
      </c>
      <c r="I11" s="12">
        <v>263</v>
      </c>
      <c r="J11" s="12">
        <v>47.120000000000005</v>
      </c>
      <c r="K11" s="12">
        <v>8.5600000000000023</v>
      </c>
      <c r="L11" s="12">
        <v>38.56</v>
      </c>
      <c r="M11" s="14">
        <v>47.12</v>
      </c>
      <c r="N11" s="183">
        <v>0.91</v>
      </c>
      <c r="O11" s="183">
        <v>46.21</v>
      </c>
    </row>
    <row r="12" spans="1:15" s="7" customFormat="1" ht="11.25">
      <c r="A12" s="253"/>
      <c r="B12" s="124" t="s">
        <v>84</v>
      </c>
      <c r="C12" s="128" t="s">
        <v>277</v>
      </c>
      <c r="D12" s="12">
        <v>1.08</v>
      </c>
      <c r="E12" s="12">
        <v>0</v>
      </c>
      <c r="F12" s="12">
        <v>1.08</v>
      </c>
      <c r="G12" s="12">
        <v>13</v>
      </c>
      <c r="H12" s="12">
        <v>1</v>
      </c>
      <c r="I12" s="12">
        <v>12</v>
      </c>
      <c r="J12" s="12">
        <v>-11.92</v>
      </c>
      <c r="K12" s="12">
        <v>-1</v>
      </c>
      <c r="L12" s="12">
        <v>-10.92</v>
      </c>
      <c r="M12" s="14">
        <v>-11.92</v>
      </c>
      <c r="N12" s="183">
        <v>-1</v>
      </c>
      <c r="O12" s="183">
        <v>-10.92</v>
      </c>
    </row>
    <row r="13" spans="1:15" s="7" customFormat="1" ht="11.25">
      <c r="A13" s="254"/>
      <c r="B13" s="124" t="s">
        <v>85</v>
      </c>
      <c r="C13" s="128" t="s">
        <v>277</v>
      </c>
      <c r="D13" s="12">
        <v>13.44</v>
      </c>
      <c r="E13" s="12">
        <v>3.6</v>
      </c>
      <c r="F13" s="12">
        <v>9.84</v>
      </c>
      <c r="G13" s="12">
        <v>26</v>
      </c>
      <c r="H13" s="12">
        <v>7</v>
      </c>
      <c r="I13" s="12">
        <v>19</v>
      </c>
      <c r="J13" s="12">
        <v>-12.56</v>
      </c>
      <c r="K13" s="12">
        <v>-3.4</v>
      </c>
      <c r="L13" s="12">
        <v>-9.16</v>
      </c>
      <c r="M13" s="14">
        <v>-12.56</v>
      </c>
      <c r="N13" s="183">
        <v>-3.92</v>
      </c>
      <c r="O13" s="183">
        <v>-8.64</v>
      </c>
    </row>
    <row r="14" spans="1:15" s="7" customFormat="1" ht="11.25">
      <c r="A14" s="253"/>
      <c r="B14" s="124" t="s">
        <v>254</v>
      </c>
      <c r="C14" s="128" t="s">
        <v>277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4">
        <v>0</v>
      </c>
      <c r="N14" s="183">
        <v>0</v>
      </c>
      <c r="O14" s="183">
        <v>0</v>
      </c>
    </row>
    <row r="15" spans="1:15" s="7" customFormat="1" ht="11.25">
      <c r="A15" s="253"/>
      <c r="B15" s="15" t="s">
        <v>86</v>
      </c>
      <c r="C15" s="128" t="s">
        <v>277</v>
      </c>
      <c r="D15" s="12">
        <v>947.88</v>
      </c>
      <c r="E15" s="12">
        <v>101.4</v>
      </c>
      <c r="F15" s="12">
        <v>846.48</v>
      </c>
      <c r="G15" s="12">
        <v>884.8</v>
      </c>
      <c r="H15" s="12">
        <v>90.81</v>
      </c>
      <c r="I15" s="12">
        <v>793.99</v>
      </c>
      <c r="J15" s="12">
        <v>63.080000000000013</v>
      </c>
      <c r="K15" s="12">
        <v>10.590000000000003</v>
      </c>
      <c r="L15" s="12">
        <v>52.490000000000009</v>
      </c>
      <c r="M15" s="14">
        <v>63.080000000000005</v>
      </c>
      <c r="N15" s="183">
        <v>-8.32</v>
      </c>
      <c r="O15" s="183">
        <v>71.400000000000006</v>
      </c>
    </row>
    <row r="16" spans="1:15" s="7" customFormat="1" ht="11.25">
      <c r="A16" s="253"/>
      <c r="B16" s="15" t="s">
        <v>88</v>
      </c>
      <c r="C16" s="128" t="s">
        <v>277</v>
      </c>
      <c r="D16" s="12">
        <v>549.12</v>
      </c>
      <c r="E16" s="12">
        <v>59.88</v>
      </c>
      <c r="F16" s="12">
        <v>489.24</v>
      </c>
      <c r="G16" s="12">
        <v>470.2</v>
      </c>
      <c r="H16" s="12">
        <v>50.2</v>
      </c>
      <c r="I16" s="12">
        <v>420</v>
      </c>
      <c r="J16" s="12">
        <v>78.920000000000016</v>
      </c>
      <c r="K16" s="12">
        <v>9.68</v>
      </c>
      <c r="L16" s="12">
        <v>69.240000000000009</v>
      </c>
      <c r="M16" s="14">
        <v>78.92</v>
      </c>
      <c r="N16" s="183">
        <v>1.38</v>
      </c>
      <c r="O16" s="183">
        <v>77.540000000000006</v>
      </c>
    </row>
    <row r="17" spans="1:15" s="7" customFormat="1" ht="10.5">
      <c r="A17" s="255" t="s">
        <v>6</v>
      </c>
      <c r="B17" s="13" t="s">
        <v>89</v>
      </c>
      <c r="C17" s="126"/>
      <c r="D17" s="14">
        <v>4224.9199999999992</v>
      </c>
      <c r="E17" s="14">
        <v>909.04</v>
      </c>
      <c r="F17" s="14">
        <v>3315.8800000000006</v>
      </c>
      <c r="G17" s="14">
        <v>3659.0699999999993</v>
      </c>
      <c r="H17" s="14">
        <v>772.91000000000008</v>
      </c>
      <c r="I17" s="14">
        <v>2886.16</v>
      </c>
      <c r="J17" s="14">
        <v>565.85000000000036</v>
      </c>
      <c r="K17" s="14">
        <v>136.12999999999997</v>
      </c>
      <c r="L17" s="14">
        <v>429.72000000000031</v>
      </c>
      <c r="M17" s="14">
        <v>565.85</v>
      </c>
      <c r="N17" s="183">
        <v>80.28</v>
      </c>
      <c r="O17" s="183">
        <v>485.57</v>
      </c>
    </row>
    <row r="18" spans="1:15" s="9" customFormat="1" ht="11.25">
      <c r="A18" s="255"/>
      <c r="B18" s="15" t="s">
        <v>238</v>
      </c>
      <c r="C18" s="128"/>
      <c r="D18" s="12">
        <v>2616.12</v>
      </c>
      <c r="E18" s="12">
        <v>543.24</v>
      </c>
      <c r="F18" s="12">
        <v>2072.88</v>
      </c>
      <c r="G18" s="12">
        <v>2201.91</v>
      </c>
      <c r="H18" s="12">
        <v>466.98</v>
      </c>
      <c r="I18" s="12">
        <v>1734.9299999999998</v>
      </c>
      <c r="J18" s="12">
        <v>414.21000000000026</v>
      </c>
      <c r="K18" s="12">
        <v>76.259999999999991</v>
      </c>
      <c r="L18" s="12">
        <v>337.95000000000027</v>
      </c>
      <c r="M18" s="14">
        <v>414.21</v>
      </c>
      <c r="N18" s="183">
        <v>74.52</v>
      </c>
      <c r="O18" s="183">
        <v>339.69</v>
      </c>
    </row>
    <row r="19" spans="1:15" s="7" customFormat="1" ht="11.25">
      <c r="A19" s="255"/>
      <c r="B19" s="124" t="s">
        <v>90</v>
      </c>
      <c r="C19" s="128" t="s">
        <v>277</v>
      </c>
      <c r="D19" s="12">
        <v>2616.12</v>
      </c>
      <c r="E19" s="12">
        <v>543.24</v>
      </c>
      <c r="F19" s="12">
        <v>2072.88</v>
      </c>
      <c r="G19" s="12">
        <v>2201.91</v>
      </c>
      <c r="H19" s="12">
        <v>466.98</v>
      </c>
      <c r="I19" s="12">
        <v>1734.9299999999998</v>
      </c>
      <c r="J19" s="12">
        <v>414.21000000000026</v>
      </c>
      <c r="K19" s="12">
        <v>76.259999999999991</v>
      </c>
      <c r="L19" s="12">
        <v>337.95000000000027</v>
      </c>
      <c r="M19" s="14">
        <v>414.21</v>
      </c>
      <c r="N19" s="183">
        <v>74.52</v>
      </c>
      <c r="O19" s="183">
        <v>339.69</v>
      </c>
    </row>
    <row r="20" spans="1:15" s="7" customFormat="1" ht="11.25">
      <c r="A20" s="255"/>
      <c r="B20" s="15" t="s">
        <v>8</v>
      </c>
      <c r="C20" s="128" t="s">
        <v>277</v>
      </c>
      <c r="D20" s="12">
        <v>136.56</v>
      </c>
      <c r="E20" s="12">
        <v>16.919999999999998</v>
      </c>
      <c r="F20" s="12">
        <v>119.64</v>
      </c>
      <c r="G20" s="12">
        <v>166.16</v>
      </c>
      <c r="H20" s="12">
        <v>16.93</v>
      </c>
      <c r="I20" s="12">
        <v>149.22999999999999</v>
      </c>
      <c r="J20" s="12">
        <v>-29.599999999999991</v>
      </c>
      <c r="K20" s="12">
        <v>-1.0000000000001563E-2</v>
      </c>
      <c r="L20" s="12">
        <v>-29.589999999999989</v>
      </c>
      <c r="M20" s="14">
        <v>-29.6</v>
      </c>
      <c r="N20" s="183">
        <v>-1.3</v>
      </c>
      <c r="O20" s="183">
        <v>-28.3</v>
      </c>
    </row>
    <row r="21" spans="1:15" s="7" customFormat="1" ht="11.25">
      <c r="A21" s="255"/>
      <c r="B21" s="15" t="s">
        <v>92</v>
      </c>
      <c r="C21" s="128" t="s">
        <v>277</v>
      </c>
      <c r="D21" s="12">
        <v>582.6</v>
      </c>
      <c r="E21" s="12">
        <v>69.36</v>
      </c>
      <c r="F21" s="12">
        <v>513.24</v>
      </c>
      <c r="G21" s="12">
        <v>552.20000000000005</v>
      </c>
      <c r="H21" s="12">
        <v>67.2</v>
      </c>
      <c r="I21" s="12">
        <v>485</v>
      </c>
      <c r="J21" s="12">
        <v>30.400000000000006</v>
      </c>
      <c r="K21" s="12">
        <v>2.1599999999999966</v>
      </c>
      <c r="L21" s="12">
        <v>28.240000000000009</v>
      </c>
      <c r="M21" s="14">
        <v>30.4</v>
      </c>
      <c r="N21" s="183">
        <v>0.59</v>
      </c>
      <c r="O21" s="183">
        <v>29.81</v>
      </c>
    </row>
    <row r="22" spans="1:15" s="7" customFormat="1" ht="11.25">
      <c r="A22" s="255"/>
      <c r="B22" s="15" t="s">
        <v>93</v>
      </c>
      <c r="C22" s="128" t="s">
        <v>277</v>
      </c>
      <c r="D22" s="12">
        <v>343.2</v>
      </c>
      <c r="E22" s="12">
        <v>56.76</v>
      </c>
      <c r="F22" s="12">
        <v>286.44</v>
      </c>
      <c r="G22" s="12">
        <v>270.2</v>
      </c>
      <c r="H22" s="12">
        <v>42.2</v>
      </c>
      <c r="I22" s="12">
        <v>228</v>
      </c>
      <c r="J22" s="12">
        <v>73</v>
      </c>
      <c r="K22" s="12">
        <v>14.559999999999995</v>
      </c>
      <c r="L22" s="12">
        <v>58.44</v>
      </c>
      <c r="M22" s="14">
        <v>73</v>
      </c>
      <c r="N22" s="183">
        <v>1.72</v>
      </c>
      <c r="O22" s="183">
        <v>71.28</v>
      </c>
    </row>
    <row r="23" spans="1:15" s="7" customFormat="1" ht="11.25">
      <c r="A23" s="255"/>
      <c r="B23" s="15" t="s">
        <v>94</v>
      </c>
      <c r="C23" s="128" t="s">
        <v>277</v>
      </c>
      <c r="D23" s="12">
        <v>460.24</v>
      </c>
      <c r="E23" s="12">
        <v>190.32</v>
      </c>
      <c r="F23" s="12">
        <v>269.92</v>
      </c>
      <c r="G23" s="12">
        <v>388.1</v>
      </c>
      <c r="H23" s="12">
        <v>153.1</v>
      </c>
      <c r="I23" s="12">
        <v>235</v>
      </c>
      <c r="J23" s="12">
        <v>72.140000000000015</v>
      </c>
      <c r="K23" s="12">
        <v>37.22</v>
      </c>
      <c r="L23" s="12">
        <v>34.920000000000016</v>
      </c>
      <c r="M23" s="14">
        <v>72.14</v>
      </c>
      <c r="N23" s="183">
        <v>4.03</v>
      </c>
      <c r="O23" s="183">
        <v>68.11</v>
      </c>
    </row>
    <row r="24" spans="1:15" s="7" customFormat="1" ht="11.25">
      <c r="A24" s="255"/>
      <c r="B24" s="15" t="s">
        <v>96</v>
      </c>
      <c r="C24" s="128" t="s">
        <v>277</v>
      </c>
      <c r="D24" s="12">
        <v>86.199999999999989</v>
      </c>
      <c r="E24" s="12">
        <v>32.44</v>
      </c>
      <c r="F24" s="12">
        <v>53.76</v>
      </c>
      <c r="G24" s="12">
        <v>80.5</v>
      </c>
      <c r="H24" s="12">
        <v>26.5</v>
      </c>
      <c r="I24" s="12">
        <v>54</v>
      </c>
      <c r="J24" s="12">
        <v>5.6999999999999957</v>
      </c>
      <c r="K24" s="12">
        <v>5.9399999999999977</v>
      </c>
      <c r="L24" s="12">
        <v>-0.24000000000000199</v>
      </c>
      <c r="M24" s="14">
        <v>5.7</v>
      </c>
      <c r="N24" s="183">
        <v>0.72</v>
      </c>
      <c r="O24" s="183">
        <v>4.9800000000000004</v>
      </c>
    </row>
    <row r="25" spans="1:15" s="7" customFormat="1" ht="10.5">
      <c r="A25" s="255" t="s">
        <v>9</v>
      </c>
      <c r="B25" s="13" t="s">
        <v>97</v>
      </c>
      <c r="C25" s="126"/>
      <c r="D25" s="14">
        <v>3191.48</v>
      </c>
      <c r="E25" s="14">
        <v>672.39999999999986</v>
      </c>
      <c r="F25" s="14">
        <v>2519.08</v>
      </c>
      <c r="G25" s="14">
        <v>2877.24</v>
      </c>
      <c r="H25" s="14">
        <v>602.89</v>
      </c>
      <c r="I25" s="14">
        <v>2274.35</v>
      </c>
      <c r="J25" s="14">
        <v>314.2399999999999</v>
      </c>
      <c r="K25" s="14">
        <v>69.509999999999977</v>
      </c>
      <c r="L25" s="14">
        <v>244.72999999999996</v>
      </c>
      <c r="M25" s="14">
        <v>314.24</v>
      </c>
      <c r="N25" s="183">
        <v>22.33</v>
      </c>
      <c r="O25" s="183">
        <v>291.91000000000003</v>
      </c>
    </row>
    <row r="26" spans="1:15" s="9" customFormat="1" ht="10.5">
      <c r="A26" s="255"/>
      <c r="B26" s="13" t="s">
        <v>239</v>
      </c>
      <c r="C26" s="126"/>
      <c r="D26" s="14">
        <v>2133</v>
      </c>
      <c r="E26" s="14">
        <v>531.59999999999991</v>
      </c>
      <c r="F26" s="14">
        <v>1601.3999999999999</v>
      </c>
      <c r="G26" s="14">
        <v>1999.34</v>
      </c>
      <c r="H26" s="14">
        <v>466.99</v>
      </c>
      <c r="I26" s="14">
        <v>1532.35</v>
      </c>
      <c r="J26" s="14">
        <v>133.65999999999997</v>
      </c>
      <c r="K26" s="14">
        <v>64.609999999999971</v>
      </c>
      <c r="L26" s="14">
        <v>69.05</v>
      </c>
      <c r="M26" s="14">
        <v>133.66</v>
      </c>
      <c r="N26" s="183">
        <v>28.08</v>
      </c>
      <c r="O26" s="183">
        <v>105.58</v>
      </c>
    </row>
    <row r="27" spans="1:15" s="9" customFormat="1" ht="11.25">
      <c r="A27" s="255"/>
      <c r="B27" s="124" t="s">
        <v>98</v>
      </c>
      <c r="C27" s="128" t="s">
        <v>277</v>
      </c>
      <c r="D27" s="12">
        <v>1539</v>
      </c>
      <c r="E27" s="12">
        <v>323.39999999999998</v>
      </c>
      <c r="F27" s="12">
        <v>1215.5999999999999</v>
      </c>
      <c r="G27" s="12">
        <v>1529.34</v>
      </c>
      <c r="H27" s="12">
        <v>299.99</v>
      </c>
      <c r="I27" s="12">
        <v>1229.3499999999999</v>
      </c>
      <c r="J27" s="12">
        <v>9.6599999999999682</v>
      </c>
      <c r="K27" s="12">
        <v>23.409999999999968</v>
      </c>
      <c r="L27" s="12">
        <v>-13.75</v>
      </c>
      <c r="M27" s="14">
        <v>9.66</v>
      </c>
      <c r="N27" s="183">
        <v>23.41</v>
      </c>
      <c r="O27" s="183">
        <v>-13.75</v>
      </c>
    </row>
    <row r="28" spans="1:15" s="7" customFormat="1" ht="11.25">
      <c r="A28" s="255"/>
      <c r="B28" s="132" t="s">
        <v>231</v>
      </c>
      <c r="C28" s="128" t="s">
        <v>277</v>
      </c>
      <c r="D28" s="12">
        <v>570.6</v>
      </c>
      <c r="E28" s="12">
        <v>203.28</v>
      </c>
      <c r="F28" s="12">
        <v>367.32</v>
      </c>
      <c r="G28" s="12">
        <v>463</v>
      </c>
      <c r="H28" s="12">
        <v>165</v>
      </c>
      <c r="I28" s="12">
        <v>298</v>
      </c>
      <c r="J28" s="12">
        <v>107.6</v>
      </c>
      <c r="K28" s="12">
        <v>38.28</v>
      </c>
      <c r="L28" s="12">
        <v>69.319999999999993</v>
      </c>
      <c r="M28" s="14">
        <v>107.6</v>
      </c>
      <c r="N28" s="183">
        <v>4.05</v>
      </c>
      <c r="O28" s="183">
        <v>103.55</v>
      </c>
    </row>
    <row r="29" spans="1:15" s="7" customFormat="1" ht="11.25">
      <c r="A29" s="255"/>
      <c r="B29" s="132" t="s">
        <v>232</v>
      </c>
      <c r="C29" s="128" t="s">
        <v>277</v>
      </c>
      <c r="D29" s="12">
        <v>23.4</v>
      </c>
      <c r="E29" s="12">
        <v>4.92</v>
      </c>
      <c r="F29" s="12">
        <v>18.48</v>
      </c>
      <c r="G29" s="12">
        <v>7</v>
      </c>
      <c r="H29" s="12">
        <v>2</v>
      </c>
      <c r="I29" s="12">
        <v>5</v>
      </c>
      <c r="J29" s="12">
        <v>16.399999999999999</v>
      </c>
      <c r="K29" s="12">
        <v>2.92</v>
      </c>
      <c r="L29" s="12">
        <v>13.48</v>
      </c>
      <c r="M29" s="14">
        <v>16.399999999999999</v>
      </c>
      <c r="N29" s="183">
        <v>0.62</v>
      </c>
      <c r="O29" s="183">
        <v>15.78</v>
      </c>
    </row>
    <row r="30" spans="1:15" s="7" customFormat="1" ht="11.25">
      <c r="A30" s="255"/>
      <c r="B30" s="15" t="s">
        <v>99</v>
      </c>
      <c r="C30" s="128" t="s">
        <v>277</v>
      </c>
      <c r="D30" s="12">
        <v>640.19999999999993</v>
      </c>
      <c r="E30" s="12">
        <v>94.8</v>
      </c>
      <c r="F30" s="12">
        <v>545.4</v>
      </c>
      <c r="G30" s="12">
        <v>555.79999999999995</v>
      </c>
      <c r="H30" s="12">
        <v>102.8</v>
      </c>
      <c r="I30" s="12">
        <v>453</v>
      </c>
      <c r="J30" s="12">
        <v>84.399999999999977</v>
      </c>
      <c r="K30" s="12">
        <v>-8</v>
      </c>
      <c r="L30" s="12">
        <v>92.399999999999977</v>
      </c>
      <c r="M30" s="14">
        <v>84.399999999999991</v>
      </c>
      <c r="N30" s="183">
        <v>-8.6999999999999993</v>
      </c>
      <c r="O30" s="183">
        <v>93.1</v>
      </c>
    </row>
    <row r="31" spans="1:15" s="7" customFormat="1" ht="11.25">
      <c r="A31" s="255"/>
      <c r="B31" s="15" t="s">
        <v>100</v>
      </c>
      <c r="C31" s="128" t="s">
        <v>277</v>
      </c>
      <c r="D31" s="12">
        <v>343.91999999999996</v>
      </c>
      <c r="E31" s="12">
        <v>38.519999999999996</v>
      </c>
      <c r="F31" s="12">
        <v>305.39999999999998</v>
      </c>
      <c r="G31" s="12">
        <v>243.6</v>
      </c>
      <c r="H31" s="12">
        <v>25.6</v>
      </c>
      <c r="I31" s="12">
        <v>218</v>
      </c>
      <c r="J31" s="12">
        <v>100.31999999999996</v>
      </c>
      <c r="K31" s="12">
        <v>12.919999999999995</v>
      </c>
      <c r="L31" s="12">
        <v>87.399999999999977</v>
      </c>
      <c r="M31" s="14">
        <v>100.32</v>
      </c>
      <c r="N31" s="183">
        <v>2.77</v>
      </c>
      <c r="O31" s="183">
        <v>97.55</v>
      </c>
    </row>
    <row r="32" spans="1:15" s="7" customFormat="1" ht="11.25">
      <c r="A32" s="255"/>
      <c r="B32" s="15" t="s">
        <v>101</v>
      </c>
      <c r="C32" s="128" t="s">
        <v>277</v>
      </c>
      <c r="D32" s="12">
        <v>74.36</v>
      </c>
      <c r="E32" s="12">
        <v>7.4799999999999995</v>
      </c>
      <c r="F32" s="12">
        <v>66.88</v>
      </c>
      <c r="G32" s="12">
        <v>78.5</v>
      </c>
      <c r="H32" s="12">
        <v>7.5</v>
      </c>
      <c r="I32" s="12">
        <v>71</v>
      </c>
      <c r="J32" s="12">
        <v>-4.140000000000005</v>
      </c>
      <c r="K32" s="12">
        <v>-2.0000000000000462E-2</v>
      </c>
      <c r="L32" s="12">
        <v>-4.1200000000000045</v>
      </c>
      <c r="M32" s="14">
        <v>-4.1400000000000006</v>
      </c>
      <c r="N32" s="183">
        <v>0.18</v>
      </c>
      <c r="O32" s="183">
        <v>-4.32</v>
      </c>
    </row>
    <row r="33" spans="1:15" s="7" customFormat="1" ht="10.5">
      <c r="A33" s="255" t="s">
        <v>11</v>
      </c>
      <c r="B33" s="13" t="s">
        <v>102</v>
      </c>
      <c r="C33" s="126"/>
      <c r="D33" s="14">
        <v>9752.0300000000007</v>
      </c>
      <c r="E33" s="14">
        <v>1160.1799999999998</v>
      </c>
      <c r="F33" s="14">
        <v>8591.8499999999985</v>
      </c>
      <c r="G33" s="14">
        <v>8731.58</v>
      </c>
      <c r="H33" s="14">
        <v>1215.9800000000002</v>
      </c>
      <c r="I33" s="14">
        <v>7515.5999999999995</v>
      </c>
      <c r="J33" s="14">
        <v>1020.4500000000002</v>
      </c>
      <c r="K33" s="14">
        <v>-55.800000000000033</v>
      </c>
      <c r="L33" s="14">
        <v>1076.25</v>
      </c>
      <c r="M33" s="14">
        <v>1020.4499999999999</v>
      </c>
      <c r="N33" s="183">
        <v>-224.62</v>
      </c>
      <c r="O33" s="183">
        <v>1245.07</v>
      </c>
    </row>
    <row r="34" spans="1:15" s="9" customFormat="1" ht="10.5">
      <c r="A34" s="255"/>
      <c r="B34" s="13" t="s">
        <v>240</v>
      </c>
      <c r="C34" s="126"/>
      <c r="D34" s="14">
        <v>5478.43</v>
      </c>
      <c r="E34" s="14">
        <v>611.1</v>
      </c>
      <c r="F34" s="14">
        <v>4867.33</v>
      </c>
      <c r="G34" s="14">
        <v>4845.57</v>
      </c>
      <c r="H34" s="14">
        <v>766.22</v>
      </c>
      <c r="I34" s="14">
        <v>4079.3499999999995</v>
      </c>
      <c r="J34" s="14">
        <v>632.86000000000013</v>
      </c>
      <c r="K34" s="14">
        <v>-155.11999999999995</v>
      </c>
      <c r="L34" s="14">
        <v>787.98</v>
      </c>
      <c r="M34" s="14">
        <v>632.86</v>
      </c>
      <c r="N34" s="183">
        <v>-247.87</v>
      </c>
      <c r="O34" s="183">
        <v>880.73</v>
      </c>
    </row>
    <row r="35" spans="1:15" s="9" customFormat="1" ht="11.25">
      <c r="A35" s="255"/>
      <c r="B35" s="124" t="s">
        <v>103</v>
      </c>
      <c r="C35" s="128" t="s">
        <v>277</v>
      </c>
      <c r="D35" s="12">
        <v>2166.4300000000003</v>
      </c>
      <c r="E35" s="12">
        <v>73.03000000000003</v>
      </c>
      <c r="F35" s="12">
        <v>2093.4</v>
      </c>
      <c r="G35" s="12">
        <v>2192.3199999999997</v>
      </c>
      <c r="H35" s="12">
        <v>247.22</v>
      </c>
      <c r="I35" s="12">
        <v>1945.1</v>
      </c>
      <c r="J35" s="12">
        <v>-25.889999999999787</v>
      </c>
      <c r="K35" s="12">
        <v>-174.18999999999997</v>
      </c>
      <c r="L35" s="12">
        <v>148.30000000000018</v>
      </c>
      <c r="M35" s="14">
        <v>-25.889999999999986</v>
      </c>
      <c r="N35" s="183">
        <v>-174.19</v>
      </c>
      <c r="O35" s="183">
        <v>148.30000000000001</v>
      </c>
    </row>
    <row r="36" spans="1:15" s="7" customFormat="1" ht="11.25">
      <c r="A36" s="255"/>
      <c r="B36" s="124" t="s">
        <v>104</v>
      </c>
      <c r="C36" s="128" t="s">
        <v>277</v>
      </c>
      <c r="D36" s="12">
        <v>54.48</v>
      </c>
      <c r="E36" s="12">
        <v>7.32</v>
      </c>
      <c r="F36" s="12">
        <v>47.16</v>
      </c>
      <c r="G36" s="12">
        <v>53</v>
      </c>
      <c r="H36" s="12">
        <v>7</v>
      </c>
      <c r="I36" s="12">
        <v>46</v>
      </c>
      <c r="J36" s="12">
        <v>1.4799999999999969</v>
      </c>
      <c r="K36" s="12">
        <v>0.32000000000000028</v>
      </c>
      <c r="L36" s="12">
        <v>1.1599999999999966</v>
      </c>
      <c r="M36" s="14">
        <v>1.48</v>
      </c>
      <c r="N36" s="183">
        <v>-0.02</v>
      </c>
      <c r="O36" s="183">
        <v>1.5</v>
      </c>
    </row>
    <row r="37" spans="1:15" s="7" customFormat="1" ht="11.25">
      <c r="A37" s="255"/>
      <c r="B37" s="124" t="s">
        <v>233</v>
      </c>
      <c r="C37" s="128" t="s">
        <v>277</v>
      </c>
      <c r="D37" s="12">
        <v>1847.3999999999999</v>
      </c>
      <c r="E37" s="12">
        <v>253.8</v>
      </c>
      <c r="F37" s="12">
        <v>1593.6</v>
      </c>
      <c r="G37" s="12">
        <v>1505</v>
      </c>
      <c r="H37" s="12">
        <v>323</v>
      </c>
      <c r="I37" s="12">
        <v>1182</v>
      </c>
      <c r="J37" s="12">
        <v>342.39999999999992</v>
      </c>
      <c r="K37" s="12">
        <v>-69.199999999999989</v>
      </c>
      <c r="L37" s="12">
        <v>411.59999999999991</v>
      </c>
      <c r="M37" s="14">
        <v>342.40000000000003</v>
      </c>
      <c r="N37" s="183">
        <v>-87.52</v>
      </c>
      <c r="O37" s="183">
        <v>429.92</v>
      </c>
    </row>
    <row r="38" spans="1:15" s="7" customFormat="1" ht="11.25">
      <c r="A38" s="255"/>
      <c r="B38" s="124" t="s">
        <v>234</v>
      </c>
      <c r="C38" s="128" t="s">
        <v>277</v>
      </c>
      <c r="D38" s="12">
        <v>435.24</v>
      </c>
      <c r="E38" s="12">
        <v>87.36</v>
      </c>
      <c r="F38" s="12">
        <v>347.88</v>
      </c>
      <c r="G38" s="12">
        <v>440</v>
      </c>
      <c r="H38" s="12">
        <v>103</v>
      </c>
      <c r="I38" s="12">
        <v>337</v>
      </c>
      <c r="J38" s="12">
        <v>-4.7600000000000051</v>
      </c>
      <c r="K38" s="12">
        <v>-15.64</v>
      </c>
      <c r="L38" s="12">
        <v>10.879999999999995</v>
      </c>
      <c r="M38" s="14">
        <v>-4.76</v>
      </c>
      <c r="N38" s="183">
        <v>-19.34</v>
      </c>
      <c r="O38" s="183">
        <v>14.58</v>
      </c>
    </row>
    <row r="39" spans="1:15" s="7" customFormat="1" ht="11.25">
      <c r="A39" s="255"/>
      <c r="B39" s="124" t="s">
        <v>235</v>
      </c>
      <c r="C39" s="128" t="s">
        <v>277</v>
      </c>
      <c r="D39" s="12">
        <v>455.56</v>
      </c>
      <c r="E39" s="12">
        <v>98.05</v>
      </c>
      <c r="F39" s="12">
        <v>357.51</v>
      </c>
      <c r="G39" s="12">
        <v>290.72000000000003</v>
      </c>
      <c r="H39" s="12">
        <v>39</v>
      </c>
      <c r="I39" s="12">
        <v>251.72</v>
      </c>
      <c r="J39" s="12">
        <v>164.83999999999997</v>
      </c>
      <c r="K39" s="12">
        <v>59.05</v>
      </c>
      <c r="L39" s="12">
        <v>105.78999999999999</v>
      </c>
      <c r="M39" s="14">
        <v>164.84</v>
      </c>
      <c r="N39" s="183">
        <v>20.9</v>
      </c>
      <c r="O39" s="183">
        <v>143.94</v>
      </c>
    </row>
    <row r="40" spans="1:15" s="7" customFormat="1" ht="16.5" customHeight="1">
      <c r="A40" s="255"/>
      <c r="B40" s="124" t="s">
        <v>236</v>
      </c>
      <c r="C40" s="128" t="s">
        <v>277</v>
      </c>
      <c r="D40" s="12">
        <v>519.31999999999994</v>
      </c>
      <c r="E40" s="12">
        <v>91.54</v>
      </c>
      <c r="F40" s="12">
        <v>427.78</v>
      </c>
      <c r="G40" s="12">
        <v>364.53</v>
      </c>
      <c r="H40" s="12">
        <v>47</v>
      </c>
      <c r="I40" s="12">
        <v>317.52999999999997</v>
      </c>
      <c r="J40" s="12">
        <v>154.79000000000002</v>
      </c>
      <c r="K40" s="12">
        <v>44.540000000000006</v>
      </c>
      <c r="L40" s="12">
        <v>110.25</v>
      </c>
      <c r="M40" s="14">
        <v>154.79000000000002</v>
      </c>
      <c r="N40" s="183">
        <v>12.3</v>
      </c>
      <c r="O40" s="183">
        <v>142.49</v>
      </c>
    </row>
    <row r="41" spans="1:15" s="7" customFormat="1" ht="11.25" customHeight="1">
      <c r="A41" s="255"/>
      <c r="B41" s="15" t="s">
        <v>105</v>
      </c>
      <c r="C41" s="128" t="s">
        <v>277</v>
      </c>
      <c r="D41" s="12">
        <v>351.12</v>
      </c>
      <c r="E41" s="12">
        <v>42.96</v>
      </c>
      <c r="F41" s="12">
        <v>308.16000000000003</v>
      </c>
      <c r="G41" s="12">
        <v>342.2</v>
      </c>
      <c r="H41" s="12">
        <v>30.2</v>
      </c>
      <c r="I41" s="12">
        <v>312</v>
      </c>
      <c r="J41" s="12">
        <v>8.9200000000000266</v>
      </c>
      <c r="K41" s="12">
        <v>12.760000000000002</v>
      </c>
      <c r="L41" s="12">
        <v>-3.839999999999975</v>
      </c>
      <c r="M41" s="14">
        <v>8.92</v>
      </c>
      <c r="N41" s="183">
        <v>1.53</v>
      </c>
      <c r="O41" s="183">
        <v>7.39</v>
      </c>
    </row>
    <row r="42" spans="1:15" s="7" customFormat="1" ht="11.25">
      <c r="A42" s="255"/>
      <c r="B42" s="15" t="s">
        <v>106</v>
      </c>
      <c r="C42" s="128" t="s">
        <v>277</v>
      </c>
      <c r="D42" s="12">
        <v>855.72</v>
      </c>
      <c r="E42" s="12">
        <v>96.239999999999981</v>
      </c>
      <c r="F42" s="12">
        <v>759.48</v>
      </c>
      <c r="G42" s="12">
        <v>757.11</v>
      </c>
      <c r="H42" s="12">
        <v>78.86</v>
      </c>
      <c r="I42" s="12">
        <v>678.25</v>
      </c>
      <c r="J42" s="12">
        <v>98.61</v>
      </c>
      <c r="K42" s="12">
        <v>17.379999999999981</v>
      </c>
      <c r="L42" s="12">
        <v>81.230000000000018</v>
      </c>
      <c r="M42" s="14">
        <v>98.61</v>
      </c>
      <c r="N42" s="183">
        <v>13.58</v>
      </c>
      <c r="O42" s="183">
        <v>85.03</v>
      </c>
    </row>
    <row r="43" spans="1:15" s="7" customFormat="1" ht="11.25">
      <c r="A43" s="255"/>
      <c r="B43" s="15" t="s">
        <v>107</v>
      </c>
      <c r="C43" s="128" t="s">
        <v>277</v>
      </c>
      <c r="D43" s="12">
        <v>636.76</v>
      </c>
      <c r="E43" s="12">
        <v>64.599999999999994</v>
      </c>
      <c r="F43" s="12">
        <v>572.16</v>
      </c>
      <c r="G43" s="12">
        <v>610.70000000000005</v>
      </c>
      <c r="H43" s="12">
        <v>52.7</v>
      </c>
      <c r="I43" s="12">
        <v>558</v>
      </c>
      <c r="J43" s="12">
        <v>26.05999999999996</v>
      </c>
      <c r="K43" s="12">
        <v>11.899999999999991</v>
      </c>
      <c r="L43" s="12">
        <v>14.159999999999968</v>
      </c>
      <c r="M43" s="14">
        <v>26.060000000000002</v>
      </c>
      <c r="N43" s="183">
        <v>1.53</v>
      </c>
      <c r="O43" s="183">
        <v>24.53</v>
      </c>
    </row>
    <row r="44" spans="1:15" s="7" customFormat="1" ht="11.25">
      <c r="A44" s="255"/>
      <c r="B44" s="15" t="s">
        <v>108</v>
      </c>
      <c r="C44" s="128" t="s">
        <v>277</v>
      </c>
      <c r="D44" s="12">
        <v>286.08</v>
      </c>
      <c r="E44" s="12">
        <v>31.92</v>
      </c>
      <c r="F44" s="12">
        <v>254.16</v>
      </c>
      <c r="G44" s="12">
        <v>230.1</v>
      </c>
      <c r="H44" s="12">
        <v>22.1</v>
      </c>
      <c r="I44" s="12">
        <v>208</v>
      </c>
      <c r="J44" s="12">
        <v>55.98</v>
      </c>
      <c r="K44" s="12">
        <v>9.82</v>
      </c>
      <c r="L44" s="12">
        <v>46.16</v>
      </c>
      <c r="M44" s="14">
        <v>55.980000000000004</v>
      </c>
      <c r="N44" s="183">
        <v>1.67</v>
      </c>
      <c r="O44" s="183">
        <v>54.31</v>
      </c>
    </row>
    <row r="45" spans="1:15" s="7" customFormat="1" ht="11.25">
      <c r="A45" s="255"/>
      <c r="B45" s="15" t="s">
        <v>109</v>
      </c>
      <c r="C45" s="128" t="s">
        <v>277</v>
      </c>
      <c r="D45" s="12">
        <v>672.95999999999992</v>
      </c>
      <c r="E45" s="12">
        <v>74.399999999999991</v>
      </c>
      <c r="F45" s="12">
        <v>598.55999999999995</v>
      </c>
      <c r="G45" s="12">
        <v>569.79999999999995</v>
      </c>
      <c r="H45" s="12">
        <v>59.8</v>
      </c>
      <c r="I45" s="12">
        <v>510</v>
      </c>
      <c r="J45" s="12">
        <v>103.15999999999994</v>
      </c>
      <c r="K45" s="12">
        <v>14.599999999999994</v>
      </c>
      <c r="L45" s="12">
        <v>88.559999999999945</v>
      </c>
      <c r="M45" s="14">
        <v>103.16</v>
      </c>
      <c r="N45" s="183">
        <v>2.44</v>
      </c>
      <c r="O45" s="183">
        <v>100.72</v>
      </c>
    </row>
    <row r="46" spans="1:15" s="7" customFormat="1" ht="11.25">
      <c r="A46" s="255"/>
      <c r="B46" s="15" t="s">
        <v>110</v>
      </c>
      <c r="C46" s="128" t="s">
        <v>277</v>
      </c>
      <c r="D46" s="12">
        <v>944.2</v>
      </c>
      <c r="E46" s="12">
        <v>178.11999999999998</v>
      </c>
      <c r="F46" s="12">
        <v>766.08</v>
      </c>
      <c r="G46" s="12">
        <v>875.9</v>
      </c>
      <c r="H46" s="12">
        <v>146.9</v>
      </c>
      <c r="I46" s="12">
        <v>729</v>
      </c>
      <c r="J46" s="12">
        <v>68.300000000000011</v>
      </c>
      <c r="K46" s="12">
        <v>31.21999999999997</v>
      </c>
      <c r="L46" s="12">
        <v>37.080000000000041</v>
      </c>
      <c r="M46" s="14">
        <v>68.300000000000011</v>
      </c>
      <c r="N46" s="183">
        <v>2.68</v>
      </c>
      <c r="O46" s="183">
        <v>65.62</v>
      </c>
    </row>
    <row r="47" spans="1:15" s="7" customFormat="1" ht="11.25">
      <c r="A47" s="255"/>
      <c r="B47" s="15" t="s">
        <v>111</v>
      </c>
      <c r="C47" s="128" t="s">
        <v>277</v>
      </c>
      <c r="D47" s="12">
        <v>526.76</v>
      </c>
      <c r="E47" s="12">
        <v>60.839999999999996</v>
      </c>
      <c r="F47" s="12">
        <v>465.92</v>
      </c>
      <c r="G47" s="12">
        <v>500.2</v>
      </c>
      <c r="H47" s="12">
        <v>59.2</v>
      </c>
      <c r="I47" s="12">
        <v>441</v>
      </c>
      <c r="J47" s="12">
        <v>26.560000000000009</v>
      </c>
      <c r="K47" s="12">
        <v>1.6399999999999935</v>
      </c>
      <c r="L47" s="12">
        <v>24.920000000000016</v>
      </c>
      <c r="M47" s="14">
        <v>26.56</v>
      </c>
      <c r="N47" s="183">
        <v>-0.18</v>
      </c>
      <c r="O47" s="183">
        <v>26.74</v>
      </c>
    </row>
    <row r="48" spans="1:15" s="7" customFormat="1" ht="10.5">
      <c r="A48" s="255" t="s">
        <v>13</v>
      </c>
      <c r="B48" s="13" t="s">
        <v>112</v>
      </c>
      <c r="C48" s="126"/>
      <c r="D48" s="14">
        <v>16301.16</v>
      </c>
      <c r="E48" s="14">
        <v>6104.32</v>
      </c>
      <c r="F48" s="14">
        <v>10196.840000000002</v>
      </c>
      <c r="G48" s="14">
        <v>13892.890000000001</v>
      </c>
      <c r="H48" s="14">
        <v>5203.8900000000003</v>
      </c>
      <c r="I48" s="14">
        <v>8689</v>
      </c>
      <c r="J48" s="14">
        <v>2408.2699999999991</v>
      </c>
      <c r="K48" s="14">
        <v>900.42999999999984</v>
      </c>
      <c r="L48" s="14">
        <v>1507.84</v>
      </c>
      <c r="M48" s="14">
        <v>2408.27</v>
      </c>
      <c r="N48" s="183">
        <v>307.14</v>
      </c>
      <c r="O48" s="183">
        <v>2101.13</v>
      </c>
    </row>
    <row r="49" spans="1:15" s="9" customFormat="1" ht="10.5">
      <c r="A49" s="255"/>
      <c r="B49" s="13" t="s">
        <v>241</v>
      </c>
      <c r="C49" s="126"/>
      <c r="D49" s="14">
        <v>6286.5599999999995</v>
      </c>
      <c r="E49" s="14">
        <v>2187.6</v>
      </c>
      <c r="F49" s="14">
        <v>4098.96</v>
      </c>
      <c r="G49" s="14">
        <v>5434.29</v>
      </c>
      <c r="H49" s="14">
        <v>1938.99</v>
      </c>
      <c r="I49" s="14">
        <v>3495.3</v>
      </c>
      <c r="J49" s="14">
        <v>852.26999999999975</v>
      </c>
      <c r="K49" s="14">
        <v>248.6099999999999</v>
      </c>
      <c r="L49" s="14">
        <v>603.65999999999985</v>
      </c>
      <c r="M49" s="14">
        <v>852.27</v>
      </c>
      <c r="N49" s="183">
        <v>207.15</v>
      </c>
      <c r="O49" s="183">
        <v>645.12</v>
      </c>
    </row>
    <row r="50" spans="1:15" s="9" customFormat="1" ht="11.25">
      <c r="A50" s="255"/>
      <c r="B50" s="124" t="s">
        <v>113</v>
      </c>
      <c r="C50" s="128" t="s">
        <v>277</v>
      </c>
      <c r="D50" s="12">
        <v>6286.5599999999995</v>
      </c>
      <c r="E50" s="12">
        <v>2187.6</v>
      </c>
      <c r="F50" s="12">
        <v>4098.96</v>
      </c>
      <c r="G50" s="12">
        <v>5434.29</v>
      </c>
      <c r="H50" s="12">
        <v>1938.99</v>
      </c>
      <c r="I50" s="12">
        <v>3495.3</v>
      </c>
      <c r="J50" s="12">
        <v>852.26999999999975</v>
      </c>
      <c r="K50" s="12">
        <v>248.6099999999999</v>
      </c>
      <c r="L50" s="12">
        <v>603.65999999999985</v>
      </c>
      <c r="M50" s="14">
        <v>852.27</v>
      </c>
      <c r="N50" s="183">
        <v>207.15</v>
      </c>
      <c r="O50" s="183">
        <v>645.12</v>
      </c>
    </row>
    <row r="51" spans="1:15" s="7" customFormat="1" ht="11.25">
      <c r="A51" s="255"/>
      <c r="B51" s="15" t="s">
        <v>115</v>
      </c>
      <c r="C51" s="128" t="s">
        <v>277</v>
      </c>
      <c r="D51" s="12">
        <v>829.68</v>
      </c>
      <c r="E51" s="12">
        <v>86.64</v>
      </c>
      <c r="F51" s="12">
        <v>743.04</v>
      </c>
      <c r="G51" s="12">
        <v>746.4</v>
      </c>
      <c r="H51" s="12">
        <v>80.400000000000006</v>
      </c>
      <c r="I51" s="12">
        <v>666</v>
      </c>
      <c r="J51" s="12">
        <v>83.279999999999959</v>
      </c>
      <c r="K51" s="12">
        <v>6.2399999999999949</v>
      </c>
      <c r="L51" s="12">
        <v>77.039999999999964</v>
      </c>
      <c r="M51" s="14">
        <v>83.28</v>
      </c>
      <c r="N51" s="183">
        <v>0.66</v>
      </c>
      <c r="O51" s="183">
        <v>82.62</v>
      </c>
    </row>
    <row r="52" spans="1:15" s="7" customFormat="1" ht="11.25">
      <c r="A52" s="255"/>
      <c r="B52" s="15" t="s">
        <v>116</v>
      </c>
      <c r="C52" s="128" t="s">
        <v>277</v>
      </c>
      <c r="D52" s="12">
        <v>738.07999999999993</v>
      </c>
      <c r="E52" s="12">
        <v>308.47999999999996</v>
      </c>
      <c r="F52" s="12">
        <v>429.6</v>
      </c>
      <c r="G52" s="12">
        <v>694.2</v>
      </c>
      <c r="H52" s="12">
        <v>284.2</v>
      </c>
      <c r="I52" s="12">
        <v>410</v>
      </c>
      <c r="J52" s="12">
        <v>43.879999999999995</v>
      </c>
      <c r="K52" s="12">
        <v>24.279999999999973</v>
      </c>
      <c r="L52" s="12">
        <v>19.600000000000023</v>
      </c>
      <c r="M52" s="14">
        <v>43.88</v>
      </c>
      <c r="N52" s="183">
        <v>2.75</v>
      </c>
      <c r="O52" s="183">
        <v>41.13</v>
      </c>
    </row>
    <row r="53" spans="1:15" s="7" customFormat="1" ht="11.25">
      <c r="A53" s="255"/>
      <c r="B53" s="15" t="s">
        <v>117</v>
      </c>
      <c r="C53" s="128" t="s">
        <v>277</v>
      </c>
      <c r="D53" s="12">
        <v>2134.08</v>
      </c>
      <c r="E53" s="12">
        <v>913.6</v>
      </c>
      <c r="F53" s="12">
        <v>1220.48</v>
      </c>
      <c r="G53" s="12">
        <v>1799.5</v>
      </c>
      <c r="H53" s="12">
        <v>754.5</v>
      </c>
      <c r="I53" s="12">
        <v>1045</v>
      </c>
      <c r="J53" s="12">
        <v>334.58000000000004</v>
      </c>
      <c r="K53" s="12">
        <v>159.10000000000002</v>
      </c>
      <c r="L53" s="12">
        <v>175.48000000000002</v>
      </c>
      <c r="M53" s="14">
        <v>334.58000000000004</v>
      </c>
      <c r="N53" s="183">
        <v>17.47</v>
      </c>
      <c r="O53" s="183">
        <v>317.11</v>
      </c>
    </row>
    <row r="54" spans="1:15" s="7" customFormat="1" ht="11.25">
      <c r="A54" s="255"/>
      <c r="B54" s="15" t="s">
        <v>118</v>
      </c>
      <c r="C54" s="128" t="s">
        <v>277</v>
      </c>
      <c r="D54" s="12">
        <v>2177.3999999999996</v>
      </c>
      <c r="E54" s="12">
        <v>889.07999999999993</v>
      </c>
      <c r="F54" s="12">
        <v>1288.32</v>
      </c>
      <c r="G54" s="12">
        <v>1875.6</v>
      </c>
      <c r="H54" s="12">
        <v>761.9</v>
      </c>
      <c r="I54" s="12">
        <v>1113.7</v>
      </c>
      <c r="J54" s="12">
        <v>301.79999999999984</v>
      </c>
      <c r="K54" s="12">
        <v>127.17999999999995</v>
      </c>
      <c r="L54" s="12">
        <v>174.61999999999989</v>
      </c>
      <c r="M54" s="14">
        <v>301.79999999999995</v>
      </c>
      <c r="N54" s="183">
        <v>43.78</v>
      </c>
      <c r="O54" s="183">
        <v>258.02</v>
      </c>
    </row>
    <row r="55" spans="1:15" s="7" customFormat="1" ht="11.25">
      <c r="A55" s="255"/>
      <c r="B55" s="15" t="s">
        <v>119</v>
      </c>
      <c r="C55" s="128" t="s">
        <v>277</v>
      </c>
      <c r="D55" s="12">
        <v>1765.56</v>
      </c>
      <c r="E55" s="12">
        <v>750.72</v>
      </c>
      <c r="F55" s="12">
        <v>1014.84</v>
      </c>
      <c r="G55" s="12">
        <v>1368.9</v>
      </c>
      <c r="H55" s="12">
        <v>567.9</v>
      </c>
      <c r="I55" s="12">
        <v>801</v>
      </c>
      <c r="J55" s="12">
        <v>396.66000000000008</v>
      </c>
      <c r="K55" s="12">
        <v>182.82000000000005</v>
      </c>
      <c r="L55" s="12">
        <v>213.84000000000003</v>
      </c>
      <c r="M55" s="14">
        <v>396.65999999999997</v>
      </c>
      <c r="N55" s="183">
        <v>20.52</v>
      </c>
      <c r="O55" s="183">
        <v>376.14</v>
      </c>
    </row>
    <row r="56" spans="1:15" s="7" customFormat="1" ht="11.25">
      <c r="A56" s="255"/>
      <c r="B56" s="15" t="s">
        <v>120</v>
      </c>
      <c r="C56" s="128" t="s">
        <v>277</v>
      </c>
      <c r="D56" s="12">
        <v>856</v>
      </c>
      <c r="E56" s="12">
        <v>350.08</v>
      </c>
      <c r="F56" s="12">
        <v>505.92</v>
      </c>
      <c r="G56" s="12">
        <v>670.2</v>
      </c>
      <c r="H56" s="12">
        <v>268.2</v>
      </c>
      <c r="I56" s="12">
        <v>402</v>
      </c>
      <c r="J56" s="12">
        <v>185.8</v>
      </c>
      <c r="K56" s="12">
        <v>81.88</v>
      </c>
      <c r="L56" s="12">
        <v>103.92000000000002</v>
      </c>
      <c r="M56" s="14">
        <v>185.79999999999998</v>
      </c>
      <c r="N56" s="183">
        <v>8.85</v>
      </c>
      <c r="O56" s="183">
        <v>176.95</v>
      </c>
    </row>
    <row r="57" spans="1:15" s="7" customFormat="1" ht="11.25">
      <c r="A57" s="255"/>
      <c r="B57" s="15" t="s">
        <v>121</v>
      </c>
      <c r="C57" s="128" t="s">
        <v>277</v>
      </c>
      <c r="D57" s="12">
        <v>975.52</v>
      </c>
      <c r="E57" s="12">
        <v>406.23999999999995</v>
      </c>
      <c r="F57" s="12">
        <v>569.28</v>
      </c>
      <c r="G57" s="12">
        <v>825.2</v>
      </c>
      <c r="H57" s="12">
        <v>338.2</v>
      </c>
      <c r="I57" s="12">
        <v>487</v>
      </c>
      <c r="J57" s="12">
        <v>150.31999999999994</v>
      </c>
      <c r="K57" s="12">
        <v>68.039999999999964</v>
      </c>
      <c r="L57" s="12">
        <v>82.279999999999973</v>
      </c>
      <c r="M57" s="14">
        <v>150.32</v>
      </c>
      <c r="N57" s="183">
        <v>7.38</v>
      </c>
      <c r="O57" s="183">
        <v>142.94</v>
      </c>
    </row>
    <row r="58" spans="1:15" s="7" customFormat="1" ht="11.25">
      <c r="A58" s="255"/>
      <c r="B58" s="15" t="s">
        <v>122</v>
      </c>
      <c r="C58" s="128" t="s">
        <v>277</v>
      </c>
      <c r="D58" s="12">
        <v>176.12</v>
      </c>
      <c r="E58" s="12">
        <v>68.919999999999987</v>
      </c>
      <c r="F58" s="12">
        <v>107.2</v>
      </c>
      <c r="G58" s="12">
        <v>176.5</v>
      </c>
      <c r="H58" s="12">
        <v>70.5</v>
      </c>
      <c r="I58" s="12">
        <v>106</v>
      </c>
      <c r="J58" s="12">
        <v>-0.38000000000000966</v>
      </c>
      <c r="K58" s="12">
        <v>-1.5800000000000125</v>
      </c>
      <c r="L58" s="12">
        <v>1.2000000000000028</v>
      </c>
      <c r="M58" s="14">
        <v>-0.37999999999999989</v>
      </c>
      <c r="N58" s="183">
        <v>-1.92</v>
      </c>
      <c r="O58" s="183">
        <v>1.54</v>
      </c>
    </row>
    <row r="59" spans="1:15" s="7" customFormat="1" ht="11.25">
      <c r="A59" s="255"/>
      <c r="B59" s="15" t="s">
        <v>123</v>
      </c>
      <c r="C59" s="128" t="s">
        <v>277</v>
      </c>
      <c r="D59" s="12">
        <v>362.15999999999997</v>
      </c>
      <c r="E59" s="12">
        <v>142.95999999999998</v>
      </c>
      <c r="F59" s="12">
        <v>219.2</v>
      </c>
      <c r="G59" s="12">
        <v>302.10000000000002</v>
      </c>
      <c r="H59" s="12">
        <v>139.1</v>
      </c>
      <c r="I59" s="12">
        <v>163</v>
      </c>
      <c r="J59" s="12">
        <v>60.059999999999974</v>
      </c>
      <c r="K59" s="12">
        <v>3.8599999999999852</v>
      </c>
      <c r="L59" s="12">
        <v>56.199999999999989</v>
      </c>
      <c r="M59" s="14">
        <v>60.06</v>
      </c>
      <c r="N59" s="183">
        <v>0.5</v>
      </c>
      <c r="O59" s="183">
        <v>59.56</v>
      </c>
    </row>
    <row r="60" spans="1:15" s="7" customFormat="1" ht="11.25">
      <c r="A60" s="255" t="s">
        <v>15</v>
      </c>
      <c r="B60" s="13" t="s">
        <v>124</v>
      </c>
      <c r="C60" s="126"/>
      <c r="D60" s="12">
        <v>5387.3200000000006</v>
      </c>
      <c r="E60" s="12">
        <v>827.19999999999993</v>
      </c>
      <c r="F60" s="12">
        <v>4560.12</v>
      </c>
      <c r="G60" s="12">
        <v>4677.6699999999992</v>
      </c>
      <c r="H60" s="12">
        <v>622.99000000000012</v>
      </c>
      <c r="I60" s="12">
        <v>4054.6800000000003</v>
      </c>
      <c r="J60" s="12">
        <v>709.64999999999986</v>
      </c>
      <c r="K60" s="12">
        <v>204.20999999999998</v>
      </c>
      <c r="L60" s="12">
        <v>505.43999999999983</v>
      </c>
      <c r="M60" s="14">
        <v>709.65000000000009</v>
      </c>
      <c r="N60" s="183">
        <v>100.68</v>
      </c>
      <c r="O60" s="183">
        <v>608.97</v>
      </c>
    </row>
    <row r="61" spans="1:15" s="7" customFormat="1" ht="10.5">
      <c r="A61" s="255"/>
      <c r="B61" s="13" t="s">
        <v>242</v>
      </c>
      <c r="C61" s="126"/>
      <c r="D61" s="14">
        <v>2141.64</v>
      </c>
      <c r="E61" s="14">
        <v>346.08</v>
      </c>
      <c r="F61" s="14">
        <v>1795.56</v>
      </c>
      <c r="G61" s="14">
        <v>1820.8700000000001</v>
      </c>
      <c r="H61" s="14">
        <v>254.19</v>
      </c>
      <c r="I61" s="14">
        <v>1566.68</v>
      </c>
      <c r="J61" s="14">
        <v>320.76999999999987</v>
      </c>
      <c r="K61" s="14">
        <v>91.89</v>
      </c>
      <c r="L61" s="14">
        <v>228.87999999999985</v>
      </c>
      <c r="M61" s="14">
        <v>320.77</v>
      </c>
      <c r="N61" s="183">
        <v>85.92</v>
      </c>
      <c r="O61" s="183">
        <v>234.85</v>
      </c>
    </row>
    <row r="62" spans="1:15" s="9" customFormat="1" ht="11.25">
      <c r="A62" s="255"/>
      <c r="B62" s="124" t="s">
        <v>125</v>
      </c>
      <c r="C62" s="128" t="s">
        <v>277</v>
      </c>
      <c r="D62" s="12">
        <v>1969.4399999999998</v>
      </c>
      <c r="E62" s="12">
        <v>319.32</v>
      </c>
      <c r="F62" s="12">
        <v>1650.12</v>
      </c>
      <c r="G62" s="12">
        <v>1693.8700000000001</v>
      </c>
      <c r="H62" s="12">
        <v>233.19</v>
      </c>
      <c r="I62" s="12">
        <v>1460.68</v>
      </c>
      <c r="J62" s="12">
        <v>275.56999999999982</v>
      </c>
      <c r="K62" s="12">
        <v>86.13</v>
      </c>
      <c r="L62" s="12">
        <v>189.43999999999983</v>
      </c>
      <c r="M62" s="14">
        <v>275.57</v>
      </c>
      <c r="N62" s="183">
        <v>86.13</v>
      </c>
      <c r="O62" s="183">
        <v>189.44</v>
      </c>
    </row>
    <row r="63" spans="1:15" s="7" customFormat="1" ht="11.25">
      <c r="A63" s="255"/>
      <c r="B63" s="124" t="s">
        <v>126</v>
      </c>
      <c r="C63" s="128" t="s">
        <v>277</v>
      </c>
      <c r="D63" s="12">
        <v>131.16</v>
      </c>
      <c r="E63" s="12">
        <v>21.12</v>
      </c>
      <c r="F63" s="12">
        <v>110.04</v>
      </c>
      <c r="G63" s="12">
        <v>90</v>
      </c>
      <c r="H63" s="12">
        <v>15</v>
      </c>
      <c r="I63" s="12">
        <v>75</v>
      </c>
      <c r="J63" s="12">
        <v>41.160000000000011</v>
      </c>
      <c r="K63" s="12">
        <v>6.120000000000001</v>
      </c>
      <c r="L63" s="12">
        <v>35.040000000000006</v>
      </c>
      <c r="M63" s="14">
        <v>41.16</v>
      </c>
      <c r="N63" s="183">
        <v>0.65</v>
      </c>
      <c r="O63" s="183">
        <v>40.51</v>
      </c>
    </row>
    <row r="64" spans="1:15" s="7" customFormat="1" ht="11.25">
      <c r="A64" s="255"/>
      <c r="B64" s="124" t="s">
        <v>127</v>
      </c>
      <c r="C64" s="128" t="s">
        <v>277</v>
      </c>
      <c r="D64" s="12">
        <v>41.04</v>
      </c>
      <c r="E64" s="12">
        <v>5.64</v>
      </c>
      <c r="F64" s="12">
        <v>35.4</v>
      </c>
      <c r="G64" s="12">
        <v>37</v>
      </c>
      <c r="H64" s="12">
        <v>6</v>
      </c>
      <c r="I64" s="12">
        <v>31</v>
      </c>
      <c r="J64" s="12">
        <v>4.0399999999999983</v>
      </c>
      <c r="K64" s="12">
        <v>-0.36000000000000032</v>
      </c>
      <c r="L64" s="12">
        <v>4.3999999999999986</v>
      </c>
      <c r="M64" s="14">
        <v>4.04</v>
      </c>
      <c r="N64" s="183">
        <v>-0.86</v>
      </c>
      <c r="O64" s="183">
        <v>4.9000000000000004</v>
      </c>
    </row>
    <row r="65" spans="1:15" s="7" customFormat="1" ht="11.25">
      <c r="A65" s="255"/>
      <c r="B65" s="15" t="s">
        <v>129</v>
      </c>
      <c r="C65" s="128" t="s">
        <v>277</v>
      </c>
      <c r="D65" s="12">
        <v>692.04</v>
      </c>
      <c r="E65" s="12">
        <v>104.16</v>
      </c>
      <c r="F65" s="12">
        <v>587.88</v>
      </c>
      <c r="G65" s="12">
        <v>657.8</v>
      </c>
      <c r="H65" s="12">
        <v>87.8</v>
      </c>
      <c r="I65" s="12">
        <v>570</v>
      </c>
      <c r="J65" s="12">
        <v>34.239999999999995</v>
      </c>
      <c r="K65" s="12">
        <v>16.36</v>
      </c>
      <c r="L65" s="12">
        <v>17.879999999999995</v>
      </c>
      <c r="M65" s="14">
        <v>34.239999999999995</v>
      </c>
      <c r="N65" s="183">
        <v>2.09</v>
      </c>
      <c r="O65" s="183">
        <v>32.15</v>
      </c>
    </row>
    <row r="66" spans="1:15" s="7" customFormat="1" ht="11.25">
      <c r="A66" s="255"/>
      <c r="B66" s="15" t="s">
        <v>130</v>
      </c>
      <c r="C66" s="128" t="s">
        <v>277</v>
      </c>
      <c r="D66" s="12">
        <v>817.83999999999992</v>
      </c>
      <c r="E66" s="12">
        <v>141.04</v>
      </c>
      <c r="F66" s="12">
        <v>676.8</v>
      </c>
      <c r="G66" s="12">
        <v>659.2</v>
      </c>
      <c r="H66" s="12">
        <v>97.2</v>
      </c>
      <c r="I66" s="12">
        <v>562</v>
      </c>
      <c r="J66" s="12">
        <v>158.63999999999993</v>
      </c>
      <c r="K66" s="12">
        <v>43.839999999999989</v>
      </c>
      <c r="L66" s="12">
        <v>114.79999999999995</v>
      </c>
      <c r="M66" s="14">
        <v>158.63999999999999</v>
      </c>
      <c r="N66" s="183">
        <v>5</v>
      </c>
      <c r="O66" s="183">
        <v>153.63999999999999</v>
      </c>
    </row>
    <row r="67" spans="1:15" s="7" customFormat="1" ht="11.25">
      <c r="A67" s="255"/>
      <c r="B67" s="15" t="s">
        <v>131</v>
      </c>
      <c r="C67" s="128" t="s">
        <v>277</v>
      </c>
      <c r="D67" s="12">
        <v>478.56</v>
      </c>
      <c r="E67" s="12">
        <v>60.36</v>
      </c>
      <c r="F67" s="12">
        <v>418.2</v>
      </c>
      <c r="G67" s="12">
        <v>412.2</v>
      </c>
      <c r="H67" s="12">
        <v>39.200000000000003</v>
      </c>
      <c r="I67" s="12">
        <v>373</v>
      </c>
      <c r="J67" s="12">
        <v>66.359999999999985</v>
      </c>
      <c r="K67" s="12">
        <v>21.159999999999997</v>
      </c>
      <c r="L67" s="12">
        <v>45.199999999999989</v>
      </c>
      <c r="M67" s="14">
        <v>66.36</v>
      </c>
      <c r="N67" s="183">
        <v>2.6</v>
      </c>
      <c r="O67" s="183">
        <v>63.76</v>
      </c>
    </row>
    <row r="68" spans="1:15" s="7" customFormat="1" ht="11.25">
      <c r="A68" s="255"/>
      <c r="B68" s="15" t="s">
        <v>132</v>
      </c>
      <c r="C68" s="128" t="s">
        <v>277</v>
      </c>
      <c r="D68" s="12">
        <v>351.72</v>
      </c>
      <c r="E68" s="12">
        <v>45.24</v>
      </c>
      <c r="F68" s="12">
        <v>306.48</v>
      </c>
      <c r="G68" s="12">
        <v>338.7</v>
      </c>
      <c r="H68" s="12">
        <v>40.700000000000003</v>
      </c>
      <c r="I68" s="12">
        <v>298</v>
      </c>
      <c r="J68" s="12">
        <v>13.020000000000017</v>
      </c>
      <c r="K68" s="12">
        <v>4.5399999999999991</v>
      </c>
      <c r="L68" s="12">
        <v>8.4800000000000182</v>
      </c>
      <c r="M68" s="14">
        <v>13.02</v>
      </c>
      <c r="N68" s="183">
        <v>0.75</v>
      </c>
      <c r="O68" s="183">
        <v>12.27</v>
      </c>
    </row>
    <row r="69" spans="1:15" s="7" customFormat="1" ht="11.25">
      <c r="A69" s="255"/>
      <c r="B69" s="15" t="s">
        <v>133</v>
      </c>
      <c r="C69" s="128" t="s">
        <v>277</v>
      </c>
      <c r="D69" s="12">
        <v>319.56</v>
      </c>
      <c r="E69" s="12">
        <v>32.04</v>
      </c>
      <c r="F69" s="12">
        <v>287.52</v>
      </c>
      <c r="G69" s="12">
        <v>327.2</v>
      </c>
      <c r="H69" s="12">
        <v>30.2</v>
      </c>
      <c r="I69" s="12">
        <v>297</v>
      </c>
      <c r="J69" s="12">
        <v>-7.6400000000000183</v>
      </c>
      <c r="K69" s="12">
        <v>1.8399999999999999</v>
      </c>
      <c r="L69" s="12">
        <v>-9.4800000000000182</v>
      </c>
      <c r="M69" s="14">
        <v>-7.6400000000000006</v>
      </c>
      <c r="N69" s="183">
        <v>0.91</v>
      </c>
      <c r="O69" s="183">
        <v>-8.5500000000000007</v>
      </c>
    </row>
    <row r="70" spans="1:15" s="7" customFormat="1" ht="11.25">
      <c r="A70" s="255"/>
      <c r="B70" s="15" t="s">
        <v>134</v>
      </c>
      <c r="C70" s="128" t="s">
        <v>277</v>
      </c>
      <c r="D70" s="12">
        <v>585.96</v>
      </c>
      <c r="E70" s="12">
        <v>98.28</v>
      </c>
      <c r="F70" s="12">
        <v>487.68</v>
      </c>
      <c r="G70" s="12">
        <v>461.7</v>
      </c>
      <c r="H70" s="12">
        <v>73.7</v>
      </c>
      <c r="I70" s="12">
        <v>388</v>
      </c>
      <c r="J70" s="12">
        <v>124.26</v>
      </c>
      <c r="K70" s="12">
        <v>24.58</v>
      </c>
      <c r="L70" s="12">
        <v>99.68</v>
      </c>
      <c r="M70" s="14">
        <v>124.25999999999999</v>
      </c>
      <c r="N70" s="183">
        <v>3.41</v>
      </c>
      <c r="O70" s="183">
        <v>120.85</v>
      </c>
    </row>
    <row r="71" spans="1:15" s="7" customFormat="1" ht="10.5">
      <c r="A71" s="255" t="s">
        <v>17</v>
      </c>
      <c r="B71" s="13" t="s">
        <v>135</v>
      </c>
      <c r="C71" s="126"/>
      <c r="D71" s="14">
        <v>6601.92</v>
      </c>
      <c r="E71" s="14">
        <v>1486.72</v>
      </c>
      <c r="F71" s="14">
        <v>5115.2000000000007</v>
      </c>
      <c r="G71" s="14">
        <v>5876.61</v>
      </c>
      <c r="H71" s="14">
        <v>1192.31</v>
      </c>
      <c r="I71" s="14">
        <v>4684.3</v>
      </c>
      <c r="J71" s="14">
        <v>725.31000000000006</v>
      </c>
      <c r="K71" s="14">
        <v>294.40999999999997</v>
      </c>
      <c r="L71" s="14">
        <v>430.9000000000002</v>
      </c>
      <c r="M71" s="14">
        <v>725.31</v>
      </c>
      <c r="N71" s="183">
        <v>197.67</v>
      </c>
      <c r="O71" s="183">
        <v>527.64</v>
      </c>
    </row>
    <row r="72" spans="1:15" s="7" customFormat="1" ht="15" customHeight="1">
      <c r="A72" s="255"/>
      <c r="B72" s="13" t="s">
        <v>243</v>
      </c>
      <c r="C72" s="126"/>
      <c r="D72" s="14">
        <v>2964.24</v>
      </c>
      <c r="E72" s="14">
        <v>646.31999999999994</v>
      </c>
      <c r="F72" s="14">
        <v>2317.92</v>
      </c>
      <c r="G72" s="14">
        <v>2553.13</v>
      </c>
      <c r="H72" s="14">
        <v>547.62</v>
      </c>
      <c r="I72" s="14">
        <v>2005.51</v>
      </c>
      <c r="J72" s="14">
        <v>411.11</v>
      </c>
      <c r="K72" s="14">
        <v>98.699999999999932</v>
      </c>
      <c r="L72" s="14">
        <v>312.41000000000008</v>
      </c>
      <c r="M72" s="14">
        <v>411.11</v>
      </c>
      <c r="N72" s="183">
        <v>98.7</v>
      </c>
      <c r="O72" s="183">
        <v>312.41000000000003</v>
      </c>
    </row>
    <row r="73" spans="1:15" s="9" customFormat="1" ht="11.25">
      <c r="A73" s="257"/>
      <c r="B73" s="124" t="s">
        <v>136</v>
      </c>
      <c r="C73" s="128" t="s">
        <v>277</v>
      </c>
      <c r="D73" s="12">
        <v>2964.24</v>
      </c>
      <c r="E73" s="12">
        <v>646.31999999999994</v>
      </c>
      <c r="F73" s="12">
        <v>2317.92</v>
      </c>
      <c r="G73" s="12">
        <v>2553.13</v>
      </c>
      <c r="H73" s="12">
        <v>547.62</v>
      </c>
      <c r="I73" s="12">
        <v>2005.51</v>
      </c>
      <c r="J73" s="12">
        <v>411.11</v>
      </c>
      <c r="K73" s="12">
        <v>98.699999999999932</v>
      </c>
      <c r="L73" s="12">
        <v>312.41000000000008</v>
      </c>
      <c r="M73" s="14">
        <v>411.11</v>
      </c>
      <c r="N73" s="183">
        <v>98.7</v>
      </c>
      <c r="O73" s="183">
        <v>312.41000000000003</v>
      </c>
    </row>
    <row r="74" spans="1:15" s="7" customFormat="1" ht="11.25">
      <c r="A74" s="255"/>
      <c r="B74" s="124" t="s">
        <v>255</v>
      </c>
      <c r="C74" s="128" t="s">
        <v>277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4">
        <v>0</v>
      </c>
      <c r="N74" s="183">
        <v>0</v>
      </c>
      <c r="O74" s="183">
        <v>0</v>
      </c>
    </row>
    <row r="75" spans="1:15" s="7" customFormat="1" ht="11.25">
      <c r="A75" s="255"/>
      <c r="B75" s="15" t="s">
        <v>141</v>
      </c>
      <c r="C75" s="128" t="s">
        <v>277</v>
      </c>
      <c r="D75" s="12">
        <v>130.16</v>
      </c>
      <c r="E75" s="12">
        <v>12.719999999999999</v>
      </c>
      <c r="F75" s="12">
        <v>117.44</v>
      </c>
      <c r="G75" s="12">
        <v>122.14</v>
      </c>
      <c r="H75" s="12">
        <v>12.5</v>
      </c>
      <c r="I75" s="12">
        <v>109.64</v>
      </c>
      <c r="J75" s="12">
        <v>8.019999999999996</v>
      </c>
      <c r="K75" s="12">
        <v>0.21999999999999886</v>
      </c>
      <c r="L75" s="12">
        <v>7.7999999999999972</v>
      </c>
      <c r="M75" s="14">
        <v>8.02</v>
      </c>
      <c r="N75" s="183">
        <v>-0.01</v>
      </c>
      <c r="O75" s="183">
        <v>8.0299999999999994</v>
      </c>
    </row>
    <row r="76" spans="1:15" s="7" customFormat="1" ht="11.25">
      <c r="A76" s="255"/>
      <c r="B76" s="15" t="s">
        <v>142</v>
      </c>
      <c r="C76" s="128" t="s">
        <v>277</v>
      </c>
      <c r="D76" s="12">
        <v>330.36</v>
      </c>
      <c r="E76" s="12">
        <v>34.559999999999995</v>
      </c>
      <c r="F76" s="12">
        <v>295.8</v>
      </c>
      <c r="G76" s="12">
        <v>301.2</v>
      </c>
      <c r="H76" s="12">
        <v>32.200000000000003</v>
      </c>
      <c r="I76" s="12">
        <v>269</v>
      </c>
      <c r="J76" s="12">
        <v>29.160000000000004</v>
      </c>
      <c r="K76" s="12">
        <v>2.3599999999999923</v>
      </c>
      <c r="L76" s="12">
        <v>26.800000000000011</v>
      </c>
      <c r="M76" s="14">
        <v>29.16</v>
      </c>
      <c r="N76" s="183">
        <v>0.43</v>
      </c>
      <c r="O76" s="183">
        <v>28.73</v>
      </c>
    </row>
    <row r="77" spans="1:15" s="7" customFormat="1" ht="11.25">
      <c r="A77" s="255"/>
      <c r="B77" s="15" t="s">
        <v>143</v>
      </c>
      <c r="C77" s="128" t="s">
        <v>277</v>
      </c>
      <c r="D77" s="12">
        <v>384.6</v>
      </c>
      <c r="E77" s="12">
        <v>55.44</v>
      </c>
      <c r="F77" s="12">
        <v>329.16</v>
      </c>
      <c r="G77" s="12">
        <v>331.2</v>
      </c>
      <c r="H77" s="12">
        <v>50.2</v>
      </c>
      <c r="I77" s="12">
        <v>281</v>
      </c>
      <c r="J77" s="12">
        <v>53.40000000000002</v>
      </c>
      <c r="K77" s="12">
        <v>5.2399999999999949</v>
      </c>
      <c r="L77" s="12">
        <v>48.160000000000025</v>
      </c>
      <c r="M77" s="14">
        <v>53.4</v>
      </c>
      <c r="N77" s="183">
        <v>0.73</v>
      </c>
      <c r="O77" s="183">
        <v>52.67</v>
      </c>
    </row>
    <row r="78" spans="1:15" s="7" customFormat="1" ht="11.25">
      <c r="A78" s="255"/>
      <c r="B78" s="15" t="s">
        <v>144</v>
      </c>
      <c r="C78" s="128" t="s">
        <v>277</v>
      </c>
      <c r="D78" s="12">
        <v>709.96</v>
      </c>
      <c r="E78" s="12">
        <v>227.56</v>
      </c>
      <c r="F78" s="12">
        <v>482.40000000000003</v>
      </c>
      <c r="G78" s="12">
        <v>869.36999999999989</v>
      </c>
      <c r="H78" s="12">
        <v>138.71</v>
      </c>
      <c r="I78" s="12">
        <v>730.66</v>
      </c>
      <c r="J78" s="12">
        <v>-159.40999999999991</v>
      </c>
      <c r="K78" s="12">
        <v>88.850000000000023</v>
      </c>
      <c r="L78" s="12">
        <v>-248.25999999999993</v>
      </c>
      <c r="M78" s="14">
        <v>-159.41</v>
      </c>
      <c r="N78" s="183">
        <v>79.63</v>
      </c>
      <c r="O78" s="183">
        <v>-239.04</v>
      </c>
    </row>
    <row r="79" spans="1:15" s="7" customFormat="1" ht="11.25">
      <c r="A79" s="255"/>
      <c r="B79" s="15" t="s">
        <v>145</v>
      </c>
      <c r="C79" s="128" t="s">
        <v>277</v>
      </c>
      <c r="D79" s="12">
        <v>220.56</v>
      </c>
      <c r="E79" s="12">
        <v>18.600000000000001</v>
      </c>
      <c r="F79" s="12">
        <v>201.96</v>
      </c>
      <c r="G79" s="12">
        <v>182.6</v>
      </c>
      <c r="H79" s="12">
        <v>18.600000000000001</v>
      </c>
      <c r="I79" s="12">
        <v>164</v>
      </c>
      <c r="J79" s="12">
        <v>37.960000000000008</v>
      </c>
      <c r="K79" s="12">
        <v>0</v>
      </c>
      <c r="L79" s="12">
        <v>37.960000000000008</v>
      </c>
      <c r="M79" s="14">
        <v>37.96</v>
      </c>
      <c r="N79" s="183">
        <v>-0.16</v>
      </c>
      <c r="O79" s="183">
        <v>38.119999999999997</v>
      </c>
    </row>
    <row r="80" spans="1:15" s="7" customFormat="1" ht="11.25">
      <c r="A80" s="255"/>
      <c r="B80" s="15" t="s">
        <v>146</v>
      </c>
      <c r="C80" s="128" t="s">
        <v>277</v>
      </c>
      <c r="D80" s="12">
        <v>974.28</v>
      </c>
      <c r="E80" s="12">
        <v>120.36</v>
      </c>
      <c r="F80" s="12">
        <v>853.92</v>
      </c>
      <c r="G80" s="12">
        <v>830.77</v>
      </c>
      <c r="H80" s="12">
        <v>86.28</v>
      </c>
      <c r="I80" s="12">
        <v>744.49</v>
      </c>
      <c r="J80" s="12">
        <v>143.50999999999993</v>
      </c>
      <c r="K80" s="12">
        <v>34.08</v>
      </c>
      <c r="L80" s="12">
        <v>109.42999999999995</v>
      </c>
      <c r="M80" s="14">
        <v>143.51</v>
      </c>
      <c r="N80" s="183">
        <v>11.11</v>
      </c>
      <c r="O80" s="183">
        <v>132.4</v>
      </c>
    </row>
    <row r="81" spans="1:15" s="7" customFormat="1" ht="11.25">
      <c r="A81" s="255"/>
      <c r="B81" s="15" t="s">
        <v>147</v>
      </c>
      <c r="C81" s="128" t="s">
        <v>277</v>
      </c>
      <c r="D81" s="12">
        <v>887.76</v>
      </c>
      <c r="E81" s="12">
        <v>371.16</v>
      </c>
      <c r="F81" s="12">
        <v>516.6</v>
      </c>
      <c r="G81" s="12">
        <v>686.2</v>
      </c>
      <c r="H81" s="12">
        <v>306.2</v>
      </c>
      <c r="I81" s="12">
        <v>380</v>
      </c>
      <c r="J81" s="12">
        <v>201.56000000000006</v>
      </c>
      <c r="K81" s="12">
        <v>64.960000000000036</v>
      </c>
      <c r="L81" s="12">
        <v>136.60000000000002</v>
      </c>
      <c r="M81" s="14">
        <v>201.56</v>
      </c>
      <c r="N81" s="183">
        <v>7.24</v>
      </c>
      <c r="O81" s="183">
        <v>194.32</v>
      </c>
    </row>
    <row r="82" spans="1:15" s="7" customFormat="1" ht="10.5">
      <c r="A82" s="255" t="s">
        <v>19</v>
      </c>
      <c r="B82" s="13" t="s">
        <v>148</v>
      </c>
      <c r="C82" s="126"/>
      <c r="D82" s="14">
        <v>3056.5200000000004</v>
      </c>
      <c r="E82" s="14">
        <v>1298.08</v>
      </c>
      <c r="F82" s="14">
        <v>1758.44</v>
      </c>
      <c r="G82" s="14">
        <v>2610.83</v>
      </c>
      <c r="H82" s="14">
        <v>1077.9399999999998</v>
      </c>
      <c r="I82" s="14">
        <v>1532.8899999999999</v>
      </c>
      <c r="J82" s="14">
        <v>445.69000000000005</v>
      </c>
      <c r="K82" s="14">
        <v>220.1400000000001</v>
      </c>
      <c r="L82" s="14">
        <v>225.54999999999995</v>
      </c>
      <c r="M82" s="14">
        <v>445.69000000000005</v>
      </c>
      <c r="N82" s="183">
        <v>57.34</v>
      </c>
      <c r="O82" s="183">
        <v>388.35</v>
      </c>
    </row>
    <row r="83" spans="1:15" s="7" customFormat="1" ht="11.25">
      <c r="A83" s="255"/>
      <c r="B83" s="15" t="s">
        <v>244</v>
      </c>
      <c r="C83" s="128"/>
      <c r="D83" s="12">
        <v>1164.72</v>
      </c>
      <c r="E83" s="12">
        <v>523.55999999999995</v>
      </c>
      <c r="F83" s="12">
        <v>641.16000000000008</v>
      </c>
      <c r="G83" s="12">
        <v>1083.03</v>
      </c>
      <c r="H83" s="12">
        <v>444.14</v>
      </c>
      <c r="I83" s="12">
        <v>638.89</v>
      </c>
      <c r="J83" s="12">
        <v>81.69000000000004</v>
      </c>
      <c r="K83" s="12">
        <v>79.420000000000044</v>
      </c>
      <c r="L83" s="12">
        <v>2.269999999999996</v>
      </c>
      <c r="M83" s="14">
        <v>81.69</v>
      </c>
      <c r="N83" s="183">
        <v>41.9</v>
      </c>
      <c r="O83" s="183">
        <v>39.79</v>
      </c>
    </row>
    <row r="84" spans="1:15" s="7" customFormat="1" ht="11.25">
      <c r="A84" s="255"/>
      <c r="B84" s="124" t="s">
        <v>149</v>
      </c>
      <c r="C84" s="128" t="s">
        <v>277</v>
      </c>
      <c r="D84" s="12">
        <v>485.64000000000004</v>
      </c>
      <c r="E84" s="12">
        <v>177.36</v>
      </c>
      <c r="F84" s="12">
        <v>308.28000000000003</v>
      </c>
      <c r="G84" s="12">
        <v>371.01</v>
      </c>
      <c r="H84" s="12">
        <v>149.53999999999996</v>
      </c>
      <c r="I84" s="12">
        <v>221.47</v>
      </c>
      <c r="J84" s="12">
        <v>114.63000000000008</v>
      </c>
      <c r="K84" s="12">
        <v>27.82000000000005</v>
      </c>
      <c r="L84" s="12">
        <v>86.810000000000031</v>
      </c>
      <c r="M84" s="14">
        <v>114.63</v>
      </c>
      <c r="N84" s="183">
        <v>27.82</v>
      </c>
      <c r="O84" s="183">
        <v>86.81</v>
      </c>
    </row>
    <row r="85" spans="1:15" s="7" customFormat="1" ht="11.25">
      <c r="A85" s="255"/>
      <c r="B85" s="124" t="s">
        <v>150</v>
      </c>
      <c r="C85" s="128" t="s">
        <v>277</v>
      </c>
      <c r="D85" s="12">
        <v>518.4</v>
      </c>
      <c r="E85" s="12">
        <v>281.76</v>
      </c>
      <c r="F85" s="12">
        <v>236.64</v>
      </c>
      <c r="G85" s="12">
        <v>597.02</v>
      </c>
      <c r="H85" s="12">
        <v>246.6</v>
      </c>
      <c r="I85" s="12">
        <v>350.42</v>
      </c>
      <c r="J85" s="12">
        <v>-78.620000000000033</v>
      </c>
      <c r="K85" s="12">
        <v>35.159999999999997</v>
      </c>
      <c r="L85" s="12">
        <v>-113.78000000000003</v>
      </c>
      <c r="M85" s="14">
        <v>-78.61999999999999</v>
      </c>
      <c r="N85" s="183">
        <v>12.34</v>
      </c>
      <c r="O85" s="183">
        <v>-90.96</v>
      </c>
    </row>
    <row r="86" spans="1:15" s="7" customFormat="1" ht="11.25">
      <c r="A86" s="255"/>
      <c r="B86" s="124" t="s">
        <v>151</v>
      </c>
      <c r="C86" s="128" t="s">
        <v>277</v>
      </c>
      <c r="D86" s="12">
        <v>160.68</v>
      </c>
      <c r="E86" s="12">
        <v>64.44</v>
      </c>
      <c r="F86" s="12">
        <v>96.24</v>
      </c>
      <c r="G86" s="12">
        <v>115</v>
      </c>
      <c r="H86" s="12">
        <v>48</v>
      </c>
      <c r="I86" s="12">
        <v>67</v>
      </c>
      <c r="J86" s="12">
        <v>45.679999999999993</v>
      </c>
      <c r="K86" s="12">
        <v>16.439999999999998</v>
      </c>
      <c r="L86" s="12">
        <v>29.239999999999995</v>
      </c>
      <c r="M86" s="14">
        <v>45.68</v>
      </c>
      <c r="N86" s="183">
        <v>1.74</v>
      </c>
      <c r="O86" s="183">
        <v>43.94</v>
      </c>
    </row>
    <row r="87" spans="1:15" s="7" customFormat="1" ht="11.25">
      <c r="A87" s="255"/>
      <c r="B87" s="15" t="s">
        <v>152</v>
      </c>
      <c r="C87" s="128" t="s">
        <v>277</v>
      </c>
      <c r="D87" s="12">
        <v>1186</v>
      </c>
      <c r="E87" s="12">
        <v>472.08000000000004</v>
      </c>
      <c r="F87" s="12">
        <v>713.92</v>
      </c>
      <c r="G87" s="12">
        <v>984.2</v>
      </c>
      <c r="H87" s="12">
        <v>407.2</v>
      </c>
      <c r="I87" s="12">
        <v>577</v>
      </c>
      <c r="J87" s="12">
        <v>201.8</v>
      </c>
      <c r="K87" s="12">
        <v>64.880000000000052</v>
      </c>
      <c r="L87" s="12">
        <v>136.91999999999996</v>
      </c>
      <c r="M87" s="14">
        <v>201.79999999999998</v>
      </c>
      <c r="N87" s="183">
        <v>7.23</v>
      </c>
      <c r="O87" s="183">
        <v>194.57</v>
      </c>
    </row>
    <row r="88" spans="1:15" s="7" customFormat="1" ht="11.25">
      <c r="A88" s="255"/>
      <c r="B88" s="15" t="s">
        <v>153</v>
      </c>
      <c r="C88" s="128" t="s">
        <v>277</v>
      </c>
      <c r="D88" s="12">
        <v>705.8</v>
      </c>
      <c r="E88" s="12">
        <v>302.44</v>
      </c>
      <c r="F88" s="12">
        <v>403.36</v>
      </c>
      <c r="G88" s="12">
        <v>543.6</v>
      </c>
      <c r="H88" s="12">
        <v>226.6</v>
      </c>
      <c r="I88" s="12">
        <v>317</v>
      </c>
      <c r="J88" s="12">
        <v>162.20000000000002</v>
      </c>
      <c r="K88" s="12">
        <v>75.84</v>
      </c>
      <c r="L88" s="12">
        <v>86.360000000000014</v>
      </c>
      <c r="M88" s="14">
        <v>162.20000000000002</v>
      </c>
      <c r="N88" s="183">
        <v>8.2100000000000009</v>
      </c>
      <c r="O88" s="183">
        <v>153.99</v>
      </c>
    </row>
    <row r="89" spans="1:15" s="7" customFormat="1" ht="10.5">
      <c r="A89" s="255" t="s">
        <v>21</v>
      </c>
      <c r="B89" s="13" t="s">
        <v>154</v>
      </c>
      <c r="C89" s="126"/>
      <c r="D89" s="14">
        <v>5179.24</v>
      </c>
      <c r="E89" s="14">
        <v>1337.7199999999998</v>
      </c>
      <c r="F89" s="14">
        <v>3841.5200000000004</v>
      </c>
      <c r="G89" s="14">
        <v>4790.04</v>
      </c>
      <c r="H89" s="14">
        <v>1226.48</v>
      </c>
      <c r="I89" s="14">
        <v>3563.56</v>
      </c>
      <c r="J89" s="14">
        <v>389.2</v>
      </c>
      <c r="K89" s="14">
        <v>111.23999999999995</v>
      </c>
      <c r="L89" s="14">
        <v>277.96000000000004</v>
      </c>
      <c r="M89" s="14">
        <v>389.2</v>
      </c>
      <c r="N89" s="183">
        <v>-73.87</v>
      </c>
      <c r="O89" s="183">
        <v>463.07</v>
      </c>
    </row>
    <row r="90" spans="1:15" s="7" customFormat="1" ht="11.25">
      <c r="A90" s="255"/>
      <c r="B90" s="15" t="s">
        <v>245</v>
      </c>
      <c r="C90" s="128"/>
      <c r="D90" s="12">
        <v>2153.88</v>
      </c>
      <c r="E90" s="12">
        <v>459.6</v>
      </c>
      <c r="F90" s="12">
        <v>1694.2800000000002</v>
      </c>
      <c r="G90" s="12">
        <v>2259.94</v>
      </c>
      <c r="H90" s="12">
        <v>533.86</v>
      </c>
      <c r="I90" s="12">
        <v>1726.08</v>
      </c>
      <c r="J90" s="12">
        <v>-106.05999999999995</v>
      </c>
      <c r="K90" s="12">
        <v>-74.259999999999991</v>
      </c>
      <c r="L90" s="12">
        <v>-31.799999999999955</v>
      </c>
      <c r="M90" s="14">
        <v>-106.06</v>
      </c>
      <c r="N90" s="183">
        <v>-108.86</v>
      </c>
      <c r="O90" s="183">
        <v>2.8</v>
      </c>
    </row>
    <row r="91" spans="1:15" s="7" customFormat="1" ht="11.25">
      <c r="A91" s="255"/>
      <c r="B91" s="124" t="s">
        <v>155</v>
      </c>
      <c r="C91" s="128" t="s">
        <v>277</v>
      </c>
      <c r="D91" s="12">
        <v>1017</v>
      </c>
      <c r="E91" s="12">
        <v>235.92000000000002</v>
      </c>
      <c r="F91" s="12">
        <v>781.08</v>
      </c>
      <c r="G91" s="12">
        <v>1047.74</v>
      </c>
      <c r="H91" s="12">
        <v>255.86</v>
      </c>
      <c r="I91" s="12">
        <v>791.88</v>
      </c>
      <c r="J91" s="12">
        <v>-30.739999999999952</v>
      </c>
      <c r="K91" s="12">
        <v>-19.939999999999998</v>
      </c>
      <c r="L91" s="12">
        <v>-10.799999999999955</v>
      </c>
      <c r="M91" s="14">
        <v>-30.740000000000002</v>
      </c>
      <c r="N91" s="183">
        <v>-19.940000000000001</v>
      </c>
      <c r="O91" s="183">
        <v>-10.8</v>
      </c>
    </row>
    <row r="92" spans="1:15" s="7" customFormat="1" ht="11.25">
      <c r="A92" s="255"/>
      <c r="B92" s="124" t="s">
        <v>156</v>
      </c>
      <c r="C92" s="128" t="s">
        <v>277</v>
      </c>
      <c r="D92" s="12">
        <v>232.68</v>
      </c>
      <c r="E92" s="12">
        <v>28.32</v>
      </c>
      <c r="F92" s="12">
        <v>204.36</v>
      </c>
      <c r="G92" s="12">
        <v>228</v>
      </c>
      <c r="H92" s="12">
        <v>35</v>
      </c>
      <c r="I92" s="12">
        <v>193</v>
      </c>
      <c r="J92" s="12">
        <v>4.6800000000000139</v>
      </c>
      <c r="K92" s="12">
        <v>-6.68</v>
      </c>
      <c r="L92" s="12">
        <v>11.360000000000014</v>
      </c>
      <c r="M92" s="14">
        <v>4.68</v>
      </c>
      <c r="N92" s="183">
        <v>-9.24</v>
      </c>
      <c r="O92" s="183">
        <v>13.92</v>
      </c>
    </row>
    <row r="93" spans="1:15" s="7" customFormat="1" ht="11.25">
      <c r="A93" s="255"/>
      <c r="B93" s="124" t="s">
        <v>157</v>
      </c>
      <c r="C93" s="128" t="s">
        <v>277</v>
      </c>
      <c r="D93" s="12">
        <v>904.2</v>
      </c>
      <c r="E93" s="12">
        <v>195.36</v>
      </c>
      <c r="F93" s="12">
        <v>708.84</v>
      </c>
      <c r="G93" s="12">
        <v>984.2</v>
      </c>
      <c r="H93" s="12">
        <v>243</v>
      </c>
      <c r="I93" s="12">
        <v>741.2</v>
      </c>
      <c r="J93" s="12">
        <v>-80</v>
      </c>
      <c r="K93" s="12">
        <v>-47.639999999999986</v>
      </c>
      <c r="L93" s="12">
        <v>-32.360000000000014</v>
      </c>
      <c r="M93" s="14">
        <v>-80</v>
      </c>
      <c r="N93" s="183">
        <v>-79.680000000000007</v>
      </c>
      <c r="O93" s="183">
        <v>-0.32</v>
      </c>
    </row>
    <row r="94" spans="1:15" s="7" customFormat="1" ht="11.25">
      <c r="A94" s="255"/>
      <c r="B94" s="15" t="s">
        <v>159</v>
      </c>
      <c r="C94" s="128" t="s">
        <v>277</v>
      </c>
      <c r="D94" s="12">
        <v>675.6400000000001</v>
      </c>
      <c r="E94" s="12">
        <v>161.72</v>
      </c>
      <c r="F94" s="12">
        <v>513.92000000000007</v>
      </c>
      <c r="G94" s="12">
        <v>610.19000000000005</v>
      </c>
      <c r="H94" s="12">
        <v>141.71</v>
      </c>
      <c r="I94" s="12">
        <v>468.48</v>
      </c>
      <c r="J94" s="12">
        <v>65.450000000000045</v>
      </c>
      <c r="K94" s="12">
        <v>20.009999999999991</v>
      </c>
      <c r="L94" s="12">
        <v>45.440000000000055</v>
      </c>
      <c r="M94" s="14">
        <v>65.45</v>
      </c>
      <c r="N94" s="183">
        <v>4.91</v>
      </c>
      <c r="O94" s="183">
        <v>60.54</v>
      </c>
    </row>
    <row r="95" spans="1:15" s="7" customFormat="1" ht="11.25">
      <c r="A95" s="255"/>
      <c r="B95" s="15" t="s">
        <v>160</v>
      </c>
      <c r="C95" s="128" t="s">
        <v>277</v>
      </c>
      <c r="D95" s="12">
        <v>318.56</v>
      </c>
      <c r="E95" s="12">
        <v>35.68</v>
      </c>
      <c r="F95" s="12">
        <v>282.88</v>
      </c>
      <c r="G95" s="12">
        <v>370.2</v>
      </c>
      <c r="H95" s="12">
        <v>37.200000000000003</v>
      </c>
      <c r="I95" s="12">
        <v>333</v>
      </c>
      <c r="J95" s="12">
        <v>-51.640000000000008</v>
      </c>
      <c r="K95" s="12">
        <v>-1.5200000000000031</v>
      </c>
      <c r="L95" s="12">
        <v>-50.120000000000005</v>
      </c>
      <c r="M95" s="14">
        <v>-51.64</v>
      </c>
      <c r="N95" s="183">
        <v>-1.7</v>
      </c>
      <c r="O95" s="183">
        <v>-49.94</v>
      </c>
    </row>
    <row r="96" spans="1:15" s="7" customFormat="1" ht="11.25">
      <c r="A96" s="255"/>
      <c r="B96" s="15" t="s">
        <v>161</v>
      </c>
      <c r="C96" s="128" t="s">
        <v>277</v>
      </c>
      <c r="D96" s="12">
        <v>553.43999999999994</v>
      </c>
      <c r="E96" s="12">
        <v>79.8</v>
      </c>
      <c r="F96" s="12">
        <v>473.64</v>
      </c>
      <c r="G96" s="12">
        <v>442.7</v>
      </c>
      <c r="H96" s="12">
        <v>76.7</v>
      </c>
      <c r="I96" s="12">
        <v>366</v>
      </c>
      <c r="J96" s="12">
        <v>110.73999999999998</v>
      </c>
      <c r="K96" s="12">
        <v>3.0999999999999943</v>
      </c>
      <c r="L96" s="12">
        <v>107.63999999999999</v>
      </c>
      <c r="M96" s="14">
        <v>110.74</v>
      </c>
      <c r="N96" s="183">
        <v>1.1299999999999999</v>
      </c>
      <c r="O96" s="183">
        <v>109.61</v>
      </c>
    </row>
    <row r="97" spans="1:15" s="7" customFormat="1" ht="11.25">
      <c r="A97" s="255"/>
      <c r="B97" s="15" t="s">
        <v>162</v>
      </c>
      <c r="C97" s="128" t="s">
        <v>277</v>
      </c>
      <c r="D97" s="12">
        <v>1477.7199999999998</v>
      </c>
      <c r="E97" s="12">
        <v>600.91999999999996</v>
      </c>
      <c r="F97" s="12">
        <v>876.8</v>
      </c>
      <c r="G97" s="12">
        <v>1107.01</v>
      </c>
      <c r="H97" s="12">
        <v>437.01</v>
      </c>
      <c r="I97" s="12">
        <v>670</v>
      </c>
      <c r="J97" s="12">
        <v>370.70999999999992</v>
      </c>
      <c r="K97" s="12">
        <v>163.90999999999997</v>
      </c>
      <c r="L97" s="12">
        <v>206.79999999999995</v>
      </c>
      <c r="M97" s="14">
        <v>370.71</v>
      </c>
      <c r="N97" s="183">
        <v>30.65</v>
      </c>
      <c r="O97" s="183">
        <v>340.06</v>
      </c>
    </row>
    <row r="98" spans="1:15" s="7" customFormat="1" ht="10.5">
      <c r="A98" s="255" t="s">
        <v>23</v>
      </c>
      <c r="B98" s="13" t="s">
        <v>163</v>
      </c>
      <c r="C98" s="126"/>
      <c r="D98" s="14">
        <v>10804.079999999998</v>
      </c>
      <c r="E98" s="14">
        <v>1670.84</v>
      </c>
      <c r="F98" s="14">
        <v>9133.24</v>
      </c>
      <c r="G98" s="14">
        <v>9246.2100000000009</v>
      </c>
      <c r="H98" s="14">
        <v>1383.02</v>
      </c>
      <c r="I98" s="14">
        <v>7863.1900000000005</v>
      </c>
      <c r="J98" s="14">
        <v>1557.87</v>
      </c>
      <c r="K98" s="14">
        <v>287.81999999999988</v>
      </c>
      <c r="L98" s="14">
        <v>1270.0500000000002</v>
      </c>
      <c r="M98" s="14">
        <v>1557.87</v>
      </c>
      <c r="N98" s="183">
        <v>51</v>
      </c>
      <c r="O98" s="183">
        <v>1506.87</v>
      </c>
    </row>
    <row r="99" spans="1:15" s="7" customFormat="1" ht="11.25">
      <c r="A99" s="255"/>
      <c r="B99" s="15" t="s">
        <v>246</v>
      </c>
      <c r="C99" s="128"/>
      <c r="D99" s="12">
        <v>3922.5599999999995</v>
      </c>
      <c r="E99" s="12">
        <v>639.96</v>
      </c>
      <c r="F99" s="12">
        <v>3282.6</v>
      </c>
      <c r="G99" s="12">
        <v>3309.2200000000003</v>
      </c>
      <c r="H99" s="12">
        <v>520.42000000000007</v>
      </c>
      <c r="I99" s="12">
        <v>2788.8</v>
      </c>
      <c r="J99" s="12">
        <v>613.34</v>
      </c>
      <c r="K99" s="12">
        <v>119.53999999999996</v>
      </c>
      <c r="L99" s="12">
        <v>493.80000000000007</v>
      </c>
      <c r="M99" s="14">
        <v>613.33999999999992</v>
      </c>
      <c r="N99" s="183">
        <v>51.91</v>
      </c>
      <c r="O99" s="183">
        <v>561.42999999999995</v>
      </c>
    </row>
    <row r="100" spans="1:15" s="7" customFormat="1" ht="11.25">
      <c r="A100" s="255"/>
      <c r="B100" s="124" t="s">
        <v>164</v>
      </c>
      <c r="C100" s="128" t="s">
        <v>277</v>
      </c>
      <c r="D100" s="12">
        <v>1761.36</v>
      </c>
      <c r="E100" s="12">
        <v>259.32</v>
      </c>
      <c r="F100" s="12">
        <v>1502.04</v>
      </c>
      <c r="G100" s="12">
        <v>1539.22</v>
      </c>
      <c r="H100" s="12">
        <v>215.42000000000002</v>
      </c>
      <c r="I100" s="12">
        <v>1323.8</v>
      </c>
      <c r="J100" s="12">
        <v>222.14</v>
      </c>
      <c r="K100" s="12">
        <v>43.899999999999977</v>
      </c>
      <c r="L100" s="12">
        <v>178.24</v>
      </c>
      <c r="M100" s="14">
        <v>222.14000000000001</v>
      </c>
      <c r="N100" s="183">
        <v>43.9</v>
      </c>
      <c r="O100" s="183">
        <v>178.24</v>
      </c>
    </row>
    <row r="101" spans="1:15" s="7" customFormat="1" ht="11.25">
      <c r="A101" s="255"/>
      <c r="B101" s="124" t="s">
        <v>165</v>
      </c>
      <c r="C101" s="128" t="s">
        <v>277</v>
      </c>
      <c r="D101" s="12">
        <v>1391.04</v>
      </c>
      <c r="E101" s="12">
        <v>281.64</v>
      </c>
      <c r="F101" s="12">
        <v>1109.4000000000001</v>
      </c>
      <c r="G101" s="12">
        <v>1120</v>
      </c>
      <c r="H101" s="12">
        <v>223</v>
      </c>
      <c r="I101" s="12">
        <v>897</v>
      </c>
      <c r="J101" s="12">
        <v>271.04000000000008</v>
      </c>
      <c r="K101" s="12">
        <v>58.639999999999986</v>
      </c>
      <c r="L101" s="12">
        <v>212.40000000000009</v>
      </c>
      <c r="M101" s="14">
        <v>271.03999999999996</v>
      </c>
      <c r="N101" s="183">
        <v>6.21</v>
      </c>
      <c r="O101" s="183">
        <v>264.83</v>
      </c>
    </row>
    <row r="102" spans="1:15" s="7" customFormat="1" ht="11.25">
      <c r="A102" s="255"/>
      <c r="B102" s="124" t="s">
        <v>166</v>
      </c>
      <c r="C102" s="128" t="s">
        <v>277</v>
      </c>
      <c r="D102" s="12">
        <v>770.16</v>
      </c>
      <c r="E102" s="12">
        <v>99</v>
      </c>
      <c r="F102" s="12">
        <v>671.16</v>
      </c>
      <c r="G102" s="12">
        <v>650</v>
      </c>
      <c r="H102" s="12">
        <v>82</v>
      </c>
      <c r="I102" s="12">
        <v>568</v>
      </c>
      <c r="J102" s="12">
        <v>120.15999999999997</v>
      </c>
      <c r="K102" s="12">
        <v>17</v>
      </c>
      <c r="L102" s="12">
        <v>103.15999999999997</v>
      </c>
      <c r="M102" s="14">
        <v>120.16</v>
      </c>
      <c r="N102" s="183">
        <v>1.8</v>
      </c>
      <c r="O102" s="183">
        <v>118.36</v>
      </c>
    </row>
    <row r="103" spans="1:15" s="7" customFormat="1" ht="11.25">
      <c r="A103" s="255"/>
      <c r="B103" s="15" t="s">
        <v>167</v>
      </c>
      <c r="C103" s="128" t="s">
        <v>277</v>
      </c>
      <c r="D103" s="12">
        <v>386.28</v>
      </c>
      <c r="E103" s="12">
        <v>56.28</v>
      </c>
      <c r="F103" s="12">
        <v>330</v>
      </c>
      <c r="G103" s="12">
        <v>279.60000000000002</v>
      </c>
      <c r="H103" s="12">
        <v>38.6</v>
      </c>
      <c r="I103" s="12">
        <v>241</v>
      </c>
      <c r="J103" s="12">
        <v>106.68</v>
      </c>
      <c r="K103" s="12">
        <v>17.68</v>
      </c>
      <c r="L103" s="12">
        <v>89</v>
      </c>
      <c r="M103" s="14">
        <v>106.68</v>
      </c>
      <c r="N103" s="183">
        <v>2.59</v>
      </c>
      <c r="O103" s="183">
        <v>104.09</v>
      </c>
    </row>
    <row r="104" spans="1:15" s="7" customFormat="1" ht="11.25">
      <c r="A104" s="255"/>
      <c r="B104" s="15" t="s">
        <v>168</v>
      </c>
      <c r="C104" s="128" t="s">
        <v>277</v>
      </c>
      <c r="D104" s="12">
        <v>773.4</v>
      </c>
      <c r="E104" s="12">
        <v>99.36</v>
      </c>
      <c r="F104" s="12">
        <v>674.04</v>
      </c>
      <c r="G104" s="12">
        <v>763.9</v>
      </c>
      <c r="H104" s="12">
        <v>102.9</v>
      </c>
      <c r="I104" s="12">
        <v>661</v>
      </c>
      <c r="J104" s="12">
        <v>9.4999999999999574</v>
      </c>
      <c r="K104" s="12">
        <v>-3.5400000000000063</v>
      </c>
      <c r="L104" s="12">
        <v>13.039999999999964</v>
      </c>
      <c r="M104" s="14">
        <v>9.5</v>
      </c>
      <c r="N104" s="183">
        <v>-5.41</v>
      </c>
      <c r="O104" s="183">
        <v>14.91</v>
      </c>
    </row>
    <row r="105" spans="1:15" s="7" customFormat="1" ht="11.25">
      <c r="A105" s="255"/>
      <c r="B105" s="15" t="s">
        <v>169</v>
      </c>
      <c r="C105" s="128" t="s">
        <v>277</v>
      </c>
      <c r="D105" s="12">
        <v>1021.32</v>
      </c>
      <c r="E105" s="12">
        <v>135.23999999999998</v>
      </c>
      <c r="F105" s="12">
        <v>886.08</v>
      </c>
      <c r="G105" s="12">
        <v>970.96</v>
      </c>
      <c r="H105" s="12">
        <v>130.30000000000001</v>
      </c>
      <c r="I105" s="12">
        <v>840.66</v>
      </c>
      <c r="J105" s="12">
        <v>50.360000000000042</v>
      </c>
      <c r="K105" s="12">
        <v>4.9399999999999693</v>
      </c>
      <c r="L105" s="12">
        <v>45.420000000000073</v>
      </c>
      <c r="M105" s="14">
        <v>50.36</v>
      </c>
      <c r="N105" s="183">
        <v>-8.8800000000000008</v>
      </c>
      <c r="O105" s="183">
        <v>59.24</v>
      </c>
    </row>
    <row r="106" spans="1:15" s="7" customFormat="1" ht="11.25">
      <c r="A106" s="255"/>
      <c r="B106" s="15" t="s">
        <v>170</v>
      </c>
      <c r="C106" s="128" t="s">
        <v>277</v>
      </c>
      <c r="D106" s="12">
        <v>458.44</v>
      </c>
      <c r="E106" s="12">
        <v>109.64</v>
      </c>
      <c r="F106" s="12">
        <v>348.8</v>
      </c>
      <c r="G106" s="12">
        <v>296.10000000000002</v>
      </c>
      <c r="H106" s="12">
        <v>68.099999999999994</v>
      </c>
      <c r="I106" s="12">
        <v>228</v>
      </c>
      <c r="J106" s="12">
        <v>162.34000000000003</v>
      </c>
      <c r="K106" s="12">
        <v>41.540000000000006</v>
      </c>
      <c r="L106" s="12">
        <v>120.80000000000001</v>
      </c>
      <c r="M106" s="14">
        <v>162.34</v>
      </c>
      <c r="N106" s="183">
        <v>5.0199999999999996</v>
      </c>
      <c r="O106" s="183">
        <v>157.32</v>
      </c>
    </row>
    <row r="107" spans="1:15" s="7" customFormat="1" ht="11.25">
      <c r="A107" s="255"/>
      <c r="B107" s="15" t="s">
        <v>171</v>
      </c>
      <c r="C107" s="128" t="s">
        <v>277</v>
      </c>
      <c r="D107" s="12">
        <v>974.24</v>
      </c>
      <c r="E107" s="12">
        <v>157.28</v>
      </c>
      <c r="F107" s="12">
        <v>816.96</v>
      </c>
      <c r="G107" s="12">
        <v>850.3</v>
      </c>
      <c r="H107" s="12">
        <v>135.30000000000001</v>
      </c>
      <c r="I107" s="12">
        <v>715</v>
      </c>
      <c r="J107" s="12">
        <v>123.94000000000003</v>
      </c>
      <c r="K107" s="12">
        <v>21.97999999999999</v>
      </c>
      <c r="L107" s="12">
        <v>101.96000000000004</v>
      </c>
      <c r="M107" s="14">
        <v>123.94</v>
      </c>
      <c r="N107" s="183">
        <v>2.77</v>
      </c>
      <c r="O107" s="183">
        <v>121.17</v>
      </c>
    </row>
    <row r="108" spans="1:15" s="7" customFormat="1" ht="11.25">
      <c r="A108" s="255"/>
      <c r="B108" s="15" t="s">
        <v>172</v>
      </c>
      <c r="C108" s="128" t="s">
        <v>277</v>
      </c>
      <c r="D108" s="12">
        <v>877.11999999999989</v>
      </c>
      <c r="E108" s="12">
        <v>102.56</v>
      </c>
      <c r="F108" s="12">
        <v>774.56</v>
      </c>
      <c r="G108" s="12">
        <v>742.3</v>
      </c>
      <c r="H108" s="12">
        <v>87.3</v>
      </c>
      <c r="I108" s="12">
        <v>655</v>
      </c>
      <c r="J108" s="12">
        <v>134.81999999999994</v>
      </c>
      <c r="K108" s="12">
        <v>15.260000000000005</v>
      </c>
      <c r="L108" s="12">
        <v>119.55999999999995</v>
      </c>
      <c r="M108" s="14">
        <v>134.82</v>
      </c>
      <c r="N108" s="183">
        <v>2.06</v>
      </c>
      <c r="O108" s="183">
        <v>132.76</v>
      </c>
    </row>
    <row r="109" spans="1:15" s="7" customFormat="1" ht="11.25">
      <c r="A109" s="255"/>
      <c r="B109" s="15" t="s">
        <v>173</v>
      </c>
      <c r="C109" s="128" t="s">
        <v>277</v>
      </c>
      <c r="D109" s="12">
        <v>565.43999999999994</v>
      </c>
      <c r="E109" s="12">
        <v>100.47999999999999</v>
      </c>
      <c r="F109" s="12">
        <v>464.96</v>
      </c>
      <c r="G109" s="12">
        <v>422.33000000000004</v>
      </c>
      <c r="H109" s="12">
        <v>72.599999999999994</v>
      </c>
      <c r="I109" s="12">
        <v>349.73</v>
      </c>
      <c r="J109" s="12">
        <v>143.10999999999996</v>
      </c>
      <c r="K109" s="12">
        <v>27.879999999999995</v>
      </c>
      <c r="L109" s="12">
        <v>115.22999999999996</v>
      </c>
      <c r="M109" s="14">
        <v>143.10999999999999</v>
      </c>
      <c r="N109" s="183">
        <v>-4.37</v>
      </c>
      <c r="O109" s="183">
        <v>147.47999999999999</v>
      </c>
    </row>
    <row r="110" spans="1:15" s="7" customFormat="1" ht="11.25">
      <c r="A110" s="255"/>
      <c r="B110" s="15" t="s">
        <v>174</v>
      </c>
      <c r="C110" s="128" t="s">
        <v>277</v>
      </c>
      <c r="D110" s="12">
        <v>227.04000000000002</v>
      </c>
      <c r="E110" s="12">
        <v>74.52</v>
      </c>
      <c r="F110" s="12">
        <v>152.52000000000001</v>
      </c>
      <c r="G110" s="12">
        <v>163.5</v>
      </c>
      <c r="H110" s="12">
        <v>56.5</v>
      </c>
      <c r="I110" s="12">
        <v>107</v>
      </c>
      <c r="J110" s="12">
        <v>63.540000000000006</v>
      </c>
      <c r="K110" s="12">
        <v>18.019999999999996</v>
      </c>
      <c r="L110" s="12">
        <v>45.52000000000001</v>
      </c>
      <c r="M110" s="14">
        <v>63.54</v>
      </c>
      <c r="N110" s="183">
        <v>2.5299999999999998</v>
      </c>
      <c r="O110" s="183">
        <v>61.01</v>
      </c>
    </row>
    <row r="111" spans="1:15" s="7" customFormat="1" ht="11.25">
      <c r="A111" s="255"/>
      <c r="B111" s="15" t="s">
        <v>175</v>
      </c>
      <c r="C111" s="128" t="s">
        <v>277</v>
      </c>
      <c r="D111" s="12">
        <v>1598.24</v>
      </c>
      <c r="E111" s="12">
        <v>195.51999999999998</v>
      </c>
      <c r="F111" s="12">
        <v>1402.72</v>
      </c>
      <c r="G111" s="12">
        <v>1448</v>
      </c>
      <c r="H111" s="12">
        <v>171</v>
      </c>
      <c r="I111" s="12">
        <v>1277</v>
      </c>
      <c r="J111" s="12">
        <v>150.24</v>
      </c>
      <c r="K111" s="12">
        <v>24.519999999999982</v>
      </c>
      <c r="L111" s="12">
        <v>125.72000000000003</v>
      </c>
      <c r="M111" s="14">
        <v>150.24</v>
      </c>
      <c r="N111" s="183">
        <v>2.78</v>
      </c>
      <c r="O111" s="183">
        <v>147.46</v>
      </c>
    </row>
    <row r="112" spans="1:15" s="7" customFormat="1" ht="10.5">
      <c r="A112" s="255" t="s">
        <v>25</v>
      </c>
      <c r="B112" s="13" t="s">
        <v>176</v>
      </c>
      <c r="C112" s="126"/>
      <c r="D112" s="14">
        <v>6832.7199999999993</v>
      </c>
      <c r="E112" s="14">
        <v>1764.24</v>
      </c>
      <c r="F112" s="14">
        <v>5068.4799999999996</v>
      </c>
      <c r="G112" s="14">
        <v>5815.2400000000007</v>
      </c>
      <c r="H112" s="14">
        <v>1559.15</v>
      </c>
      <c r="I112" s="14">
        <v>4256.09</v>
      </c>
      <c r="J112" s="14">
        <v>1017.4799999999998</v>
      </c>
      <c r="K112" s="14">
        <v>205.08999999999989</v>
      </c>
      <c r="L112" s="14">
        <v>812.3900000000001</v>
      </c>
      <c r="M112" s="14">
        <v>1017.48</v>
      </c>
      <c r="N112" s="183">
        <v>-67.760000000000005</v>
      </c>
      <c r="O112" s="183">
        <v>1085.24</v>
      </c>
    </row>
    <row r="113" spans="1:15" s="7" customFormat="1" ht="11.25">
      <c r="A113" s="255"/>
      <c r="B113" s="15" t="s">
        <v>247</v>
      </c>
      <c r="C113" s="128"/>
      <c r="D113" s="12">
        <v>2530.08</v>
      </c>
      <c r="E113" s="12">
        <v>466.55999999999995</v>
      </c>
      <c r="F113" s="12">
        <v>2063.52</v>
      </c>
      <c r="G113" s="12">
        <v>2457.64</v>
      </c>
      <c r="H113" s="12">
        <v>550.54999999999995</v>
      </c>
      <c r="I113" s="12">
        <v>1907.09</v>
      </c>
      <c r="J113" s="12">
        <v>72.440000000000026</v>
      </c>
      <c r="K113" s="12">
        <v>-83.990000000000038</v>
      </c>
      <c r="L113" s="12">
        <v>156.43000000000006</v>
      </c>
      <c r="M113" s="14">
        <v>72.440000000000012</v>
      </c>
      <c r="N113" s="183">
        <v>-101.05</v>
      </c>
      <c r="O113" s="183">
        <v>173.49</v>
      </c>
    </row>
    <row r="114" spans="1:15" s="7" customFormat="1" ht="11.25">
      <c r="A114" s="255"/>
      <c r="B114" s="124" t="s">
        <v>177</v>
      </c>
      <c r="C114" s="128" t="s">
        <v>277</v>
      </c>
      <c r="D114" s="12">
        <v>1636.8</v>
      </c>
      <c r="E114" s="12">
        <v>341.28</v>
      </c>
      <c r="F114" s="12">
        <v>1295.52</v>
      </c>
      <c r="G114" s="12">
        <v>1671.6399999999999</v>
      </c>
      <c r="H114" s="12">
        <v>432.55</v>
      </c>
      <c r="I114" s="12">
        <v>1239.0899999999999</v>
      </c>
      <c r="J114" s="12">
        <v>-34.839999999999975</v>
      </c>
      <c r="K114" s="12">
        <v>-91.270000000000039</v>
      </c>
      <c r="L114" s="12">
        <v>56.430000000000064</v>
      </c>
      <c r="M114" s="14">
        <v>-34.839999999999996</v>
      </c>
      <c r="N114" s="183">
        <v>-94.99</v>
      </c>
      <c r="O114" s="183">
        <v>60.15</v>
      </c>
    </row>
    <row r="115" spans="1:15" s="7" customFormat="1" ht="11.25">
      <c r="A115" s="255"/>
      <c r="B115" s="124" t="s">
        <v>178</v>
      </c>
      <c r="C115" s="128" t="s">
        <v>277</v>
      </c>
      <c r="D115" s="12">
        <v>505.2</v>
      </c>
      <c r="E115" s="12">
        <v>69.12</v>
      </c>
      <c r="F115" s="12">
        <v>436.08</v>
      </c>
      <c r="G115" s="12">
        <v>465</v>
      </c>
      <c r="H115" s="12">
        <v>75</v>
      </c>
      <c r="I115" s="12">
        <v>390</v>
      </c>
      <c r="J115" s="12">
        <v>40.199999999999989</v>
      </c>
      <c r="K115" s="12">
        <v>-5.8799999999999955</v>
      </c>
      <c r="L115" s="12">
        <v>46.079999999999984</v>
      </c>
      <c r="M115" s="14">
        <v>40.199999999999996</v>
      </c>
      <c r="N115" s="183">
        <v>-7.45</v>
      </c>
      <c r="O115" s="183">
        <v>47.65</v>
      </c>
    </row>
    <row r="116" spans="1:15" s="7" customFormat="1" ht="11.25">
      <c r="A116" s="255"/>
      <c r="B116" s="124" t="s">
        <v>179</v>
      </c>
      <c r="C116" s="128" t="s">
        <v>277</v>
      </c>
      <c r="D116" s="12">
        <v>388.08000000000004</v>
      </c>
      <c r="E116" s="12">
        <v>56.16</v>
      </c>
      <c r="F116" s="12">
        <v>331.92</v>
      </c>
      <c r="G116" s="12">
        <v>321</v>
      </c>
      <c r="H116" s="12">
        <v>43</v>
      </c>
      <c r="I116" s="12">
        <v>278</v>
      </c>
      <c r="J116" s="12">
        <v>67.080000000000013</v>
      </c>
      <c r="K116" s="12">
        <v>13.159999999999997</v>
      </c>
      <c r="L116" s="12">
        <v>53.920000000000016</v>
      </c>
      <c r="M116" s="14">
        <v>67.08</v>
      </c>
      <c r="N116" s="183">
        <v>1.39</v>
      </c>
      <c r="O116" s="183">
        <v>65.69</v>
      </c>
    </row>
    <row r="117" spans="1:15" s="7" customFormat="1" ht="11.25">
      <c r="A117" s="255"/>
      <c r="B117" s="15" t="s">
        <v>180</v>
      </c>
      <c r="C117" s="128" t="s">
        <v>277</v>
      </c>
      <c r="D117" s="12">
        <v>324.12</v>
      </c>
      <c r="E117" s="12">
        <v>42.6</v>
      </c>
      <c r="F117" s="12">
        <v>281.52</v>
      </c>
      <c r="G117" s="12">
        <v>296.2</v>
      </c>
      <c r="H117" s="12">
        <v>40.200000000000003</v>
      </c>
      <c r="I117" s="12">
        <v>256</v>
      </c>
      <c r="J117" s="12">
        <v>27.91999999999998</v>
      </c>
      <c r="K117" s="12">
        <v>2.3999999999999986</v>
      </c>
      <c r="L117" s="12">
        <v>25.519999999999982</v>
      </c>
      <c r="M117" s="14">
        <v>27.919999999999998</v>
      </c>
      <c r="N117" s="183">
        <v>0.43</v>
      </c>
      <c r="O117" s="183">
        <v>27.49</v>
      </c>
    </row>
    <row r="118" spans="1:15" s="7" customFormat="1" ht="11.25">
      <c r="A118" s="255"/>
      <c r="B118" s="15" t="s">
        <v>181</v>
      </c>
      <c r="C118" s="128" t="s">
        <v>277</v>
      </c>
      <c r="D118" s="12">
        <v>511.08</v>
      </c>
      <c r="E118" s="12">
        <v>55.08</v>
      </c>
      <c r="F118" s="12">
        <v>456</v>
      </c>
      <c r="G118" s="12">
        <v>364.2</v>
      </c>
      <c r="H118" s="12">
        <v>44.2</v>
      </c>
      <c r="I118" s="12">
        <v>320</v>
      </c>
      <c r="J118" s="12">
        <v>146.88</v>
      </c>
      <c r="K118" s="12">
        <v>10.879999999999995</v>
      </c>
      <c r="L118" s="12">
        <v>136</v>
      </c>
      <c r="M118" s="14">
        <v>146.88</v>
      </c>
      <c r="N118" s="183">
        <v>1.51</v>
      </c>
      <c r="O118" s="183">
        <v>145.37</v>
      </c>
    </row>
    <row r="119" spans="1:15" s="7" customFormat="1" ht="11.25">
      <c r="A119" s="255"/>
      <c r="B119" s="15" t="s">
        <v>182</v>
      </c>
      <c r="C119" s="128" t="s">
        <v>277</v>
      </c>
      <c r="D119" s="12">
        <v>441.91999999999996</v>
      </c>
      <c r="E119" s="12">
        <v>60.16</v>
      </c>
      <c r="F119" s="12">
        <v>381.76</v>
      </c>
      <c r="G119" s="12">
        <v>345.2</v>
      </c>
      <c r="H119" s="12">
        <v>44.2</v>
      </c>
      <c r="I119" s="12">
        <v>301</v>
      </c>
      <c r="J119" s="12">
        <v>96.719999999999985</v>
      </c>
      <c r="K119" s="12">
        <v>15.959999999999994</v>
      </c>
      <c r="L119" s="12">
        <v>80.759999999999991</v>
      </c>
      <c r="M119" s="14">
        <v>96.72</v>
      </c>
      <c r="N119" s="183">
        <v>1.87</v>
      </c>
      <c r="O119" s="183">
        <v>94.85</v>
      </c>
    </row>
    <row r="120" spans="1:15" s="7" customFormat="1" ht="11.25">
      <c r="A120" s="255"/>
      <c r="B120" s="15" t="s">
        <v>183</v>
      </c>
      <c r="C120" s="128" t="s">
        <v>277</v>
      </c>
      <c r="D120" s="12">
        <v>694.2</v>
      </c>
      <c r="E120" s="12">
        <v>303.47999999999996</v>
      </c>
      <c r="F120" s="12">
        <v>390.72</v>
      </c>
      <c r="G120" s="12">
        <v>497.6</v>
      </c>
      <c r="H120" s="12">
        <v>215.6</v>
      </c>
      <c r="I120" s="12">
        <v>282</v>
      </c>
      <c r="J120" s="12">
        <v>196.6</v>
      </c>
      <c r="K120" s="12">
        <v>87.879999999999967</v>
      </c>
      <c r="L120" s="12">
        <v>108.72000000000003</v>
      </c>
      <c r="M120" s="14">
        <v>196.60000000000002</v>
      </c>
      <c r="N120" s="183">
        <v>10.02</v>
      </c>
      <c r="O120" s="183">
        <v>186.58</v>
      </c>
    </row>
    <row r="121" spans="1:15" s="7" customFormat="1" ht="11.25">
      <c r="A121" s="255"/>
      <c r="B121" s="15" t="s">
        <v>184</v>
      </c>
      <c r="C121" s="128" t="s">
        <v>277</v>
      </c>
      <c r="D121" s="12">
        <v>258.48</v>
      </c>
      <c r="E121" s="12">
        <v>27.96</v>
      </c>
      <c r="F121" s="12">
        <v>230.52</v>
      </c>
      <c r="G121" s="12">
        <v>189.1</v>
      </c>
      <c r="H121" s="12">
        <v>20.100000000000001</v>
      </c>
      <c r="I121" s="12">
        <v>169</v>
      </c>
      <c r="J121" s="12">
        <v>69.38000000000001</v>
      </c>
      <c r="K121" s="12">
        <v>7.8599999999999994</v>
      </c>
      <c r="L121" s="12">
        <v>61.52000000000001</v>
      </c>
      <c r="M121" s="14">
        <v>69.38</v>
      </c>
      <c r="N121" s="183">
        <v>1.46</v>
      </c>
      <c r="O121" s="183">
        <v>67.92</v>
      </c>
    </row>
    <row r="122" spans="1:15" s="7" customFormat="1" ht="11.25">
      <c r="A122" s="255"/>
      <c r="B122" s="15" t="s">
        <v>185</v>
      </c>
      <c r="C122" s="128" t="s">
        <v>277</v>
      </c>
      <c r="D122" s="12">
        <v>211.07999999999998</v>
      </c>
      <c r="E122" s="12">
        <v>32.880000000000003</v>
      </c>
      <c r="F122" s="12">
        <v>178.2</v>
      </c>
      <c r="G122" s="12">
        <v>155.6</v>
      </c>
      <c r="H122" s="12">
        <v>21.6</v>
      </c>
      <c r="I122" s="12">
        <v>134</v>
      </c>
      <c r="J122" s="12">
        <v>55.47999999999999</v>
      </c>
      <c r="K122" s="12">
        <v>11.280000000000001</v>
      </c>
      <c r="L122" s="12">
        <v>44.199999999999989</v>
      </c>
      <c r="M122" s="14">
        <v>55.480000000000004</v>
      </c>
      <c r="N122" s="183">
        <v>0.84</v>
      </c>
      <c r="O122" s="183">
        <v>54.64</v>
      </c>
    </row>
    <row r="123" spans="1:15" s="7" customFormat="1" ht="11.25">
      <c r="A123" s="255"/>
      <c r="B123" s="15" t="s">
        <v>186</v>
      </c>
      <c r="C123" s="128" t="s">
        <v>277</v>
      </c>
      <c r="D123" s="12">
        <v>820.31999999999994</v>
      </c>
      <c r="E123" s="12">
        <v>348.32</v>
      </c>
      <c r="F123" s="12">
        <v>472</v>
      </c>
      <c r="G123" s="12">
        <v>621.6</v>
      </c>
      <c r="H123" s="12">
        <v>266.60000000000002</v>
      </c>
      <c r="I123" s="12">
        <v>355</v>
      </c>
      <c r="J123" s="12">
        <v>198.71999999999997</v>
      </c>
      <c r="K123" s="12">
        <v>81.71999999999997</v>
      </c>
      <c r="L123" s="12">
        <v>117</v>
      </c>
      <c r="M123" s="14">
        <v>198.72</v>
      </c>
      <c r="N123" s="183">
        <v>9.3699999999999992</v>
      </c>
      <c r="O123" s="183">
        <v>189.35</v>
      </c>
    </row>
    <row r="124" spans="1:15" s="7" customFormat="1" ht="11.25">
      <c r="A124" s="255"/>
      <c r="B124" s="15" t="s">
        <v>187</v>
      </c>
      <c r="C124" s="128" t="s">
        <v>277</v>
      </c>
      <c r="D124" s="12">
        <v>305.56</v>
      </c>
      <c r="E124" s="12">
        <v>127.64</v>
      </c>
      <c r="F124" s="12">
        <v>177.92</v>
      </c>
      <c r="G124" s="12">
        <v>248.5</v>
      </c>
      <c r="H124" s="12">
        <v>100.5</v>
      </c>
      <c r="I124" s="12">
        <v>148</v>
      </c>
      <c r="J124" s="12">
        <v>57.059999999999988</v>
      </c>
      <c r="K124" s="12">
        <v>27.14</v>
      </c>
      <c r="L124" s="12">
        <v>29.919999999999987</v>
      </c>
      <c r="M124" s="14">
        <v>57.06</v>
      </c>
      <c r="N124" s="183">
        <v>2.96</v>
      </c>
      <c r="O124" s="183">
        <v>54.1</v>
      </c>
    </row>
    <row r="125" spans="1:15" s="7" customFormat="1" ht="11.25">
      <c r="A125" s="255"/>
      <c r="B125" s="15" t="s">
        <v>188</v>
      </c>
      <c r="C125" s="128" t="s">
        <v>277</v>
      </c>
      <c r="D125" s="12">
        <v>735.88</v>
      </c>
      <c r="E125" s="12">
        <v>299.56</v>
      </c>
      <c r="F125" s="12">
        <v>436.32</v>
      </c>
      <c r="G125" s="12">
        <v>639.6</v>
      </c>
      <c r="H125" s="12">
        <v>255.6</v>
      </c>
      <c r="I125" s="12">
        <v>384</v>
      </c>
      <c r="J125" s="12">
        <v>96.28</v>
      </c>
      <c r="K125" s="12">
        <v>43.960000000000008</v>
      </c>
      <c r="L125" s="12">
        <v>52.319999999999993</v>
      </c>
      <c r="M125" s="14">
        <v>96.28</v>
      </c>
      <c r="N125" s="183">
        <v>4.83</v>
      </c>
      <c r="O125" s="183">
        <v>91.45</v>
      </c>
    </row>
    <row r="126" spans="1:15" s="7" customFormat="1" ht="10.5">
      <c r="A126" s="255" t="s">
        <v>27</v>
      </c>
      <c r="B126" s="13" t="s">
        <v>189</v>
      </c>
      <c r="C126" s="126"/>
      <c r="D126" s="14">
        <v>7552.880000000001</v>
      </c>
      <c r="E126" s="14">
        <v>2599.6799999999998</v>
      </c>
      <c r="F126" s="14">
        <v>4953.2</v>
      </c>
      <c r="G126" s="14">
        <v>6688.4400000000005</v>
      </c>
      <c r="H126" s="14">
        <v>2300.12</v>
      </c>
      <c r="I126" s="14">
        <v>4388.32</v>
      </c>
      <c r="J126" s="14">
        <v>864.44000000000028</v>
      </c>
      <c r="K126" s="14">
        <v>299.56000000000006</v>
      </c>
      <c r="L126" s="14">
        <v>564.88000000000022</v>
      </c>
      <c r="M126" s="14">
        <v>864.43999999999994</v>
      </c>
      <c r="N126" s="183">
        <v>88.02</v>
      </c>
      <c r="O126" s="183">
        <v>776.42</v>
      </c>
    </row>
    <row r="127" spans="1:15" s="7" customFormat="1" ht="10.5">
      <c r="A127" s="255"/>
      <c r="B127" s="13" t="s">
        <v>248</v>
      </c>
      <c r="C127" s="126"/>
      <c r="D127" s="14">
        <v>3219.48</v>
      </c>
      <c r="E127" s="14">
        <v>1014.48</v>
      </c>
      <c r="F127" s="14">
        <v>2205</v>
      </c>
      <c r="G127" s="14">
        <v>3104.92</v>
      </c>
      <c r="H127" s="14">
        <v>983.8</v>
      </c>
      <c r="I127" s="14">
        <v>2121.12</v>
      </c>
      <c r="J127" s="14">
        <v>114.56000000000017</v>
      </c>
      <c r="K127" s="14">
        <v>30.680000000000064</v>
      </c>
      <c r="L127" s="14">
        <v>83.880000000000109</v>
      </c>
      <c r="M127" s="14">
        <v>114.56</v>
      </c>
      <c r="N127" s="183">
        <v>-6.58</v>
      </c>
      <c r="O127" s="183">
        <v>121.14</v>
      </c>
    </row>
    <row r="128" spans="1:15" s="7" customFormat="1" ht="11.25">
      <c r="A128" s="255"/>
      <c r="B128" s="124" t="s">
        <v>190</v>
      </c>
      <c r="C128" s="128" t="s">
        <v>277</v>
      </c>
      <c r="D128" s="12">
        <v>3219.48</v>
      </c>
      <c r="E128" s="12">
        <v>1014.48</v>
      </c>
      <c r="F128" s="12">
        <v>2205</v>
      </c>
      <c r="G128" s="12">
        <v>3104.92</v>
      </c>
      <c r="H128" s="12">
        <v>983.8</v>
      </c>
      <c r="I128" s="12">
        <v>2121.12</v>
      </c>
      <c r="J128" s="12">
        <v>114.56000000000017</v>
      </c>
      <c r="K128" s="12">
        <v>30.680000000000064</v>
      </c>
      <c r="L128" s="12">
        <v>83.880000000000109</v>
      </c>
      <c r="M128" s="14">
        <v>114.56</v>
      </c>
      <c r="N128" s="183">
        <v>-6.58</v>
      </c>
      <c r="O128" s="183">
        <v>121.14</v>
      </c>
    </row>
    <row r="129" spans="1:15" s="7" customFormat="1" ht="11.25">
      <c r="A129" s="255"/>
      <c r="B129" s="15" t="s">
        <v>193</v>
      </c>
      <c r="C129" s="128" t="s">
        <v>277</v>
      </c>
      <c r="D129" s="12">
        <v>947.76</v>
      </c>
      <c r="E129" s="12">
        <v>401.15999999999997</v>
      </c>
      <c r="F129" s="12">
        <v>546.6</v>
      </c>
      <c r="G129" s="12">
        <v>758.8</v>
      </c>
      <c r="H129" s="12">
        <v>326.8</v>
      </c>
      <c r="I129" s="12">
        <v>432</v>
      </c>
      <c r="J129" s="12">
        <v>188.95999999999998</v>
      </c>
      <c r="K129" s="12">
        <v>74.359999999999957</v>
      </c>
      <c r="L129" s="12">
        <v>114.60000000000002</v>
      </c>
      <c r="M129" s="14">
        <v>188.95999999999998</v>
      </c>
      <c r="N129" s="183">
        <v>8.23</v>
      </c>
      <c r="O129" s="183">
        <v>180.73</v>
      </c>
    </row>
    <row r="130" spans="1:15" s="7" customFormat="1" ht="11.25">
      <c r="A130" s="255"/>
      <c r="B130" s="133" t="s">
        <v>194</v>
      </c>
      <c r="C130" s="128" t="s">
        <v>277</v>
      </c>
      <c r="D130" s="12">
        <v>1419.3600000000001</v>
      </c>
      <c r="E130" s="12">
        <v>514.24</v>
      </c>
      <c r="F130" s="12">
        <v>905.12000000000012</v>
      </c>
      <c r="G130" s="12">
        <v>1220.8200000000002</v>
      </c>
      <c r="H130" s="12">
        <v>453.62</v>
      </c>
      <c r="I130" s="12">
        <v>767.2</v>
      </c>
      <c r="J130" s="12">
        <v>198.54000000000008</v>
      </c>
      <c r="K130" s="12">
        <v>60.620000000000005</v>
      </c>
      <c r="L130" s="12">
        <v>137.92000000000007</v>
      </c>
      <c r="M130" s="14">
        <v>198.54</v>
      </c>
      <c r="N130" s="183">
        <v>71.569999999999993</v>
      </c>
      <c r="O130" s="183">
        <v>126.97</v>
      </c>
    </row>
    <row r="131" spans="1:15" s="7" customFormat="1" ht="11.25">
      <c r="A131" s="255"/>
      <c r="B131" s="15" t="s">
        <v>195</v>
      </c>
      <c r="C131" s="128" t="s">
        <v>277</v>
      </c>
      <c r="D131" s="12">
        <v>676.6</v>
      </c>
      <c r="E131" s="12">
        <v>123.48</v>
      </c>
      <c r="F131" s="12">
        <v>553.12</v>
      </c>
      <c r="G131" s="12">
        <v>586.70000000000005</v>
      </c>
      <c r="H131" s="12">
        <v>108.7</v>
      </c>
      <c r="I131" s="12">
        <v>478</v>
      </c>
      <c r="J131" s="12">
        <v>89.9</v>
      </c>
      <c r="K131" s="12">
        <v>14.780000000000001</v>
      </c>
      <c r="L131" s="12">
        <v>75.12</v>
      </c>
      <c r="M131" s="14">
        <v>89.899999999999991</v>
      </c>
      <c r="N131" s="183">
        <v>1.83</v>
      </c>
      <c r="O131" s="183">
        <v>88.07</v>
      </c>
    </row>
    <row r="132" spans="1:15" s="7" customFormat="1" ht="11.25">
      <c r="A132" s="255"/>
      <c r="B132" s="15" t="s">
        <v>196</v>
      </c>
      <c r="C132" s="128" t="s">
        <v>277</v>
      </c>
      <c r="D132" s="12">
        <v>1289.68</v>
      </c>
      <c r="E132" s="12">
        <v>546.32000000000005</v>
      </c>
      <c r="F132" s="12">
        <v>743.36</v>
      </c>
      <c r="G132" s="12">
        <v>1017.2</v>
      </c>
      <c r="H132" s="12">
        <v>427.2</v>
      </c>
      <c r="I132" s="12">
        <v>590</v>
      </c>
      <c r="J132" s="12">
        <v>272.48000000000008</v>
      </c>
      <c r="K132" s="12">
        <v>119.12000000000006</v>
      </c>
      <c r="L132" s="12">
        <v>153.36000000000001</v>
      </c>
      <c r="M132" s="14">
        <v>272.48</v>
      </c>
      <c r="N132" s="183">
        <v>12.97</v>
      </c>
      <c r="O132" s="183">
        <v>259.51</v>
      </c>
    </row>
    <row r="133" spans="1:15" s="7" customFormat="1" ht="10.5">
      <c r="A133" s="255" t="s">
        <v>29</v>
      </c>
      <c r="B133" s="13" t="s">
        <v>197</v>
      </c>
      <c r="C133" s="126"/>
      <c r="D133" s="14">
        <v>9571.9999999999982</v>
      </c>
      <c r="E133" s="14">
        <v>3945.2399999999993</v>
      </c>
      <c r="F133" s="14">
        <v>5626.76</v>
      </c>
      <c r="G133" s="14">
        <v>7828.4500000000007</v>
      </c>
      <c r="H133" s="14">
        <v>3012.7599999999993</v>
      </c>
      <c r="I133" s="14">
        <v>4815.6900000000005</v>
      </c>
      <c r="J133" s="14">
        <v>1743.55</v>
      </c>
      <c r="K133" s="14">
        <v>932.47999999999968</v>
      </c>
      <c r="L133" s="14">
        <v>811.07</v>
      </c>
      <c r="M133" s="14">
        <v>1743.55</v>
      </c>
      <c r="N133" s="183">
        <v>313.5</v>
      </c>
      <c r="O133" s="183">
        <v>1430.05</v>
      </c>
    </row>
    <row r="134" spans="1:15" s="7" customFormat="1" ht="10.5">
      <c r="A134" s="255"/>
      <c r="B134" s="13" t="s">
        <v>249</v>
      </c>
      <c r="C134" s="126"/>
      <c r="D134" s="14">
        <v>2841.84</v>
      </c>
      <c r="E134" s="14">
        <v>1189.2</v>
      </c>
      <c r="F134" s="14">
        <v>1652.64</v>
      </c>
      <c r="G134" s="14">
        <v>2335.4499999999998</v>
      </c>
      <c r="H134" s="14">
        <v>899.76</v>
      </c>
      <c r="I134" s="14">
        <v>1435.69</v>
      </c>
      <c r="J134" s="14">
        <v>506.39</v>
      </c>
      <c r="K134" s="14">
        <v>289.43999999999994</v>
      </c>
      <c r="L134" s="14">
        <v>216.95000000000002</v>
      </c>
      <c r="M134" s="14">
        <v>506.39</v>
      </c>
      <c r="N134" s="183">
        <v>242.7</v>
      </c>
      <c r="O134" s="183">
        <v>263.69</v>
      </c>
    </row>
    <row r="135" spans="1:15" s="7" customFormat="1" ht="11.25">
      <c r="A135" s="255"/>
      <c r="B135" s="124" t="s">
        <v>198</v>
      </c>
      <c r="C135" s="128" t="s">
        <v>277</v>
      </c>
      <c r="D135" s="12">
        <v>2407.08</v>
      </c>
      <c r="E135" s="12">
        <v>1003.92</v>
      </c>
      <c r="F135" s="12">
        <v>1403.16</v>
      </c>
      <c r="G135" s="12">
        <v>1968.45</v>
      </c>
      <c r="H135" s="12">
        <v>766.76</v>
      </c>
      <c r="I135" s="12">
        <v>1201.69</v>
      </c>
      <c r="J135" s="12">
        <v>438.63</v>
      </c>
      <c r="K135" s="12">
        <v>237.15999999999997</v>
      </c>
      <c r="L135" s="12">
        <v>201.47000000000003</v>
      </c>
      <c r="M135" s="14">
        <v>438.63</v>
      </c>
      <c r="N135" s="183">
        <v>237.16</v>
      </c>
      <c r="O135" s="183">
        <v>201.47</v>
      </c>
    </row>
    <row r="136" spans="1:15" s="7" customFormat="1" ht="11.25">
      <c r="A136" s="255"/>
      <c r="B136" s="124" t="s">
        <v>199</v>
      </c>
      <c r="C136" s="128" t="s">
        <v>277</v>
      </c>
      <c r="D136" s="12">
        <v>434.76</v>
      </c>
      <c r="E136" s="12">
        <v>185.28</v>
      </c>
      <c r="F136" s="12">
        <v>249.48</v>
      </c>
      <c r="G136" s="12">
        <v>367</v>
      </c>
      <c r="H136" s="12">
        <v>133</v>
      </c>
      <c r="I136" s="12">
        <v>234</v>
      </c>
      <c r="J136" s="12">
        <v>67.759999999999991</v>
      </c>
      <c r="K136" s="12">
        <v>52.28</v>
      </c>
      <c r="L136" s="12">
        <v>15.47999999999999</v>
      </c>
      <c r="M136" s="14">
        <v>67.760000000000005</v>
      </c>
      <c r="N136" s="183">
        <v>5.54</v>
      </c>
      <c r="O136" s="183">
        <v>62.22</v>
      </c>
    </row>
    <row r="137" spans="1:15" s="7" customFormat="1" ht="11.25">
      <c r="A137" s="255"/>
      <c r="B137" s="15" t="s">
        <v>200</v>
      </c>
      <c r="C137" s="128" t="s">
        <v>277</v>
      </c>
      <c r="D137" s="12">
        <v>866.56</v>
      </c>
      <c r="E137" s="12">
        <v>372.64</v>
      </c>
      <c r="F137" s="12">
        <v>493.92</v>
      </c>
      <c r="G137" s="12">
        <v>733.2</v>
      </c>
      <c r="H137" s="12">
        <v>301.2</v>
      </c>
      <c r="I137" s="12">
        <v>432</v>
      </c>
      <c r="J137" s="12">
        <v>133.36000000000001</v>
      </c>
      <c r="K137" s="12">
        <v>71.44</v>
      </c>
      <c r="L137" s="12">
        <v>61.920000000000016</v>
      </c>
      <c r="M137" s="14">
        <v>133.36000000000001</v>
      </c>
      <c r="N137" s="183">
        <v>7.74</v>
      </c>
      <c r="O137" s="183">
        <v>125.62</v>
      </c>
    </row>
    <row r="138" spans="1:15" s="7" customFormat="1" ht="11.25">
      <c r="A138" s="255"/>
      <c r="B138" s="15" t="s">
        <v>201</v>
      </c>
      <c r="C138" s="128" t="s">
        <v>277</v>
      </c>
      <c r="D138" s="12">
        <v>195.12</v>
      </c>
      <c r="E138" s="12">
        <v>92.52</v>
      </c>
      <c r="F138" s="12">
        <v>102.6</v>
      </c>
      <c r="G138" s="12">
        <v>136.5</v>
      </c>
      <c r="H138" s="12">
        <v>46.5</v>
      </c>
      <c r="I138" s="12">
        <v>90</v>
      </c>
      <c r="J138" s="12">
        <v>58.61999999999999</v>
      </c>
      <c r="K138" s="12">
        <v>46.019999999999996</v>
      </c>
      <c r="L138" s="12">
        <v>12.599999999999994</v>
      </c>
      <c r="M138" s="14">
        <v>58.62</v>
      </c>
      <c r="N138" s="183">
        <v>4.96</v>
      </c>
      <c r="O138" s="183">
        <v>53.66</v>
      </c>
    </row>
    <row r="139" spans="1:15" s="7" customFormat="1" ht="11.25">
      <c r="A139" s="255"/>
      <c r="B139" s="15" t="s">
        <v>202</v>
      </c>
      <c r="C139" s="128" t="s">
        <v>277</v>
      </c>
      <c r="D139" s="12">
        <v>935.88000000000011</v>
      </c>
      <c r="E139" s="12">
        <v>403.56</v>
      </c>
      <c r="F139" s="12">
        <v>532.32000000000005</v>
      </c>
      <c r="G139" s="12">
        <v>736.2</v>
      </c>
      <c r="H139" s="12">
        <v>284.2</v>
      </c>
      <c r="I139" s="12">
        <v>452</v>
      </c>
      <c r="J139" s="12">
        <v>199.68000000000006</v>
      </c>
      <c r="K139" s="12">
        <v>119.36000000000001</v>
      </c>
      <c r="L139" s="12">
        <v>80.32000000000005</v>
      </c>
      <c r="M139" s="14">
        <v>199.68</v>
      </c>
      <c r="N139" s="183">
        <v>14.07</v>
      </c>
      <c r="O139" s="183">
        <v>185.61</v>
      </c>
    </row>
    <row r="140" spans="1:15" s="7" customFormat="1" ht="11.25">
      <c r="A140" s="255"/>
      <c r="B140" s="15" t="s">
        <v>203</v>
      </c>
      <c r="C140" s="128" t="s">
        <v>277</v>
      </c>
      <c r="D140" s="12">
        <v>453.84000000000003</v>
      </c>
      <c r="E140" s="12">
        <v>179.11999999999998</v>
      </c>
      <c r="F140" s="12">
        <v>274.72000000000003</v>
      </c>
      <c r="G140" s="12">
        <v>413.1</v>
      </c>
      <c r="H140" s="12">
        <v>153.1</v>
      </c>
      <c r="I140" s="12">
        <v>260</v>
      </c>
      <c r="J140" s="12">
        <v>40.740000000000009</v>
      </c>
      <c r="K140" s="12">
        <v>26.019999999999982</v>
      </c>
      <c r="L140" s="12">
        <v>14.720000000000027</v>
      </c>
      <c r="M140" s="14">
        <v>40.739999999999995</v>
      </c>
      <c r="N140" s="183">
        <v>2.84</v>
      </c>
      <c r="O140" s="183">
        <v>37.9</v>
      </c>
    </row>
    <row r="141" spans="1:15" s="7" customFormat="1" ht="11.25">
      <c r="A141" s="255"/>
      <c r="B141" s="15" t="s">
        <v>204</v>
      </c>
      <c r="C141" s="128" t="s">
        <v>277</v>
      </c>
      <c r="D141" s="12">
        <v>297.08000000000004</v>
      </c>
      <c r="E141" s="12">
        <v>133.56</v>
      </c>
      <c r="F141" s="12">
        <v>163.52000000000001</v>
      </c>
      <c r="G141" s="12">
        <v>224.5</v>
      </c>
      <c r="H141" s="12">
        <v>83.5</v>
      </c>
      <c r="I141" s="12">
        <v>141</v>
      </c>
      <c r="J141" s="12">
        <v>72.580000000000013</v>
      </c>
      <c r="K141" s="12">
        <v>50.06</v>
      </c>
      <c r="L141" s="12">
        <v>22.52000000000001</v>
      </c>
      <c r="M141" s="14">
        <v>72.58</v>
      </c>
      <c r="N141" s="183">
        <v>5.39</v>
      </c>
      <c r="O141" s="183">
        <v>67.19</v>
      </c>
    </row>
    <row r="142" spans="1:15" s="7" customFormat="1" ht="11.25">
      <c r="A142" s="255"/>
      <c r="B142" s="15" t="s">
        <v>205</v>
      </c>
      <c r="C142" s="128" t="s">
        <v>277</v>
      </c>
      <c r="D142" s="12">
        <v>1522.4</v>
      </c>
      <c r="E142" s="12">
        <v>640.16</v>
      </c>
      <c r="F142" s="12">
        <v>882.24</v>
      </c>
      <c r="G142" s="12">
        <v>1193.8</v>
      </c>
      <c r="H142" s="12">
        <v>493.8</v>
      </c>
      <c r="I142" s="12">
        <v>700</v>
      </c>
      <c r="J142" s="12">
        <v>328.59999999999997</v>
      </c>
      <c r="K142" s="12">
        <v>146.35999999999996</v>
      </c>
      <c r="L142" s="12">
        <v>182.24</v>
      </c>
      <c r="M142" s="14">
        <v>328.59999999999997</v>
      </c>
      <c r="N142" s="183">
        <v>16.39</v>
      </c>
      <c r="O142" s="183">
        <v>312.20999999999998</v>
      </c>
    </row>
    <row r="143" spans="1:15" s="7" customFormat="1" ht="11.25">
      <c r="A143" s="255"/>
      <c r="B143" s="15" t="s">
        <v>206</v>
      </c>
      <c r="C143" s="128" t="s">
        <v>277</v>
      </c>
      <c r="D143" s="12">
        <v>258.12</v>
      </c>
      <c r="E143" s="12">
        <v>106.2</v>
      </c>
      <c r="F143" s="12">
        <v>151.91999999999999</v>
      </c>
      <c r="G143" s="12">
        <v>195.1</v>
      </c>
      <c r="H143" s="12">
        <v>74.099999999999994</v>
      </c>
      <c r="I143" s="12">
        <v>121</v>
      </c>
      <c r="J143" s="12">
        <v>63.019999999999996</v>
      </c>
      <c r="K143" s="12">
        <v>32.100000000000009</v>
      </c>
      <c r="L143" s="12">
        <v>30.919999999999987</v>
      </c>
      <c r="M143" s="14">
        <v>63.02</v>
      </c>
      <c r="N143" s="183">
        <v>3.49</v>
      </c>
      <c r="O143" s="183">
        <v>59.53</v>
      </c>
    </row>
    <row r="144" spans="1:15" s="7" customFormat="1" ht="11.25">
      <c r="A144" s="255"/>
      <c r="B144" s="15" t="s">
        <v>207</v>
      </c>
      <c r="C144" s="128" t="s">
        <v>277</v>
      </c>
      <c r="D144" s="12">
        <v>420</v>
      </c>
      <c r="E144" s="12">
        <v>113.04</v>
      </c>
      <c r="F144" s="12">
        <v>306.95999999999998</v>
      </c>
      <c r="G144" s="12">
        <v>376.7</v>
      </c>
      <c r="H144" s="12">
        <v>87.7</v>
      </c>
      <c r="I144" s="12">
        <v>289</v>
      </c>
      <c r="J144" s="12">
        <v>43.299999999999983</v>
      </c>
      <c r="K144" s="12">
        <v>25.340000000000003</v>
      </c>
      <c r="L144" s="12">
        <v>17.95999999999998</v>
      </c>
      <c r="M144" s="14">
        <v>43.300000000000004</v>
      </c>
      <c r="N144" s="183">
        <v>2.42</v>
      </c>
      <c r="O144" s="183">
        <v>40.880000000000003</v>
      </c>
    </row>
    <row r="145" spans="1:15" s="7" customFormat="1" ht="11.25">
      <c r="A145" s="255"/>
      <c r="B145" s="15" t="s">
        <v>208</v>
      </c>
      <c r="C145" s="128" t="s">
        <v>277</v>
      </c>
      <c r="D145" s="12">
        <v>37.32</v>
      </c>
      <c r="E145" s="12">
        <v>7.56</v>
      </c>
      <c r="F145" s="12">
        <v>29.76</v>
      </c>
      <c r="G145" s="12">
        <v>41</v>
      </c>
      <c r="H145" s="12">
        <v>7</v>
      </c>
      <c r="I145" s="12">
        <v>34</v>
      </c>
      <c r="J145" s="12">
        <v>-3.6799999999999988</v>
      </c>
      <c r="K145" s="12">
        <v>0.55999999999999961</v>
      </c>
      <c r="L145" s="12">
        <v>-4.2399999999999984</v>
      </c>
      <c r="M145" s="14">
        <v>-3.68</v>
      </c>
      <c r="N145" s="183">
        <v>0.27</v>
      </c>
      <c r="O145" s="183">
        <v>-3.95</v>
      </c>
    </row>
    <row r="146" spans="1:15" s="7" customFormat="1" ht="11.25">
      <c r="A146" s="255"/>
      <c r="B146" s="15" t="s">
        <v>209</v>
      </c>
      <c r="C146" s="128" t="s">
        <v>277</v>
      </c>
      <c r="D146" s="12">
        <v>618.28</v>
      </c>
      <c r="E146" s="12">
        <v>261</v>
      </c>
      <c r="F146" s="12">
        <v>357.28</v>
      </c>
      <c r="G146" s="12">
        <v>488.6</v>
      </c>
      <c r="H146" s="12">
        <v>200.6</v>
      </c>
      <c r="I146" s="12">
        <v>288</v>
      </c>
      <c r="J146" s="12">
        <v>129.67999999999998</v>
      </c>
      <c r="K146" s="12">
        <v>60.400000000000006</v>
      </c>
      <c r="L146" s="12">
        <v>69.279999999999973</v>
      </c>
      <c r="M146" s="14">
        <v>129.68</v>
      </c>
      <c r="N146" s="183">
        <v>6.57</v>
      </c>
      <c r="O146" s="183">
        <v>123.11</v>
      </c>
    </row>
    <row r="147" spans="1:15" s="7" customFormat="1" ht="11.25">
      <c r="A147" s="255"/>
      <c r="B147" s="15" t="s">
        <v>210</v>
      </c>
      <c r="C147" s="128" t="s">
        <v>277</v>
      </c>
      <c r="D147" s="12">
        <v>758.4</v>
      </c>
      <c r="E147" s="12">
        <v>308.15999999999997</v>
      </c>
      <c r="F147" s="12">
        <v>450.24</v>
      </c>
      <c r="G147" s="12">
        <v>642.20000000000005</v>
      </c>
      <c r="H147" s="12">
        <v>255.2</v>
      </c>
      <c r="I147" s="12">
        <v>387</v>
      </c>
      <c r="J147" s="12">
        <v>116.19999999999999</v>
      </c>
      <c r="K147" s="12">
        <v>52.95999999999998</v>
      </c>
      <c r="L147" s="12">
        <v>63.240000000000009</v>
      </c>
      <c r="M147" s="14">
        <v>116.2</v>
      </c>
      <c r="N147" s="183">
        <v>5.79</v>
      </c>
      <c r="O147" s="183">
        <v>110.41</v>
      </c>
    </row>
    <row r="148" spans="1:15" s="7" customFormat="1" ht="11.25">
      <c r="A148" s="255"/>
      <c r="B148" s="15" t="s">
        <v>211</v>
      </c>
      <c r="C148" s="128" t="s">
        <v>277</v>
      </c>
      <c r="D148" s="12">
        <v>367.15999999999997</v>
      </c>
      <c r="E148" s="12">
        <v>138.51999999999998</v>
      </c>
      <c r="F148" s="12">
        <v>228.64</v>
      </c>
      <c r="G148" s="12">
        <v>312.10000000000002</v>
      </c>
      <c r="H148" s="12">
        <v>126.1</v>
      </c>
      <c r="I148" s="12">
        <v>186</v>
      </c>
      <c r="J148" s="12">
        <v>55.059999999999974</v>
      </c>
      <c r="K148" s="12">
        <v>12.419999999999987</v>
      </c>
      <c r="L148" s="12">
        <v>42.639999999999986</v>
      </c>
      <c r="M148" s="14">
        <v>55.059999999999995</v>
      </c>
      <c r="N148" s="183">
        <v>0.87</v>
      </c>
      <c r="O148" s="183">
        <v>54.19</v>
      </c>
    </row>
    <row r="149" spans="1:15" s="7" customFormat="1" ht="10.5">
      <c r="A149" s="256" t="s">
        <v>31</v>
      </c>
      <c r="B149" s="13" t="s">
        <v>250</v>
      </c>
      <c r="C149" s="126"/>
      <c r="D149" s="14">
        <v>6910.1599999999989</v>
      </c>
      <c r="E149" s="14">
        <v>2854.1600000000003</v>
      </c>
      <c r="F149" s="14">
        <v>4056</v>
      </c>
      <c r="G149" s="14">
        <v>5977.8700000000008</v>
      </c>
      <c r="H149" s="14">
        <v>2470.8199999999997</v>
      </c>
      <c r="I149" s="14">
        <v>3507.05</v>
      </c>
      <c r="J149" s="14">
        <v>932.28999999999985</v>
      </c>
      <c r="K149" s="14">
        <v>383.33999999999992</v>
      </c>
      <c r="L149" s="14">
        <v>548.94999999999993</v>
      </c>
      <c r="M149" s="14">
        <v>932.29</v>
      </c>
      <c r="N149" s="183">
        <v>113.74</v>
      </c>
      <c r="O149" s="183">
        <v>818.55</v>
      </c>
    </row>
    <row r="150" spans="1:15" s="7" customFormat="1" ht="11.25">
      <c r="A150" s="256"/>
      <c r="B150" s="133" t="s">
        <v>213</v>
      </c>
      <c r="C150" s="128" t="s">
        <v>277</v>
      </c>
      <c r="D150" s="12">
        <v>2586.3199999999997</v>
      </c>
      <c r="E150" s="12">
        <v>1039.9199999999998</v>
      </c>
      <c r="F150" s="12">
        <v>1546.3999999999999</v>
      </c>
      <c r="G150" s="12">
        <v>2389.63</v>
      </c>
      <c r="H150" s="12">
        <v>983.08</v>
      </c>
      <c r="I150" s="12">
        <v>1406.55</v>
      </c>
      <c r="J150" s="12">
        <v>196.68999999999971</v>
      </c>
      <c r="K150" s="12">
        <v>56.839999999999804</v>
      </c>
      <c r="L150" s="12">
        <v>139.84999999999991</v>
      </c>
      <c r="M150" s="14">
        <v>196.69</v>
      </c>
      <c r="N150" s="183">
        <v>56.84</v>
      </c>
      <c r="O150" s="183">
        <v>139.85</v>
      </c>
    </row>
    <row r="151" spans="1:15" s="7" customFormat="1" ht="14.25" customHeight="1">
      <c r="A151" s="256"/>
      <c r="B151" s="15" t="s">
        <v>214</v>
      </c>
      <c r="C151" s="128" t="s">
        <v>277</v>
      </c>
      <c r="D151" s="12">
        <v>726.2</v>
      </c>
      <c r="E151" s="12">
        <v>286.2</v>
      </c>
      <c r="F151" s="12">
        <v>440</v>
      </c>
      <c r="G151" s="12">
        <v>676.7</v>
      </c>
      <c r="H151" s="12">
        <v>270.7</v>
      </c>
      <c r="I151" s="12">
        <v>406</v>
      </c>
      <c r="J151" s="12">
        <v>49.5</v>
      </c>
      <c r="K151" s="12">
        <v>15.5</v>
      </c>
      <c r="L151" s="12">
        <v>34</v>
      </c>
      <c r="M151" s="14">
        <v>49.5</v>
      </c>
      <c r="N151" s="183">
        <v>1.91</v>
      </c>
      <c r="O151" s="183">
        <v>47.59</v>
      </c>
    </row>
    <row r="152" spans="1:15" s="7" customFormat="1" ht="14.25" customHeight="1">
      <c r="A152" s="256"/>
      <c r="B152" s="15" t="s">
        <v>216</v>
      </c>
      <c r="C152" s="128" t="s">
        <v>277</v>
      </c>
      <c r="D152" s="12">
        <v>615.04</v>
      </c>
      <c r="E152" s="12">
        <v>270.88</v>
      </c>
      <c r="F152" s="12">
        <v>344.16</v>
      </c>
      <c r="G152" s="12">
        <v>449.6</v>
      </c>
      <c r="H152" s="12">
        <v>192.6</v>
      </c>
      <c r="I152" s="12">
        <v>257</v>
      </c>
      <c r="J152" s="12">
        <v>165.44000000000003</v>
      </c>
      <c r="K152" s="12">
        <v>78.28</v>
      </c>
      <c r="L152" s="12">
        <v>87.160000000000025</v>
      </c>
      <c r="M152" s="14">
        <v>165.44</v>
      </c>
      <c r="N152" s="183">
        <v>9</v>
      </c>
      <c r="O152" s="183">
        <v>156.44</v>
      </c>
    </row>
    <row r="153" spans="1:15" s="7" customFormat="1" ht="11.25">
      <c r="A153" s="256"/>
      <c r="B153" s="15" t="s">
        <v>217</v>
      </c>
      <c r="C153" s="128" t="s">
        <v>277</v>
      </c>
      <c r="D153" s="12">
        <v>585.79999999999995</v>
      </c>
      <c r="E153" s="12">
        <v>247.24</v>
      </c>
      <c r="F153" s="12">
        <v>338.56</v>
      </c>
      <c r="G153" s="12">
        <v>454.6</v>
      </c>
      <c r="H153" s="12">
        <v>195.6</v>
      </c>
      <c r="I153" s="12">
        <v>259</v>
      </c>
      <c r="J153" s="12">
        <v>131.20000000000002</v>
      </c>
      <c r="K153" s="12">
        <v>51.640000000000015</v>
      </c>
      <c r="L153" s="12">
        <v>79.56</v>
      </c>
      <c r="M153" s="14">
        <v>131.19999999999999</v>
      </c>
      <c r="N153" s="183">
        <v>0.47</v>
      </c>
      <c r="O153" s="183">
        <v>130.72999999999999</v>
      </c>
    </row>
    <row r="154" spans="1:15" s="7" customFormat="1" ht="11.25">
      <c r="A154" s="256"/>
      <c r="B154" s="15" t="s">
        <v>218</v>
      </c>
      <c r="C154" s="128" t="s">
        <v>277</v>
      </c>
      <c r="D154" s="12">
        <v>411.28</v>
      </c>
      <c r="E154" s="12">
        <v>175.44</v>
      </c>
      <c r="F154" s="12">
        <v>235.84</v>
      </c>
      <c r="G154" s="12">
        <v>348.1</v>
      </c>
      <c r="H154" s="12">
        <v>144.1</v>
      </c>
      <c r="I154" s="12">
        <v>204</v>
      </c>
      <c r="J154" s="12">
        <v>63.180000000000007</v>
      </c>
      <c r="K154" s="12">
        <v>31.340000000000003</v>
      </c>
      <c r="L154" s="12">
        <v>31.840000000000003</v>
      </c>
      <c r="M154" s="14">
        <v>63.180000000000007</v>
      </c>
      <c r="N154" s="183">
        <v>3.41</v>
      </c>
      <c r="O154" s="183">
        <v>59.77</v>
      </c>
    </row>
    <row r="155" spans="1:15" s="7" customFormat="1" ht="11.25">
      <c r="A155" s="256"/>
      <c r="B155" s="15" t="s">
        <v>219</v>
      </c>
      <c r="C155" s="128" t="s">
        <v>277</v>
      </c>
      <c r="D155" s="12">
        <v>364.6</v>
      </c>
      <c r="E155" s="12">
        <v>150.35999999999999</v>
      </c>
      <c r="F155" s="12">
        <v>214.24</v>
      </c>
      <c r="G155" s="12">
        <v>321.10000000000002</v>
      </c>
      <c r="H155" s="12">
        <v>133.1</v>
      </c>
      <c r="I155" s="12">
        <v>188</v>
      </c>
      <c r="J155" s="12">
        <v>43.5</v>
      </c>
      <c r="K155" s="12">
        <v>17.259999999999991</v>
      </c>
      <c r="L155" s="12">
        <v>26.240000000000009</v>
      </c>
      <c r="M155" s="14">
        <v>43.5</v>
      </c>
      <c r="N155" s="183">
        <v>1.38</v>
      </c>
      <c r="O155" s="183">
        <v>42.12</v>
      </c>
    </row>
    <row r="156" spans="1:15" s="7" customFormat="1" ht="11.25">
      <c r="A156" s="256"/>
      <c r="B156" s="15" t="s">
        <v>221</v>
      </c>
      <c r="C156" s="128" t="s">
        <v>277</v>
      </c>
      <c r="D156" s="12">
        <v>607.55999999999995</v>
      </c>
      <c r="E156" s="12">
        <v>259.72000000000003</v>
      </c>
      <c r="F156" s="12">
        <v>347.84</v>
      </c>
      <c r="G156" s="12">
        <v>463.1</v>
      </c>
      <c r="H156" s="12">
        <v>189.1</v>
      </c>
      <c r="I156" s="12">
        <v>274</v>
      </c>
      <c r="J156" s="12">
        <v>144.46</v>
      </c>
      <c r="K156" s="12">
        <v>70.620000000000033</v>
      </c>
      <c r="L156" s="12">
        <v>73.839999999999975</v>
      </c>
      <c r="M156" s="14">
        <v>144.46</v>
      </c>
      <c r="N156" s="183">
        <v>8.1</v>
      </c>
      <c r="O156" s="183">
        <v>136.36000000000001</v>
      </c>
    </row>
    <row r="157" spans="1:15" s="7" customFormat="1" ht="11.25">
      <c r="A157" s="256"/>
      <c r="B157" s="15" t="s">
        <v>220</v>
      </c>
      <c r="C157" s="128" t="s">
        <v>277</v>
      </c>
      <c r="D157" s="12">
        <v>92.12</v>
      </c>
      <c r="E157" s="12">
        <v>36.28</v>
      </c>
      <c r="F157" s="12">
        <v>55.84</v>
      </c>
      <c r="G157" s="12">
        <v>85.5</v>
      </c>
      <c r="H157" s="12">
        <v>35.5</v>
      </c>
      <c r="I157" s="12">
        <v>50</v>
      </c>
      <c r="J157" s="12">
        <v>6.6200000000000045</v>
      </c>
      <c r="K157" s="12">
        <v>0.78000000000000114</v>
      </c>
      <c r="L157" s="12">
        <v>5.8400000000000034</v>
      </c>
      <c r="M157" s="14">
        <v>6.62</v>
      </c>
      <c r="N157" s="183">
        <v>0.17</v>
      </c>
      <c r="O157" s="183">
        <v>6.45</v>
      </c>
    </row>
    <row r="158" spans="1:15" s="7" customFormat="1" ht="11.25">
      <c r="A158" s="256"/>
      <c r="B158" s="15" t="s">
        <v>222</v>
      </c>
      <c r="C158" s="128" t="s">
        <v>277</v>
      </c>
      <c r="D158" s="12">
        <v>921.24</v>
      </c>
      <c r="E158" s="12">
        <v>388.12</v>
      </c>
      <c r="F158" s="12">
        <v>533.12</v>
      </c>
      <c r="G158" s="12">
        <v>789.54</v>
      </c>
      <c r="H158" s="12">
        <v>327.03999999999996</v>
      </c>
      <c r="I158" s="12">
        <v>462.5</v>
      </c>
      <c r="J158" s="12">
        <v>131.70000000000005</v>
      </c>
      <c r="K158" s="12">
        <v>61.080000000000041</v>
      </c>
      <c r="L158" s="12">
        <v>70.62</v>
      </c>
      <c r="M158" s="14">
        <v>131.69999999999999</v>
      </c>
      <c r="N158" s="183">
        <v>32.46</v>
      </c>
      <c r="O158" s="183">
        <v>99.24</v>
      </c>
    </row>
    <row r="159" spans="1:15" s="7" customFormat="1" ht="10.5">
      <c r="B159" s="19"/>
      <c r="C159" s="127"/>
      <c r="D159" s="19"/>
      <c r="E159" s="19"/>
      <c r="F159" s="20"/>
      <c r="G159" s="19"/>
      <c r="H159" s="19"/>
      <c r="I159" s="20"/>
      <c r="J159" s="19"/>
      <c r="K159" s="19"/>
      <c r="L159" s="20"/>
      <c r="M159" s="19"/>
      <c r="N159" s="19"/>
      <c r="O159" s="20"/>
    </row>
    <row r="160" spans="1:15" s="7" customFormat="1">
      <c r="A160"/>
      <c r="B160" s="112"/>
      <c r="C160" s="117"/>
      <c r="D160" s="3"/>
      <c r="E160" s="3"/>
      <c r="F160" s="10"/>
      <c r="G160" s="3"/>
      <c r="H160" s="3"/>
      <c r="I160" s="10"/>
      <c r="J160" s="3"/>
      <c r="K160" s="3"/>
      <c r="L160" s="10"/>
      <c r="M160" s="3"/>
      <c r="N160" s="3"/>
      <c r="O160" s="10"/>
    </row>
  </sheetData>
  <mergeCells count="23">
    <mergeCell ref="A7:A16"/>
    <mergeCell ref="A17:A24"/>
    <mergeCell ref="A149:A158"/>
    <mergeCell ref="A33:A47"/>
    <mergeCell ref="A25:A32"/>
    <mergeCell ref="A98:A111"/>
    <mergeCell ref="A112:A125"/>
    <mergeCell ref="A126:A132"/>
    <mergeCell ref="A48:A59"/>
    <mergeCell ref="A60:A70"/>
    <mergeCell ref="A71:A81"/>
    <mergeCell ref="A82:A88"/>
    <mergeCell ref="A89:A97"/>
    <mergeCell ref="A133:A148"/>
    <mergeCell ref="A1:B1"/>
    <mergeCell ref="A2:O2"/>
    <mergeCell ref="A4:B5"/>
    <mergeCell ref="D4:F4"/>
    <mergeCell ref="G4:I4"/>
    <mergeCell ref="J4:L4"/>
    <mergeCell ref="M4:O4"/>
    <mergeCell ref="N3:O3"/>
    <mergeCell ref="C4:C5"/>
  </mergeCells>
  <phoneticPr fontId="1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5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workbookViewId="0">
      <pane xSplit="2" ySplit="6" topLeftCell="C127" activePane="bottomRight" state="frozen"/>
      <selection pane="topRight" activeCell="C1" sqref="C1"/>
      <selection pane="bottomLeft" activeCell="A11" sqref="A11"/>
      <selection pane="bottomRight" activeCell="L146" sqref="L146"/>
    </sheetView>
  </sheetViews>
  <sheetFormatPr defaultColWidth="9" defaultRowHeight="14.25" outlineLevelCol="1"/>
  <cols>
    <col min="1" max="1" width="7.25" style="3" customWidth="1"/>
    <col min="2" max="2" width="17.5" style="3" customWidth="1"/>
    <col min="3" max="3" width="8.75" style="3" customWidth="1"/>
    <col min="4" max="4" width="8" style="3" customWidth="1"/>
    <col min="5" max="5" width="9.75" style="22" customWidth="1"/>
    <col min="6" max="6" width="10.125" style="116" customWidth="1" outlineLevel="1"/>
    <col min="7" max="7" width="9.125" style="21" customWidth="1" outlineLevel="1"/>
    <col min="8" max="8" width="12.25" style="118" customWidth="1" outlineLevel="1"/>
    <col min="9" max="9" width="10.375" style="3" customWidth="1"/>
    <col min="10" max="16384" width="9" style="3"/>
  </cols>
  <sheetData>
    <row r="1" spans="1:9" ht="17.25" customHeight="1">
      <c r="A1" s="258" t="s">
        <v>258</v>
      </c>
      <c r="B1" s="258"/>
      <c r="C1" s="175"/>
      <c r="D1" s="175"/>
      <c r="E1" s="176"/>
      <c r="F1" s="177"/>
      <c r="G1" s="178"/>
      <c r="H1" s="179"/>
    </row>
    <row r="2" spans="1:9" ht="49.5" customHeight="1">
      <c r="A2" s="264" t="s">
        <v>281</v>
      </c>
      <c r="B2" s="264"/>
      <c r="C2" s="264"/>
      <c r="D2" s="264"/>
      <c r="E2" s="264"/>
      <c r="F2" s="264"/>
      <c r="G2" s="264"/>
      <c r="H2" s="264"/>
    </row>
    <row r="3" spans="1:9" ht="14.25" customHeight="1">
      <c r="A3" s="180"/>
      <c r="B3" s="180"/>
      <c r="C3" s="181"/>
      <c r="D3" s="181"/>
      <c r="E3" s="182"/>
      <c r="F3" s="259"/>
      <c r="G3" s="259"/>
      <c r="H3" s="259"/>
    </row>
    <row r="4" spans="1:9" s="119" customFormat="1" ht="31.5" customHeight="1">
      <c r="A4" s="282" t="s">
        <v>0</v>
      </c>
      <c r="B4" s="283"/>
      <c r="C4" s="268" t="s">
        <v>266</v>
      </c>
      <c r="D4" s="269"/>
      <c r="E4" s="265" t="s">
        <v>267</v>
      </c>
      <c r="F4" s="266"/>
      <c r="G4" s="267"/>
      <c r="H4" s="270" t="s">
        <v>229</v>
      </c>
    </row>
    <row r="5" spans="1:9" s="119" customFormat="1" ht="30" customHeight="1">
      <c r="A5" s="284"/>
      <c r="B5" s="285"/>
      <c r="C5" s="262" t="s">
        <v>252</v>
      </c>
      <c r="D5" s="262" t="s">
        <v>251</v>
      </c>
      <c r="E5" s="260" t="s">
        <v>268</v>
      </c>
      <c r="F5" s="260" t="s">
        <v>269</v>
      </c>
      <c r="G5" s="260" t="s">
        <v>270</v>
      </c>
      <c r="H5" s="271"/>
    </row>
    <row r="6" spans="1:9" s="119" customFormat="1" ht="22.5" customHeight="1">
      <c r="A6" s="286"/>
      <c r="B6" s="287"/>
      <c r="C6" s="263"/>
      <c r="D6" s="263"/>
      <c r="E6" s="261"/>
      <c r="F6" s="261"/>
      <c r="G6" s="261"/>
      <c r="H6" s="272"/>
    </row>
    <row r="7" spans="1:9" s="19" customFormat="1" ht="12">
      <c r="A7" s="134" t="s">
        <v>230</v>
      </c>
      <c r="B7" s="134" t="s">
        <v>230</v>
      </c>
      <c r="C7" s="185">
        <v>796</v>
      </c>
      <c r="D7" s="185">
        <v>195027</v>
      </c>
      <c r="E7" s="135">
        <v>25450.42</v>
      </c>
      <c r="F7" s="135">
        <v>22677.079999999994</v>
      </c>
      <c r="G7" s="135">
        <v>2773.3399999999992</v>
      </c>
      <c r="H7" s="136"/>
    </row>
    <row r="8" spans="1:9" ht="14.1" customHeight="1">
      <c r="A8" s="273" t="s">
        <v>3</v>
      </c>
      <c r="B8" s="5" t="s">
        <v>4</v>
      </c>
      <c r="C8" s="185">
        <v>127</v>
      </c>
      <c r="D8" s="185">
        <v>23271</v>
      </c>
      <c r="E8" s="135">
        <v>1715.28</v>
      </c>
      <c r="F8" s="135">
        <v>2191.58</v>
      </c>
      <c r="G8" s="135">
        <v>-476.2999999999999</v>
      </c>
      <c r="H8" s="186"/>
      <c r="I8" s="19"/>
    </row>
    <row r="9" spans="1:9" s="19" customFormat="1" ht="24.95" customHeight="1">
      <c r="A9" s="274"/>
      <c r="B9" s="137" t="s">
        <v>75</v>
      </c>
      <c r="C9" s="185">
        <v>113</v>
      </c>
      <c r="D9" s="185">
        <v>22151</v>
      </c>
      <c r="E9" s="135">
        <v>1572.4799999999998</v>
      </c>
      <c r="F9" s="135">
        <v>2065.58</v>
      </c>
      <c r="G9" s="135">
        <v>-493.09999999999991</v>
      </c>
      <c r="H9" s="136"/>
    </row>
    <row r="10" spans="1:9" s="19" customFormat="1" ht="30.75" customHeight="1">
      <c r="A10" s="274"/>
      <c r="B10" s="184" t="s">
        <v>76</v>
      </c>
      <c r="C10" s="187">
        <v>113</v>
      </c>
      <c r="D10" s="188">
        <v>21049</v>
      </c>
      <c r="E10" s="138">
        <v>1440.24</v>
      </c>
      <c r="F10" s="138">
        <v>1944.58</v>
      </c>
      <c r="G10" s="138">
        <v>-504.33999999999992</v>
      </c>
      <c r="H10" s="136"/>
    </row>
    <row r="11" spans="1:9" s="19" customFormat="1" ht="12">
      <c r="A11" s="274"/>
      <c r="B11" s="184" t="s">
        <v>77</v>
      </c>
      <c r="C11" s="187">
        <v>0</v>
      </c>
      <c r="D11" s="188">
        <v>684</v>
      </c>
      <c r="E11" s="138">
        <v>82.08</v>
      </c>
      <c r="F11" s="138">
        <v>75</v>
      </c>
      <c r="G11" s="138">
        <v>7.0799999999999983</v>
      </c>
      <c r="H11" s="136"/>
    </row>
    <row r="12" spans="1:9" s="19" customFormat="1" ht="12">
      <c r="A12" s="274"/>
      <c r="B12" s="184" t="s">
        <v>80</v>
      </c>
      <c r="C12" s="187">
        <v>0</v>
      </c>
      <c r="D12" s="188">
        <v>388</v>
      </c>
      <c r="E12" s="138">
        <v>46.56</v>
      </c>
      <c r="F12" s="138">
        <v>38</v>
      </c>
      <c r="G12" s="138">
        <v>8.5600000000000023</v>
      </c>
      <c r="H12" s="136"/>
    </row>
    <row r="13" spans="1:9" s="19" customFormat="1" ht="12">
      <c r="A13" s="274"/>
      <c r="B13" s="184" t="s">
        <v>82</v>
      </c>
      <c r="C13" s="187">
        <v>0</v>
      </c>
      <c r="D13" s="188">
        <v>0</v>
      </c>
      <c r="E13" s="138">
        <v>0</v>
      </c>
      <c r="F13" s="138">
        <v>0</v>
      </c>
      <c r="G13" s="138">
        <v>0</v>
      </c>
      <c r="H13" s="136"/>
    </row>
    <row r="14" spans="1:9" s="19" customFormat="1" ht="12">
      <c r="A14" s="274"/>
      <c r="B14" s="184" t="s">
        <v>84</v>
      </c>
      <c r="C14" s="187">
        <v>0</v>
      </c>
      <c r="D14" s="188">
        <v>0</v>
      </c>
      <c r="E14" s="138">
        <v>0</v>
      </c>
      <c r="F14" s="138">
        <v>1</v>
      </c>
      <c r="G14" s="138">
        <v>-1</v>
      </c>
      <c r="H14" s="136"/>
    </row>
    <row r="15" spans="1:9" s="19" customFormat="1" ht="12">
      <c r="A15" s="274"/>
      <c r="B15" s="184" t="s">
        <v>85</v>
      </c>
      <c r="C15" s="187">
        <v>0</v>
      </c>
      <c r="D15" s="188">
        <v>30</v>
      </c>
      <c r="E15" s="138">
        <v>3.6</v>
      </c>
      <c r="F15" s="138">
        <v>7</v>
      </c>
      <c r="G15" s="138">
        <v>-3.4</v>
      </c>
      <c r="H15" s="136"/>
    </row>
    <row r="16" spans="1:9" s="19" customFormat="1" ht="12">
      <c r="A16" s="274"/>
      <c r="B16" s="139" t="s">
        <v>86</v>
      </c>
      <c r="C16" s="187">
        <v>8</v>
      </c>
      <c r="D16" s="188">
        <v>651</v>
      </c>
      <c r="E16" s="138">
        <v>82.92</v>
      </c>
      <c r="F16" s="138">
        <v>75.8</v>
      </c>
      <c r="G16" s="138">
        <v>7.1200000000000045</v>
      </c>
      <c r="H16" s="136"/>
    </row>
    <row r="17" spans="1:9" s="19" customFormat="1" ht="12">
      <c r="A17" s="275"/>
      <c r="B17" s="139" t="s">
        <v>88</v>
      </c>
      <c r="C17" s="187">
        <v>6</v>
      </c>
      <c r="D17" s="188">
        <v>469</v>
      </c>
      <c r="E17" s="138">
        <v>59.88</v>
      </c>
      <c r="F17" s="138">
        <v>50.2</v>
      </c>
      <c r="G17" s="138">
        <v>9.68</v>
      </c>
      <c r="H17" s="136"/>
    </row>
    <row r="18" spans="1:9" ht="18" customHeight="1">
      <c r="A18" s="276" t="s">
        <v>6</v>
      </c>
      <c r="B18" s="5" t="s">
        <v>7</v>
      </c>
      <c r="C18" s="185">
        <v>30</v>
      </c>
      <c r="D18" s="185">
        <v>5012</v>
      </c>
      <c r="E18" s="135">
        <v>674.68000000000006</v>
      </c>
      <c r="F18" s="135">
        <v>569.6</v>
      </c>
      <c r="G18" s="135">
        <v>105.07999999999998</v>
      </c>
      <c r="H18" s="186"/>
      <c r="I18" s="19"/>
    </row>
    <row r="19" spans="1:9" ht="26.1" customHeight="1">
      <c r="A19" s="277"/>
      <c r="B19" s="5" t="s">
        <v>5</v>
      </c>
      <c r="C19" s="185">
        <v>15</v>
      </c>
      <c r="D19" s="185">
        <v>2516</v>
      </c>
      <c r="E19" s="135">
        <v>310.92</v>
      </c>
      <c r="F19" s="135">
        <v>267.10000000000002</v>
      </c>
      <c r="G19" s="135">
        <v>43.819999999999993</v>
      </c>
      <c r="H19" s="186"/>
      <c r="I19" s="19"/>
    </row>
    <row r="20" spans="1:9" s="19" customFormat="1" ht="12">
      <c r="A20" s="277"/>
      <c r="B20" s="184" t="s">
        <v>90</v>
      </c>
      <c r="C20" s="187">
        <v>15</v>
      </c>
      <c r="D20" s="188">
        <v>2516</v>
      </c>
      <c r="E20" s="138">
        <v>310.92</v>
      </c>
      <c r="F20" s="138">
        <v>267.10000000000002</v>
      </c>
      <c r="G20" s="138">
        <v>43.819999999999993</v>
      </c>
      <c r="H20" s="136"/>
    </row>
    <row r="21" spans="1:9" s="19" customFormat="1" ht="12">
      <c r="A21" s="277"/>
      <c r="B21" s="139" t="s">
        <v>8</v>
      </c>
      <c r="C21" s="187">
        <v>2</v>
      </c>
      <c r="D21" s="188">
        <v>114</v>
      </c>
      <c r="E21" s="138">
        <v>14.879999999999999</v>
      </c>
      <c r="F21" s="138">
        <v>13.5</v>
      </c>
      <c r="G21" s="138">
        <v>1.379999999999999</v>
      </c>
      <c r="H21" s="136"/>
    </row>
    <row r="22" spans="1:9" s="19" customFormat="1" ht="12">
      <c r="A22" s="277"/>
      <c r="B22" s="139" t="s">
        <v>92</v>
      </c>
      <c r="C22" s="187">
        <v>6</v>
      </c>
      <c r="D22" s="188">
        <v>548</v>
      </c>
      <c r="E22" s="138">
        <v>69.36</v>
      </c>
      <c r="F22" s="138">
        <v>67.2</v>
      </c>
      <c r="G22" s="138">
        <v>2.1599999999999966</v>
      </c>
      <c r="H22" s="136"/>
    </row>
    <row r="23" spans="1:9" s="19" customFormat="1" ht="12">
      <c r="A23" s="277"/>
      <c r="B23" s="139" t="s">
        <v>93</v>
      </c>
      <c r="C23" s="187">
        <v>4</v>
      </c>
      <c r="D23" s="188">
        <v>453</v>
      </c>
      <c r="E23" s="138">
        <v>56.76</v>
      </c>
      <c r="F23" s="138">
        <v>42.2</v>
      </c>
      <c r="G23" s="138">
        <v>14.559999999999995</v>
      </c>
      <c r="H23" s="136"/>
    </row>
    <row r="24" spans="1:9" s="19" customFormat="1" ht="12">
      <c r="A24" s="277"/>
      <c r="B24" s="139" t="s">
        <v>94</v>
      </c>
      <c r="C24" s="187">
        <v>2</v>
      </c>
      <c r="D24" s="188">
        <v>1182</v>
      </c>
      <c r="E24" s="138">
        <v>190.32</v>
      </c>
      <c r="F24" s="138">
        <v>153.1</v>
      </c>
      <c r="G24" s="138">
        <v>37.22</v>
      </c>
      <c r="H24" s="136"/>
    </row>
    <row r="25" spans="1:9" s="19" customFormat="1" ht="12">
      <c r="A25" s="278"/>
      <c r="B25" s="139" t="s">
        <v>96</v>
      </c>
      <c r="C25" s="187">
        <v>1</v>
      </c>
      <c r="D25" s="188">
        <v>199</v>
      </c>
      <c r="E25" s="138">
        <v>32.44</v>
      </c>
      <c r="F25" s="138">
        <v>26.5</v>
      </c>
      <c r="G25" s="138">
        <v>5.9399999999999977</v>
      </c>
      <c r="H25" s="136"/>
    </row>
    <row r="26" spans="1:9" ht="18.95" customHeight="1">
      <c r="A26" s="276" t="s">
        <v>9</v>
      </c>
      <c r="B26" s="5" t="s">
        <v>10</v>
      </c>
      <c r="C26" s="185">
        <v>25</v>
      </c>
      <c r="D26" s="185">
        <v>4347</v>
      </c>
      <c r="E26" s="135">
        <v>538.36000000000013</v>
      </c>
      <c r="F26" s="135">
        <v>499.00000000000006</v>
      </c>
      <c r="G26" s="135">
        <v>39.360000000000014</v>
      </c>
      <c r="H26" s="186"/>
      <c r="I26" s="19"/>
    </row>
    <row r="27" spans="1:9" ht="21" customHeight="1">
      <c r="A27" s="277"/>
      <c r="B27" s="5" t="s">
        <v>5</v>
      </c>
      <c r="C27" s="185">
        <v>14</v>
      </c>
      <c r="D27" s="185">
        <v>3243</v>
      </c>
      <c r="E27" s="135">
        <v>397.56000000000006</v>
      </c>
      <c r="F27" s="135">
        <v>363.1</v>
      </c>
      <c r="G27" s="135">
        <v>34.460000000000022</v>
      </c>
      <c r="H27" s="186"/>
      <c r="I27" s="19"/>
    </row>
    <row r="28" spans="1:9" s="19" customFormat="1" ht="12">
      <c r="A28" s="277"/>
      <c r="B28" s="184" t="s">
        <v>98</v>
      </c>
      <c r="C28" s="187">
        <v>14</v>
      </c>
      <c r="D28" s="188">
        <v>1508</v>
      </c>
      <c r="E28" s="138">
        <v>189.36</v>
      </c>
      <c r="F28" s="138">
        <v>196.1</v>
      </c>
      <c r="G28" s="138">
        <v>-6.7399999999999807</v>
      </c>
      <c r="H28" s="136"/>
    </row>
    <row r="29" spans="1:9" s="19" customFormat="1" ht="12">
      <c r="A29" s="277"/>
      <c r="B29" s="184" t="s">
        <v>231</v>
      </c>
      <c r="C29" s="187">
        <v>0</v>
      </c>
      <c r="D29" s="188">
        <v>1694</v>
      </c>
      <c r="E29" s="138">
        <v>203.28</v>
      </c>
      <c r="F29" s="138">
        <v>165</v>
      </c>
      <c r="G29" s="138">
        <v>38.28</v>
      </c>
      <c r="H29" s="136"/>
    </row>
    <row r="30" spans="1:9" s="19" customFormat="1" ht="12">
      <c r="A30" s="277"/>
      <c r="B30" s="184" t="s">
        <v>232</v>
      </c>
      <c r="C30" s="187">
        <v>0</v>
      </c>
      <c r="D30" s="188">
        <v>41</v>
      </c>
      <c r="E30" s="138">
        <v>4.92</v>
      </c>
      <c r="F30" s="138">
        <v>2</v>
      </c>
      <c r="G30" s="138">
        <v>2.92</v>
      </c>
      <c r="H30" s="136"/>
    </row>
    <row r="31" spans="1:9" s="19" customFormat="1" ht="12">
      <c r="A31" s="277"/>
      <c r="B31" s="139" t="s">
        <v>99</v>
      </c>
      <c r="C31" s="187">
        <v>7</v>
      </c>
      <c r="D31" s="188">
        <v>755</v>
      </c>
      <c r="E31" s="138">
        <v>94.8</v>
      </c>
      <c r="F31" s="138">
        <v>102.8</v>
      </c>
      <c r="G31" s="138">
        <v>-8</v>
      </c>
      <c r="H31" s="136"/>
    </row>
    <row r="32" spans="1:9" s="19" customFormat="1" ht="12">
      <c r="A32" s="277"/>
      <c r="B32" s="139" t="s">
        <v>100</v>
      </c>
      <c r="C32" s="187">
        <v>3</v>
      </c>
      <c r="D32" s="188">
        <v>306</v>
      </c>
      <c r="E32" s="138">
        <v>38.519999999999996</v>
      </c>
      <c r="F32" s="138">
        <v>25.6</v>
      </c>
      <c r="G32" s="138">
        <v>12.919999999999995</v>
      </c>
      <c r="H32" s="136"/>
    </row>
    <row r="33" spans="1:9" s="19" customFormat="1" ht="12">
      <c r="A33" s="278"/>
      <c r="B33" s="139" t="s">
        <v>101</v>
      </c>
      <c r="C33" s="187">
        <v>1</v>
      </c>
      <c r="D33" s="188">
        <v>43</v>
      </c>
      <c r="E33" s="138">
        <v>7.4799999999999995</v>
      </c>
      <c r="F33" s="138">
        <v>7.5</v>
      </c>
      <c r="G33" s="138">
        <v>-2.0000000000000462E-2</v>
      </c>
      <c r="H33" s="136"/>
    </row>
    <row r="34" spans="1:9" ht="18" customHeight="1">
      <c r="A34" s="276" t="s">
        <v>11</v>
      </c>
      <c r="B34" s="5" t="s">
        <v>12</v>
      </c>
      <c r="C34" s="185">
        <v>79</v>
      </c>
      <c r="D34" s="185">
        <v>8901</v>
      </c>
      <c r="E34" s="135">
        <v>996.14</v>
      </c>
      <c r="F34" s="135">
        <v>1098.6000000000001</v>
      </c>
      <c r="G34" s="135">
        <v>-102.46000000000006</v>
      </c>
      <c r="H34" s="186"/>
      <c r="I34" s="19"/>
    </row>
    <row r="35" spans="1:9" ht="20.100000000000001" customHeight="1">
      <c r="A35" s="277"/>
      <c r="B35" s="5" t="s">
        <v>5</v>
      </c>
      <c r="C35" s="185">
        <v>43</v>
      </c>
      <c r="D35" s="185">
        <v>5333</v>
      </c>
      <c r="E35" s="135">
        <v>472.74</v>
      </c>
      <c r="F35" s="135">
        <v>665.9</v>
      </c>
      <c r="G35" s="135">
        <v>-193.15999999999997</v>
      </c>
      <c r="H35" s="186"/>
      <c r="I35" s="115"/>
    </row>
    <row r="36" spans="1:9" s="19" customFormat="1" ht="12">
      <c r="A36" s="277"/>
      <c r="B36" s="184" t="s">
        <v>103</v>
      </c>
      <c r="C36" s="187">
        <v>43</v>
      </c>
      <c r="D36" s="188">
        <v>1101</v>
      </c>
      <c r="E36" s="138">
        <v>-65.329999999999984</v>
      </c>
      <c r="F36" s="138">
        <v>146.9</v>
      </c>
      <c r="G36" s="138">
        <v>-212.23</v>
      </c>
      <c r="H36" s="136"/>
    </row>
    <row r="37" spans="1:9" s="19" customFormat="1" ht="12">
      <c r="A37" s="277"/>
      <c r="B37" s="184" t="s">
        <v>104</v>
      </c>
      <c r="C37" s="187">
        <v>0</v>
      </c>
      <c r="D37" s="188">
        <v>61</v>
      </c>
      <c r="E37" s="138">
        <v>7.32</v>
      </c>
      <c r="F37" s="138">
        <v>7</v>
      </c>
      <c r="G37" s="138">
        <v>0.32000000000000028</v>
      </c>
      <c r="H37" s="136"/>
      <c r="I37" s="115"/>
    </row>
    <row r="38" spans="1:9" s="19" customFormat="1" ht="12">
      <c r="A38" s="277"/>
      <c r="B38" s="184" t="s">
        <v>233</v>
      </c>
      <c r="C38" s="187">
        <v>0</v>
      </c>
      <c r="D38" s="188">
        <v>2115</v>
      </c>
      <c r="E38" s="138">
        <v>253.8</v>
      </c>
      <c r="F38" s="138">
        <v>323</v>
      </c>
      <c r="G38" s="138">
        <v>-69.199999999999989</v>
      </c>
      <c r="H38" s="136"/>
    </row>
    <row r="39" spans="1:9" s="19" customFormat="1" ht="12">
      <c r="A39" s="277"/>
      <c r="B39" s="184" t="s">
        <v>234</v>
      </c>
      <c r="C39" s="187">
        <v>0</v>
      </c>
      <c r="D39" s="188">
        <v>728</v>
      </c>
      <c r="E39" s="138">
        <v>87.36</v>
      </c>
      <c r="F39" s="138">
        <v>103</v>
      </c>
      <c r="G39" s="138">
        <v>-15.64</v>
      </c>
      <c r="H39" s="136"/>
    </row>
    <row r="40" spans="1:9" s="19" customFormat="1" ht="35.25" customHeight="1">
      <c r="A40" s="277"/>
      <c r="B40" s="184" t="s">
        <v>235</v>
      </c>
      <c r="C40" s="187">
        <v>0</v>
      </c>
      <c r="D40" s="188">
        <v>655</v>
      </c>
      <c r="E40" s="138">
        <v>98.05</v>
      </c>
      <c r="F40" s="138">
        <v>39</v>
      </c>
      <c r="G40" s="138">
        <v>59.05</v>
      </c>
      <c r="H40" s="140" t="s">
        <v>271</v>
      </c>
    </row>
    <row r="41" spans="1:9" s="19" customFormat="1" ht="36.75" customHeight="1">
      <c r="A41" s="277"/>
      <c r="B41" s="184" t="s">
        <v>236</v>
      </c>
      <c r="C41" s="187">
        <v>0</v>
      </c>
      <c r="D41" s="188">
        <v>673</v>
      </c>
      <c r="E41" s="138">
        <v>91.54</v>
      </c>
      <c r="F41" s="138">
        <v>47</v>
      </c>
      <c r="G41" s="138">
        <v>44.540000000000006</v>
      </c>
      <c r="H41" s="141" t="s">
        <v>272</v>
      </c>
    </row>
    <row r="42" spans="1:9" s="19" customFormat="1" ht="12">
      <c r="A42" s="277"/>
      <c r="B42" s="139" t="s">
        <v>105</v>
      </c>
      <c r="C42" s="187">
        <v>4</v>
      </c>
      <c r="D42" s="188">
        <v>338</v>
      </c>
      <c r="E42" s="138">
        <v>42.96</v>
      </c>
      <c r="F42" s="138">
        <v>30.2</v>
      </c>
      <c r="G42" s="138">
        <v>12.760000000000002</v>
      </c>
      <c r="H42" s="136"/>
    </row>
    <row r="43" spans="1:9" s="19" customFormat="1" ht="12">
      <c r="A43" s="277"/>
      <c r="B43" s="139" t="s">
        <v>106</v>
      </c>
      <c r="C43" s="187">
        <v>6</v>
      </c>
      <c r="D43" s="188">
        <v>558</v>
      </c>
      <c r="E43" s="138">
        <v>70.559999999999988</v>
      </c>
      <c r="F43" s="138">
        <v>61.8</v>
      </c>
      <c r="G43" s="138">
        <v>8.7599999999999909</v>
      </c>
      <c r="H43" s="136"/>
    </row>
    <row r="44" spans="1:9" s="19" customFormat="1" ht="12">
      <c r="A44" s="277"/>
      <c r="B44" s="139" t="s">
        <v>107</v>
      </c>
      <c r="C44" s="187">
        <v>5</v>
      </c>
      <c r="D44" s="188">
        <v>385</v>
      </c>
      <c r="E44" s="138">
        <v>64.599999999999994</v>
      </c>
      <c r="F44" s="138">
        <v>52.7</v>
      </c>
      <c r="G44" s="138">
        <v>11.899999999999991</v>
      </c>
      <c r="H44" s="136"/>
    </row>
    <row r="45" spans="1:9" s="19" customFormat="1" ht="12">
      <c r="A45" s="277"/>
      <c r="B45" s="139" t="s">
        <v>108</v>
      </c>
      <c r="C45" s="187">
        <v>3</v>
      </c>
      <c r="D45" s="188">
        <v>251</v>
      </c>
      <c r="E45" s="138">
        <v>31.92</v>
      </c>
      <c r="F45" s="138">
        <v>22.1</v>
      </c>
      <c r="G45" s="138">
        <v>9.82</v>
      </c>
      <c r="H45" s="136"/>
    </row>
    <row r="46" spans="1:9" s="19" customFormat="1" ht="12">
      <c r="A46" s="277"/>
      <c r="B46" s="139" t="s">
        <v>109</v>
      </c>
      <c r="C46" s="187">
        <v>8</v>
      </c>
      <c r="D46" s="188">
        <v>580</v>
      </c>
      <c r="E46" s="138">
        <v>74.399999999999991</v>
      </c>
      <c r="F46" s="138">
        <v>59.8</v>
      </c>
      <c r="G46" s="138">
        <v>14.599999999999994</v>
      </c>
      <c r="H46" s="136"/>
    </row>
    <row r="47" spans="1:9" s="19" customFormat="1" ht="12">
      <c r="A47" s="277"/>
      <c r="B47" s="139" t="s">
        <v>110</v>
      </c>
      <c r="C47" s="187">
        <v>7</v>
      </c>
      <c r="D47" s="188">
        <v>1087</v>
      </c>
      <c r="E47" s="138">
        <v>178.11999999999998</v>
      </c>
      <c r="F47" s="138">
        <v>146.9</v>
      </c>
      <c r="G47" s="138">
        <v>31.21999999999997</v>
      </c>
      <c r="H47" s="136"/>
    </row>
    <row r="48" spans="1:9" s="19" customFormat="1" ht="12">
      <c r="A48" s="278"/>
      <c r="B48" s="139" t="s">
        <v>111</v>
      </c>
      <c r="C48" s="187">
        <v>3</v>
      </c>
      <c r="D48" s="188">
        <v>369</v>
      </c>
      <c r="E48" s="138">
        <v>60.839999999999996</v>
      </c>
      <c r="F48" s="138">
        <v>59.2</v>
      </c>
      <c r="G48" s="138">
        <v>1.6399999999999935</v>
      </c>
      <c r="H48" s="136"/>
    </row>
    <row r="49" spans="1:9" ht="26.1" customHeight="1">
      <c r="A49" s="276" t="s">
        <v>13</v>
      </c>
      <c r="B49" s="5" t="s">
        <v>14</v>
      </c>
      <c r="C49" s="185">
        <v>99</v>
      </c>
      <c r="D49" s="185">
        <v>41378</v>
      </c>
      <c r="E49" s="135">
        <v>5568.28</v>
      </c>
      <c r="F49" s="135">
        <v>4786.5</v>
      </c>
      <c r="G49" s="135">
        <v>781.77999999999986</v>
      </c>
      <c r="H49" s="186"/>
      <c r="I49" s="19"/>
    </row>
    <row r="50" spans="1:9" ht="27" customHeight="1">
      <c r="A50" s="277"/>
      <c r="B50" s="5" t="s">
        <v>5</v>
      </c>
      <c r="C50" s="185">
        <v>37</v>
      </c>
      <c r="D50" s="185">
        <v>14352</v>
      </c>
      <c r="E50" s="135">
        <v>1744.44</v>
      </c>
      <c r="F50" s="135">
        <v>1593.4</v>
      </c>
      <c r="G50" s="135">
        <v>151.03999999999996</v>
      </c>
      <c r="H50" s="186"/>
      <c r="I50" s="19"/>
    </row>
    <row r="51" spans="1:9" s="19" customFormat="1" ht="12">
      <c r="A51" s="277"/>
      <c r="B51" s="184" t="s">
        <v>113</v>
      </c>
      <c r="C51" s="187">
        <v>37</v>
      </c>
      <c r="D51" s="188">
        <v>14352</v>
      </c>
      <c r="E51" s="138">
        <v>1744.44</v>
      </c>
      <c r="F51" s="138">
        <v>1593.4</v>
      </c>
      <c r="G51" s="138">
        <v>151.03999999999996</v>
      </c>
      <c r="H51" s="136"/>
    </row>
    <row r="52" spans="1:9" s="19" customFormat="1" ht="12">
      <c r="A52" s="277"/>
      <c r="B52" s="139" t="s">
        <v>115</v>
      </c>
      <c r="C52" s="187">
        <v>9</v>
      </c>
      <c r="D52" s="188">
        <v>677</v>
      </c>
      <c r="E52" s="138">
        <v>86.64</v>
      </c>
      <c r="F52" s="138">
        <v>80.400000000000006</v>
      </c>
      <c r="G52" s="138">
        <v>6.2399999999999949</v>
      </c>
      <c r="H52" s="136"/>
    </row>
    <row r="53" spans="1:9" s="19" customFormat="1" ht="12">
      <c r="A53" s="277"/>
      <c r="B53" s="139" t="s">
        <v>116</v>
      </c>
      <c r="C53" s="187">
        <v>4</v>
      </c>
      <c r="D53" s="188">
        <v>1913</v>
      </c>
      <c r="E53" s="138">
        <v>308.47999999999996</v>
      </c>
      <c r="F53" s="138">
        <v>284.2</v>
      </c>
      <c r="G53" s="138">
        <v>24.279999999999973</v>
      </c>
      <c r="H53" s="136"/>
      <c r="I53" s="115"/>
    </row>
    <row r="54" spans="1:9" s="19" customFormat="1" ht="12">
      <c r="A54" s="277"/>
      <c r="B54" s="139" t="s">
        <v>117</v>
      </c>
      <c r="C54" s="187">
        <v>12</v>
      </c>
      <c r="D54" s="188">
        <v>5665</v>
      </c>
      <c r="E54" s="138">
        <v>913.6</v>
      </c>
      <c r="F54" s="138">
        <v>754.5</v>
      </c>
      <c r="G54" s="138">
        <v>159.10000000000002</v>
      </c>
      <c r="H54" s="136"/>
    </row>
    <row r="55" spans="1:9" s="19" customFormat="1" ht="12">
      <c r="A55" s="277"/>
      <c r="B55" s="139" t="s">
        <v>118</v>
      </c>
      <c r="C55" s="187">
        <v>14</v>
      </c>
      <c r="D55" s="188">
        <v>6565</v>
      </c>
      <c r="E55" s="138">
        <v>796.19999999999993</v>
      </c>
      <c r="F55" s="138">
        <v>690.1</v>
      </c>
      <c r="G55" s="138">
        <v>106.09999999999991</v>
      </c>
      <c r="H55" s="136"/>
    </row>
    <row r="56" spans="1:9" s="19" customFormat="1" ht="12">
      <c r="A56" s="277"/>
      <c r="B56" s="139" t="s">
        <v>119</v>
      </c>
      <c r="C56" s="187">
        <v>12</v>
      </c>
      <c r="D56" s="188">
        <v>6196</v>
      </c>
      <c r="E56" s="138">
        <v>750.72</v>
      </c>
      <c r="F56" s="138">
        <v>567.9</v>
      </c>
      <c r="G56" s="138">
        <v>182.82000000000005</v>
      </c>
      <c r="H56" s="136"/>
    </row>
    <row r="57" spans="1:9" s="19" customFormat="1" ht="12">
      <c r="A57" s="277"/>
      <c r="B57" s="139" t="s">
        <v>120</v>
      </c>
      <c r="C57" s="187">
        <v>4</v>
      </c>
      <c r="D57" s="188">
        <v>2173</v>
      </c>
      <c r="E57" s="138">
        <v>350.08</v>
      </c>
      <c r="F57" s="138">
        <v>268.2</v>
      </c>
      <c r="G57" s="138">
        <v>81.88</v>
      </c>
      <c r="H57" s="136"/>
    </row>
    <row r="58" spans="1:9" s="19" customFormat="1" ht="12">
      <c r="A58" s="277"/>
      <c r="B58" s="139" t="s">
        <v>121</v>
      </c>
      <c r="C58" s="187">
        <v>4</v>
      </c>
      <c r="D58" s="188">
        <v>2524</v>
      </c>
      <c r="E58" s="138">
        <v>406.23999999999995</v>
      </c>
      <c r="F58" s="138">
        <v>338.2</v>
      </c>
      <c r="G58" s="138">
        <v>68.039999999999964</v>
      </c>
      <c r="H58" s="136"/>
    </row>
    <row r="59" spans="1:9" s="19" customFormat="1" ht="12">
      <c r="A59" s="277"/>
      <c r="B59" s="139" t="s">
        <v>122</v>
      </c>
      <c r="C59" s="187">
        <v>1</v>
      </c>
      <c r="D59" s="188">
        <v>427</v>
      </c>
      <c r="E59" s="138">
        <v>68.919999999999987</v>
      </c>
      <c r="F59" s="138">
        <v>70.5</v>
      </c>
      <c r="G59" s="138">
        <v>-1.5800000000000125</v>
      </c>
      <c r="H59" s="136"/>
      <c r="I59" s="115"/>
    </row>
    <row r="60" spans="1:9" s="19" customFormat="1" ht="12">
      <c r="A60" s="278"/>
      <c r="B60" s="139" t="s">
        <v>123</v>
      </c>
      <c r="C60" s="187">
        <v>2</v>
      </c>
      <c r="D60" s="188">
        <v>886</v>
      </c>
      <c r="E60" s="138">
        <v>142.95999999999998</v>
      </c>
      <c r="F60" s="138">
        <v>139.1</v>
      </c>
      <c r="G60" s="138">
        <v>3.8599999999999852</v>
      </c>
      <c r="H60" s="136"/>
      <c r="I60" s="115"/>
    </row>
    <row r="61" spans="1:9" ht="16.5" customHeight="1">
      <c r="A61" s="276" t="s">
        <v>15</v>
      </c>
      <c r="B61" s="5" t="s">
        <v>16</v>
      </c>
      <c r="C61" s="185">
        <v>57</v>
      </c>
      <c r="D61" s="185">
        <v>6061</v>
      </c>
      <c r="E61" s="135">
        <v>795.88</v>
      </c>
      <c r="F61" s="135">
        <v>605.1</v>
      </c>
      <c r="G61" s="135">
        <v>190.77999999999997</v>
      </c>
      <c r="H61" s="186"/>
      <c r="I61" s="19"/>
    </row>
    <row r="62" spans="1:9" ht="23.1" customHeight="1">
      <c r="A62" s="277"/>
      <c r="B62" s="5" t="s">
        <v>5</v>
      </c>
      <c r="C62" s="185">
        <v>22</v>
      </c>
      <c r="D62" s="185">
        <v>2513</v>
      </c>
      <c r="E62" s="135">
        <v>314.76</v>
      </c>
      <c r="F62" s="135">
        <v>236.3</v>
      </c>
      <c r="G62" s="135">
        <v>78.459999999999994</v>
      </c>
      <c r="H62" s="186"/>
      <c r="I62" s="19"/>
    </row>
    <row r="63" spans="1:9" s="19" customFormat="1" ht="12">
      <c r="A63" s="277"/>
      <c r="B63" s="184" t="s">
        <v>125</v>
      </c>
      <c r="C63" s="187">
        <v>22</v>
      </c>
      <c r="D63" s="188">
        <v>2290</v>
      </c>
      <c r="E63" s="138">
        <v>288</v>
      </c>
      <c r="F63" s="138">
        <v>215.3</v>
      </c>
      <c r="G63" s="138">
        <v>72.699999999999989</v>
      </c>
      <c r="H63" s="136"/>
    </row>
    <row r="64" spans="1:9" s="19" customFormat="1" ht="12">
      <c r="A64" s="277"/>
      <c r="B64" s="184" t="s">
        <v>127</v>
      </c>
      <c r="C64" s="187">
        <v>0</v>
      </c>
      <c r="D64" s="188">
        <v>47</v>
      </c>
      <c r="E64" s="138">
        <v>5.64</v>
      </c>
      <c r="F64" s="138">
        <v>6</v>
      </c>
      <c r="G64" s="138">
        <v>-0.36000000000000032</v>
      </c>
      <c r="H64" s="136"/>
    </row>
    <row r="65" spans="1:9" s="19" customFormat="1" ht="12">
      <c r="A65" s="277"/>
      <c r="B65" s="184" t="s">
        <v>126</v>
      </c>
      <c r="C65" s="187">
        <v>0</v>
      </c>
      <c r="D65" s="188">
        <v>176</v>
      </c>
      <c r="E65" s="138">
        <v>21.12</v>
      </c>
      <c r="F65" s="138">
        <v>15</v>
      </c>
      <c r="G65" s="138">
        <v>6.120000000000001</v>
      </c>
      <c r="H65" s="136"/>
    </row>
    <row r="66" spans="1:9" s="19" customFormat="1" ht="12">
      <c r="A66" s="277"/>
      <c r="B66" s="139" t="s">
        <v>129</v>
      </c>
      <c r="C66" s="187">
        <v>7</v>
      </c>
      <c r="D66" s="188">
        <v>833</v>
      </c>
      <c r="E66" s="138">
        <v>104.16</v>
      </c>
      <c r="F66" s="138">
        <v>87.8</v>
      </c>
      <c r="G66" s="138">
        <v>16.36</v>
      </c>
      <c r="H66" s="136"/>
    </row>
    <row r="67" spans="1:9" s="19" customFormat="1" ht="12">
      <c r="A67" s="277"/>
      <c r="B67" s="139" t="s">
        <v>130</v>
      </c>
      <c r="C67" s="187">
        <v>6</v>
      </c>
      <c r="D67" s="188">
        <v>859</v>
      </c>
      <c r="E67" s="138">
        <v>141.04</v>
      </c>
      <c r="F67" s="138">
        <v>97.2</v>
      </c>
      <c r="G67" s="138">
        <v>43.839999999999989</v>
      </c>
      <c r="H67" s="136"/>
    </row>
    <row r="68" spans="1:9" s="19" customFormat="1" ht="12">
      <c r="A68" s="277"/>
      <c r="B68" s="139" t="s">
        <v>131</v>
      </c>
      <c r="C68" s="187">
        <v>6</v>
      </c>
      <c r="D68" s="188">
        <v>473</v>
      </c>
      <c r="E68" s="138">
        <v>60.36</v>
      </c>
      <c r="F68" s="138">
        <v>39.200000000000003</v>
      </c>
      <c r="G68" s="138">
        <v>21.159999999999997</v>
      </c>
      <c r="H68" s="136"/>
    </row>
    <row r="69" spans="1:9" s="19" customFormat="1" ht="12">
      <c r="A69" s="277"/>
      <c r="B69" s="139" t="s">
        <v>132</v>
      </c>
      <c r="C69" s="187">
        <v>5</v>
      </c>
      <c r="D69" s="188">
        <v>352</v>
      </c>
      <c r="E69" s="138">
        <v>45.24</v>
      </c>
      <c r="F69" s="138">
        <v>40.700000000000003</v>
      </c>
      <c r="G69" s="138">
        <v>4.5399999999999991</v>
      </c>
      <c r="H69" s="136"/>
    </row>
    <row r="70" spans="1:9" s="19" customFormat="1" ht="12">
      <c r="A70" s="277"/>
      <c r="B70" s="139" t="s">
        <v>133</v>
      </c>
      <c r="C70" s="187">
        <v>5</v>
      </c>
      <c r="D70" s="188">
        <v>242</v>
      </c>
      <c r="E70" s="138">
        <v>32.04</v>
      </c>
      <c r="F70" s="138">
        <v>30.2</v>
      </c>
      <c r="G70" s="138">
        <v>1.8399999999999999</v>
      </c>
      <c r="H70" s="136"/>
      <c r="I70" s="115"/>
    </row>
    <row r="71" spans="1:9" s="19" customFormat="1" ht="12">
      <c r="A71" s="278"/>
      <c r="B71" s="15" t="s">
        <v>134</v>
      </c>
      <c r="C71" s="187">
        <v>6</v>
      </c>
      <c r="D71" s="188">
        <v>789</v>
      </c>
      <c r="E71" s="138">
        <v>98.28</v>
      </c>
      <c r="F71" s="138">
        <v>73.7</v>
      </c>
      <c r="G71" s="138">
        <v>24.58</v>
      </c>
      <c r="H71" s="136"/>
    </row>
    <row r="72" spans="1:9" ht="18.600000000000001" customHeight="1">
      <c r="A72" s="276" t="s">
        <v>17</v>
      </c>
      <c r="B72" s="5" t="s">
        <v>18</v>
      </c>
      <c r="C72" s="185">
        <v>59</v>
      </c>
      <c r="D72" s="185">
        <v>10094</v>
      </c>
      <c r="E72" s="142">
        <v>1286.68</v>
      </c>
      <c r="F72" s="142">
        <v>1102.3</v>
      </c>
      <c r="G72" s="142">
        <v>184.38000000000002</v>
      </c>
      <c r="H72" s="186"/>
      <c r="I72" s="19"/>
    </row>
    <row r="73" spans="1:9" s="121" customFormat="1" ht="20.100000000000001" customHeight="1">
      <c r="A73" s="277"/>
      <c r="B73" s="5" t="s">
        <v>5</v>
      </c>
      <c r="C73" s="185">
        <v>26</v>
      </c>
      <c r="D73" s="185">
        <v>4393</v>
      </c>
      <c r="E73" s="142">
        <v>542.76</v>
      </c>
      <c r="F73" s="142">
        <v>483.5</v>
      </c>
      <c r="G73" s="142">
        <v>59.259999999999991</v>
      </c>
      <c r="H73" s="143"/>
      <c r="I73" s="120"/>
    </row>
    <row r="74" spans="1:9" s="19" customFormat="1" ht="12">
      <c r="A74" s="277"/>
      <c r="B74" s="184" t="s">
        <v>136</v>
      </c>
      <c r="C74" s="187">
        <v>26</v>
      </c>
      <c r="D74" s="188">
        <v>4393</v>
      </c>
      <c r="E74" s="138">
        <v>542.76</v>
      </c>
      <c r="F74" s="138">
        <v>483.5</v>
      </c>
      <c r="G74" s="138">
        <v>59.259999999999991</v>
      </c>
      <c r="H74" s="136"/>
    </row>
    <row r="75" spans="1:9" s="19" customFormat="1" ht="12">
      <c r="A75" s="277"/>
      <c r="B75" s="184" t="s">
        <v>137</v>
      </c>
      <c r="C75" s="187">
        <v>0</v>
      </c>
      <c r="D75" s="188">
        <v>0</v>
      </c>
      <c r="E75" s="138">
        <v>0</v>
      </c>
      <c r="F75" s="138">
        <v>0</v>
      </c>
      <c r="G75" s="138">
        <v>0</v>
      </c>
      <c r="H75" s="136"/>
    </row>
    <row r="76" spans="1:9" s="19" customFormat="1" ht="12">
      <c r="A76" s="277"/>
      <c r="B76" s="139" t="s">
        <v>141</v>
      </c>
      <c r="C76" s="187">
        <v>2</v>
      </c>
      <c r="D76" s="188">
        <v>62</v>
      </c>
      <c r="E76" s="138">
        <v>11.12</v>
      </c>
      <c r="F76" s="138">
        <v>11.1</v>
      </c>
      <c r="G76" s="138">
        <v>1.9999999999999574E-2</v>
      </c>
      <c r="H76" s="136"/>
    </row>
    <row r="77" spans="1:9" s="19" customFormat="1" ht="12">
      <c r="A77" s="277"/>
      <c r="B77" s="139" t="s">
        <v>142</v>
      </c>
      <c r="C77" s="187">
        <v>4</v>
      </c>
      <c r="D77" s="188">
        <v>268</v>
      </c>
      <c r="E77" s="138">
        <v>34.559999999999995</v>
      </c>
      <c r="F77" s="138">
        <v>32.200000000000003</v>
      </c>
      <c r="G77" s="138">
        <v>2.3599999999999923</v>
      </c>
      <c r="H77" s="136"/>
      <c r="I77" s="115"/>
    </row>
    <row r="78" spans="1:9" s="19" customFormat="1" ht="12">
      <c r="A78" s="277"/>
      <c r="B78" s="139" t="s">
        <v>143</v>
      </c>
      <c r="C78" s="187">
        <v>4</v>
      </c>
      <c r="D78" s="188">
        <v>442</v>
      </c>
      <c r="E78" s="138">
        <v>55.44</v>
      </c>
      <c r="F78" s="138">
        <v>50.2</v>
      </c>
      <c r="G78" s="138">
        <v>5.2399999999999949</v>
      </c>
      <c r="H78" s="136"/>
      <c r="I78" s="115"/>
    </row>
    <row r="79" spans="1:9" s="19" customFormat="1" ht="12">
      <c r="A79" s="277"/>
      <c r="B79" s="139" t="s">
        <v>144</v>
      </c>
      <c r="C79" s="187">
        <v>6</v>
      </c>
      <c r="D79" s="188">
        <v>938</v>
      </c>
      <c r="E79" s="138">
        <v>153.68</v>
      </c>
      <c r="F79" s="138">
        <v>130.19999999999999</v>
      </c>
      <c r="G79" s="138">
        <v>23.480000000000018</v>
      </c>
      <c r="H79" s="136"/>
      <c r="I79" s="115"/>
    </row>
    <row r="80" spans="1:9" s="19" customFormat="1" ht="12">
      <c r="A80" s="277"/>
      <c r="B80" s="139" t="s">
        <v>145</v>
      </c>
      <c r="C80" s="187">
        <v>3</v>
      </c>
      <c r="D80" s="188">
        <v>140</v>
      </c>
      <c r="E80" s="138">
        <v>18.600000000000001</v>
      </c>
      <c r="F80" s="138">
        <v>18.600000000000001</v>
      </c>
      <c r="G80" s="138">
        <v>0</v>
      </c>
      <c r="H80" s="136"/>
      <c r="I80" s="115"/>
    </row>
    <row r="81" spans="1:8" s="19" customFormat="1" ht="12">
      <c r="A81" s="277"/>
      <c r="B81" s="139" t="s">
        <v>146</v>
      </c>
      <c r="C81" s="187">
        <v>8</v>
      </c>
      <c r="D81" s="188">
        <v>788</v>
      </c>
      <c r="E81" s="138">
        <v>99.36</v>
      </c>
      <c r="F81" s="138">
        <v>70.3</v>
      </c>
      <c r="G81" s="138">
        <v>29.060000000000002</v>
      </c>
      <c r="H81" s="136"/>
    </row>
    <row r="82" spans="1:8" s="19" customFormat="1" ht="12">
      <c r="A82" s="278"/>
      <c r="B82" s="139" t="s">
        <v>147</v>
      </c>
      <c r="C82" s="187">
        <v>6</v>
      </c>
      <c r="D82" s="188">
        <v>3063</v>
      </c>
      <c r="E82" s="138">
        <v>371.16</v>
      </c>
      <c r="F82" s="138">
        <v>306.2</v>
      </c>
      <c r="G82" s="138">
        <v>64.960000000000036</v>
      </c>
      <c r="H82" s="136"/>
    </row>
    <row r="83" spans="1:8" ht="15" customHeight="1">
      <c r="A83" s="276" t="s">
        <v>19</v>
      </c>
      <c r="B83" s="5" t="s">
        <v>20</v>
      </c>
      <c r="C83" s="185">
        <v>14</v>
      </c>
      <c r="D83" s="185">
        <v>7305</v>
      </c>
      <c r="E83" s="135">
        <v>1077.28</v>
      </c>
      <c r="F83" s="135">
        <v>891.5</v>
      </c>
      <c r="G83" s="135">
        <v>185.78000000000003</v>
      </c>
      <c r="H83" s="186"/>
    </row>
    <row r="84" spans="1:8" ht="15" customHeight="1">
      <c r="A84" s="277"/>
      <c r="B84" s="5" t="s">
        <v>5</v>
      </c>
      <c r="C84" s="185">
        <v>5</v>
      </c>
      <c r="D84" s="185">
        <v>2498</v>
      </c>
      <c r="E84" s="135">
        <v>302.76</v>
      </c>
      <c r="F84" s="135">
        <v>257.7</v>
      </c>
      <c r="G84" s="135">
        <v>45.059999999999988</v>
      </c>
      <c r="H84" s="186"/>
    </row>
    <row r="85" spans="1:8" s="19" customFormat="1" ht="12">
      <c r="A85" s="277"/>
      <c r="B85" s="184" t="s">
        <v>149</v>
      </c>
      <c r="C85" s="187">
        <v>5</v>
      </c>
      <c r="D85" s="188">
        <v>0</v>
      </c>
      <c r="E85" s="138">
        <v>3</v>
      </c>
      <c r="F85" s="138">
        <v>2.7</v>
      </c>
      <c r="G85" s="138">
        <v>0.29999999999999982</v>
      </c>
      <c r="H85" s="136"/>
    </row>
    <row r="86" spans="1:8" s="19" customFormat="1" ht="12">
      <c r="A86" s="277"/>
      <c r="B86" s="184" t="s">
        <v>150</v>
      </c>
      <c r="C86" s="187">
        <v>0</v>
      </c>
      <c r="D86" s="188">
        <v>1961</v>
      </c>
      <c r="E86" s="138">
        <v>235.32</v>
      </c>
      <c r="F86" s="138">
        <v>207</v>
      </c>
      <c r="G86" s="138">
        <v>28.319999999999993</v>
      </c>
      <c r="H86" s="136"/>
    </row>
    <row r="87" spans="1:8" s="19" customFormat="1" ht="12">
      <c r="A87" s="277"/>
      <c r="B87" s="184" t="s">
        <v>151</v>
      </c>
      <c r="C87" s="187">
        <v>0</v>
      </c>
      <c r="D87" s="188">
        <v>537</v>
      </c>
      <c r="E87" s="138">
        <v>64.44</v>
      </c>
      <c r="F87" s="138">
        <v>48</v>
      </c>
      <c r="G87" s="138">
        <v>16.439999999999998</v>
      </c>
      <c r="H87" s="136"/>
    </row>
    <row r="88" spans="1:8" s="19" customFormat="1" ht="12">
      <c r="A88" s="277"/>
      <c r="B88" s="139" t="s">
        <v>152</v>
      </c>
      <c r="C88" s="187">
        <v>6</v>
      </c>
      <c r="D88" s="188">
        <v>2928</v>
      </c>
      <c r="E88" s="138">
        <v>472.08000000000004</v>
      </c>
      <c r="F88" s="138">
        <v>407.2</v>
      </c>
      <c r="G88" s="138">
        <v>64.880000000000052</v>
      </c>
      <c r="H88" s="136"/>
    </row>
    <row r="89" spans="1:8" s="19" customFormat="1" ht="12">
      <c r="A89" s="278"/>
      <c r="B89" s="139" t="s">
        <v>153</v>
      </c>
      <c r="C89" s="187">
        <v>3</v>
      </c>
      <c r="D89" s="188">
        <v>1879</v>
      </c>
      <c r="E89" s="138">
        <v>302.44</v>
      </c>
      <c r="F89" s="138">
        <v>226.6</v>
      </c>
      <c r="G89" s="138">
        <v>75.84</v>
      </c>
      <c r="H89" s="136"/>
    </row>
    <row r="90" spans="1:8" ht="18" customHeight="1">
      <c r="A90" s="276" t="s">
        <v>21</v>
      </c>
      <c r="B90" s="5" t="s">
        <v>22</v>
      </c>
      <c r="C90" s="185">
        <v>35</v>
      </c>
      <c r="D90" s="185">
        <v>7906</v>
      </c>
      <c r="E90" s="135">
        <v>1151.72</v>
      </c>
      <c r="F90" s="135">
        <v>1090.9000000000001</v>
      </c>
      <c r="G90" s="135">
        <v>60.819999999999993</v>
      </c>
      <c r="H90" s="186"/>
    </row>
    <row r="91" spans="1:8" ht="15" customHeight="1">
      <c r="A91" s="277"/>
      <c r="B91" s="5" t="s">
        <v>5</v>
      </c>
      <c r="C91" s="185">
        <v>13</v>
      </c>
      <c r="D91" s="185">
        <v>2721</v>
      </c>
      <c r="E91" s="135">
        <v>334.32000000000005</v>
      </c>
      <c r="F91" s="135">
        <v>445.6</v>
      </c>
      <c r="G91" s="135">
        <v>-111.27999999999997</v>
      </c>
      <c r="H91" s="186"/>
    </row>
    <row r="92" spans="1:8" s="19" customFormat="1" ht="12">
      <c r="A92" s="277"/>
      <c r="B92" s="184" t="s">
        <v>155</v>
      </c>
      <c r="C92" s="187">
        <v>13</v>
      </c>
      <c r="D92" s="188">
        <v>857</v>
      </c>
      <c r="E92" s="138">
        <v>110.64</v>
      </c>
      <c r="F92" s="138">
        <v>167.6</v>
      </c>
      <c r="G92" s="138">
        <v>-56.959999999999994</v>
      </c>
      <c r="H92" s="136"/>
    </row>
    <row r="93" spans="1:8" s="19" customFormat="1" ht="12">
      <c r="A93" s="277"/>
      <c r="B93" s="184" t="s">
        <v>156</v>
      </c>
      <c r="C93" s="187">
        <v>0</v>
      </c>
      <c r="D93" s="188">
        <v>236</v>
      </c>
      <c r="E93" s="138">
        <v>28.32</v>
      </c>
      <c r="F93" s="138">
        <v>35</v>
      </c>
      <c r="G93" s="138">
        <v>-6.68</v>
      </c>
      <c r="H93" s="136"/>
    </row>
    <row r="94" spans="1:8" s="19" customFormat="1" ht="12">
      <c r="A94" s="277"/>
      <c r="B94" s="184" t="s">
        <v>157</v>
      </c>
      <c r="C94" s="187">
        <v>0</v>
      </c>
      <c r="D94" s="188">
        <v>1628</v>
      </c>
      <c r="E94" s="138">
        <v>195.36</v>
      </c>
      <c r="F94" s="138">
        <v>243</v>
      </c>
      <c r="G94" s="138">
        <v>-47.639999999999986</v>
      </c>
      <c r="H94" s="136"/>
    </row>
    <row r="95" spans="1:8" s="19" customFormat="1" ht="12">
      <c r="A95" s="277"/>
      <c r="B95" s="139" t="s">
        <v>159</v>
      </c>
      <c r="C95" s="187">
        <v>4</v>
      </c>
      <c r="D95" s="188">
        <v>796</v>
      </c>
      <c r="E95" s="138">
        <v>129.76</v>
      </c>
      <c r="F95" s="138">
        <v>112.2</v>
      </c>
      <c r="G95" s="138">
        <v>17.559999999999988</v>
      </c>
      <c r="H95" s="136"/>
    </row>
    <row r="96" spans="1:8" s="19" customFormat="1" ht="12">
      <c r="A96" s="277"/>
      <c r="B96" s="139" t="s">
        <v>160</v>
      </c>
      <c r="C96" s="187">
        <v>4</v>
      </c>
      <c r="D96" s="188">
        <v>208</v>
      </c>
      <c r="E96" s="138">
        <v>35.68</v>
      </c>
      <c r="F96" s="138">
        <v>37.200000000000003</v>
      </c>
      <c r="G96" s="138">
        <v>-1.5200000000000031</v>
      </c>
      <c r="H96" s="136"/>
    </row>
    <row r="97" spans="1:8" s="19" customFormat="1" ht="12">
      <c r="A97" s="277"/>
      <c r="B97" s="139" t="s">
        <v>161</v>
      </c>
      <c r="C97" s="187">
        <v>6</v>
      </c>
      <c r="D97" s="188">
        <v>635</v>
      </c>
      <c r="E97" s="138">
        <v>79.8</v>
      </c>
      <c r="F97" s="138">
        <v>76.7</v>
      </c>
      <c r="G97" s="138">
        <v>3.0999999999999943</v>
      </c>
      <c r="H97" s="136"/>
    </row>
    <row r="98" spans="1:8" s="19" customFormat="1" ht="12">
      <c r="A98" s="278"/>
      <c r="B98" s="139" t="s">
        <v>162</v>
      </c>
      <c r="C98" s="187">
        <v>8</v>
      </c>
      <c r="D98" s="188">
        <v>3546</v>
      </c>
      <c r="E98" s="138">
        <v>572.16</v>
      </c>
      <c r="F98" s="138">
        <v>419.2</v>
      </c>
      <c r="G98" s="138">
        <v>152.95999999999998</v>
      </c>
      <c r="H98" s="136"/>
    </row>
    <row r="99" spans="1:8" ht="17.100000000000001" customHeight="1">
      <c r="A99" s="276" t="s">
        <v>23</v>
      </c>
      <c r="B99" s="5" t="s">
        <v>24</v>
      </c>
      <c r="C99" s="185">
        <v>91</v>
      </c>
      <c r="D99" s="185">
        <v>11116</v>
      </c>
      <c r="E99" s="135">
        <v>1578.7599999999998</v>
      </c>
      <c r="F99" s="135">
        <v>1321.3999999999999</v>
      </c>
      <c r="G99" s="135">
        <v>257.35999999999996</v>
      </c>
      <c r="H99" s="186"/>
    </row>
    <row r="100" spans="1:8" ht="22.5" customHeight="1">
      <c r="A100" s="277"/>
      <c r="B100" s="5" t="s">
        <v>5</v>
      </c>
      <c r="C100" s="185">
        <v>36</v>
      </c>
      <c r="D100" s="185">
        <v>4512</v>
      </c>
      <c r="E100" s="135">
        <v>563.04</v>
      </c>
      <c r="F100" s="135">
        <v>480.8</v>
      </c>
      <c r="G100" s="135">
        <v>82.239999999999981</v>
      </c>
      <c r="H100" s="186"/>
    </row>
    <row r="101" spans="1:8" s="19" customFormat="1" ht="12">
      <c r="A101" s="277"/>
      <c r="B101" s="184" t="s">
        <v>164</v>
      </c>
      <c r="C101" s="187">
        <v>36</v>
      </c>
      <c r="D101" s="188">
        <v>1340</v>
      </c>
      <c r="E101" s="138">
        <v>182.4</v>
      </c>
      <c r="F101" s="138">
        <v>175.8</v>
      </c>
      <c r="G101" s="138">
        <v>6.5999999999999943</v>
      </c>
      <c r="H101" s="136"/>
    </row>
    <row r="102" spans="1:8" s="19" customFormat="1" ht="12">
      <c r="A102" s="277"/>
      <c r="B102" s="184" t="s">
        <v>165</v>
      </c>
      <c r="C102" s="187">
        <v>0</v>
      </c>
      <c r="D102" s="188">
        <v>2347</v>
      </c>
      <c r="E102" s="138">
        <v>281.64</v>
      </c>
      <c r="F102" s="138">
        <v>223</v>
      </c>
      <c r="G102" s="138">
        <v>58.639999999999986</v>
      </c>
      <c r="H102" s="136"/>
    </row>
    <row r="103" spans="1:8" s="19" customFormat="1" ht="12">
      <c r="A103" s="277"/>
      <c r="B103" s="184" t="s">
        <v>166</v>
      </c>
      <c r="C103" s="187">
        <v>0</v>
      </c>
      <c r="D103" s="188">
        <v>825</v>
      </c>
      <c r="E103" s="138">
        <v>99</v>
      </c>
      <c r="F103" s="138">
        <v>82</v>
      </c>
      <c r="G103" s="138">
        <v>17</v>
      </c>
      <c r="H103" s="136"/>
    </row>
    <row r="104" spans="1:8" s="19" customFormat="1" ht="12">
      <c r="A104" s="277"/>
      <c r="B104" s="139" t="s">
        <v>167</v>
      </c>
      <c r="C104" s="187">
        <v>4</v>
      </c>
      <c r="D104" s="188">
        <v>449</v>
      </c>
      <c r="E104" s="138">
        <v>56.28</v>
      </c>
      <c r="F104" s="138">
        <v>38.6</v>
      </c>
      <c r="G104" s="138">
        <v>17.68</v>
      </c>
      <c r="H104" s="136"/>
    </row>
    <row r="105" spans="1:8" s="19" customFormat="1" ht="12">
      <c r="A105" s="277"/>
      <c r="B105" s="139" t="s">
        <v>168</v>
      </c>
      <c r="C105" s="187">
        <v>8</v>
      </c>
      <c r="D105" s="188">
        <v>788</v>
      </c>
      <c r="E105" s="138">
        <v>99.36</v>
      </c>
      <c r="F105" s="138">
        <v>102.9</v>
      </c>
      <c r="G105" s="138">
        <v>-3.5400000000000063</v>
      </c>
      <c r="H105" s="136"/>
    </row>
    <row r="106" spans="1:8" s="19" customFormat="1" ht="12">
      <c r="A106" s="277"/>
      <c r="B106" s="139" t="s">
        <v>169</v>
      </c>
      <c r="C106" s="187">
        <v>7</v>
      </c>
      <c r="D106" s="188">
        <v>819</v>
      </c>
      <c r="E106" s="138">
        <v>135.23999999999998</v>
      </c>
      <c r="F106" s="138">
        <v>130.30000000000001</v>
      </c>
      <c r="G106" s="138">
        <v>4.9399999999999693</v>
      </c>
      <c r="H106" s="136"/>
    </row>
    <row r="107" spans="1:8" s="19" customFormat="1" ht="12">
      <c r="A107" s="277"/>
      <c r="B107" s="139" t="s">
        <v>170</v>
      </c>
      <c r="C107" s="187">
        <v>3</v>
      </c>
      <c r="D107" s="188">
        <v>674</v>
      </c>
      <c r="E107" s="138">
        <v>109.64</v>
      </c>
      <c r="F107" s="138">
        <v>68.099999999999994</v>
      </c>
      <c r="G107" s="138">
        <v>41.540000000000006</v>
      </c>
      <c r="H107" s="136"/>
    </row>
    <row r="108" spans="1:8" s="19" customFormat="1" ht="12">
      <c r="A108" s="277"/>
      <c r="B108" s="139" t="s">
        <v>171</v>
      </c>
      <c r="C108" s="187">
        <v>8</v>
      </c>
      <c r="D108" s="188">
        <v>953</v>
      </c>
      <c r="E108" s="138">
        <v>157.28</v>
      </c>
      <c r="F108" s="138">
        <v>135.30000000000001</v>
      </c>
      <c r="G108" s="138">
        <v>21.97999999999999</v>
      </c>
      <c r="H108" s="136"/>
    </row>
    <row r="109" spans="1:8" s="19" customFormat="1" ht="12">
      <c r="A109" s="277"/>
      <c r="B109" s="139" t="s">
        <v>172</v>
      </c>
      <c r="C109" s="187">
        <v>8</v>
      </c>
      <c r="D109" s="188">
        <v>611</v>
      </c>
      <c r="E109" s="138">
        <v>102.56</v>
      </c>
      <c r="F109" s="138">
        <v>87.3</v>
      </c>
      <c r="G109" s="138">
        <v>15.260000000000005</v>
      </c>
      <c r="H109" s="136"/>
    </row>
    <row r="110" spans="1:8" s="19" customFormat="1" ht="12">
      <c r="A110" s="277"/>
      <c r="B110" s="139" t="s">
        <v>173</v>
      </c>
      <c r="C110" s="187">
        <v>3</v>
      </c>
      <c r="D110" s="188">
        <v>522</v>
      </c>
      <c r="E110" s="138">
        <v>85.32</v>
      </c>
      <c r="F110" s="138">
        <v>50.6</v>
      </c>
      <c r="G110" s="138">
        <v>34.719999999999992</v>
      </c>
      <c r="H110" s="136"/>
    </row>
    <row r="111" spans="1:8" s="19" customFormat="1" ht="12">
      <c r="A111" s="277"/>
      <c r="B111" s="139" t="s">
        <v>174</v>
      </c>
      <c r="C111" s="187">
        <v>2</v>
      </c>
      <c r="D111" s="188">
        <v>611</v>
      </c>
      <c r="E111" s="138">
        <v>74.52</v>
      </c>
      <c r="F111" s="138">
        <v>56.5</v>
      </c>
      <c r="G111" s="138">
        <v>18.019999999999996</v>
      </c>
      <c r="H111" s="136"/>
    </row>
    <row r="112" spans="1:8" s="19" customFormat="1" ht="12">
      <c r="A112" s="278"/>
      <c r="B112" s="139" t="s">
        <v>175</v>
      </c>
      <c r="C112" s="187">
        <v>12</v>
      </c>
      <c r="D112" s="188">
        <v>1177</v>
      </c>
      <c r="E112" s="138">
        <v>195.51999999999998</v>
      </c>
      <c r="F112" s="138">
        <v>171</v>
      </c>
      <c r="G112" s="138">
        <v>24.519999999999982</v>
      </c>
      <c r="H112" s="136"/>
    </row>
    <row r="113" spans="1:8" ht="18" customHeight="1">
      <c r="A113" s="276" t="s">
        <v>25</v>
      </c>
      <c r="B113" s="5" t="s">
        <v>26</v>
      </c>
      <c r="C113" s="185">
        <v>51</v>
      </c>
      <c r="D113" s="185">
        <v>11749</v>
      </c>
      <c r="E113" s="135">
        <v>1647.6</v>
      </c>
      <c r="F113" s="135">
        <v>1449.9</v>
      </c>
      <c r="G113" s="135">
        <v>197.6999999999999</v>
      </c>
      <c r="H113" s="186"/>
    </row>
    <row r="114" spans="1:8" ht="21" customHeight="1">
      <c r="A114" s="277"/>
      <c r="B114" s="5" t="s">
        <v>5</v>
      </c>
      <c r="C114" s="185">
        <v>20</v>
      </c>
      <c r="D114" s="185">
        <v>2816</v>
      </c>
      <c r="E114" s="135">
        <v>349.91999999999996</v>
      </c>
      <c r="F114" s="135">
        <v>441.3</v>
      </c>
      <c r="G114" s="135">
        <v>-91.380000000000024</v>
      </c>
      <c r="H114" s="186"/>
    </row>
    <row r="115" spans="1:8" s="19" customFormat="1" ht="12">
      <c r="A115" s="277"/>
      <c r="B115" s="184" t="s">
        <v>177</v>
      </c>
      <c r="C115" s="187">
        <v>20</v>
      </c>
      <c r="D115" s="188">
        <v>1772</v>
      </c>
      <c r="E115" s="138">
        <v>224.64</v>
      </c>
      <c r="F115" s="138">
        <v>323.3</v>
      </c>
      <c r="G115" s="138">
        <v>-98.660000000000025</v>
      </c>
      <c r="H115" s="136"/>
    </row>
    <row r="116" spans="1:8" s="19" customFormat="1" ht="12">
      <c r="A116" s="277"/>
      <c r="B116" s="184" t="s">
        <v>178</v>
      </c>
      <c r="C116" s="187">
        <v>0</v>
      </c>
      <c r="D116" s="188">
        <v>576</v>
      </c>
      <c r="E116" s="138">
        <v>69.12</v>
      </c>
      <c r="F116" s="138">
        <v>75</v>
      </c>
      <c r="G116" s="138">
        <v>-5.8799999999999955</v>
      </c>
      <c r="H116" s="136"/>
    </row>
    <row r="117" spans="1:8" s="19" customFormat="1" ht="12">
      <c r="A117" s="277"/>
      <c r="B117" s="184" t="s">
        <v>179</v>
      </c>
      <c r="C117" s="187">
        <v>0</v>
      </c>
      <c r="D117" s="188">
        <v>468</v>
      </c>
      <c r="E117" s="138">
        <v>56.16</v>
      </c>
      <c r="F117" s="138">
        <v>43</v>
      </c>
      <c r="G117" s="138">
        <v>13.159999999999997</v>
      </c>
      <c r="H117" s="136"/>
    </row>
    <row r="118" spans="1:8" s="19" customFormat="1" ht="12">
      <c r="A118" s="277"/>
      <c r="B118" s="139" t="s">
        <v>180</v>
      </c>
      <c r="C118" s="187">
        <v>4</v>
      </c>
      <c r="D118" s="188">
        <v>335</v>
      </c>
      <c r="E118" s="138">
        <v>42.6</v>
      </c>
      <c r="F118" s="138">
        <v>40.200000000000003</v>
      </c>
      <c r="G118" s="138">
        <v>2.3999999999999986</v>
      </c>
      <c r="H118" s="136"/>
    </row>
    <row r="119" spans="1:8" s="19" customFormat="1" ht="12">
      <c r="A119" s="277"/>
      <c r="B119" s="139" t="s">
        <v>181</v>
      </c>
      <c r="C119" s="187">
        <v>6</v>
      </c>
      <c r="D119" s="188">
        <v>429</v>
      </c>
      <c r="E119" s="138">
        <v>55.08</v>
      </c>
      <c r="F119" s="138">
        <v>44.2</v>
      </c>
      <c r="G119" s="138">
        <v>10.879999999999995</v>
      </c>
      <c r="H119" s="136"/>
    </row>
    <row r="120" spans="1:8" s="19" customFormat="1" ht="12">
      <c r="A120" s="277"/>
      <c r="B120" s="139" t="s">
        <v>182</v>
      </c>
      <c r="C120" s="187">
        <v>4</v>
      </c>
      <c r="D120" s="188">
        <v>361</v>
      </c>
      <c r="E120" s="138">
        <v>60.16</v>
      </c>
      <c r="F120" s="138">
        <v>44.2</v>
      </c>
      <c r="G120" s="138">
        <v>15.959999999999994</v>
      </c>
      <c r="H120" s="136"/>
    </row>
    <row r="121" spans="1:8" s="19" customFormat="1" ht="12">
      <c r="A121" s="277"/>
      <c r="B121" s="189" t="s">
        <v>183</v>
      </c>
      <c r="C121" s="187">
        <v>4</v>
      </c>
      <c r="D121" s="188">
        <v>2509</v>
      </c>
      <c r="E121" s="138">
        <v>303.47999999999996</v>
      </c>
      <c r="F121" s="138">
        <v>215.6</v>
      </c>
      <c r="G121" s="138">
        <v>87.879999999999967</v>
      </c>
      <c r="H121" s="136"/>
    </row>
    <row r="122" spans="1:8" s="19" customFormat="1" ht="12">
      <c r="A122" s="277"/>
      <c r="B122" s="139" t="s">
        <v>184</v>
      </c>
      <c r="C122" s="187">
        <v>3</v>
      </c>
      <c r="D122" s="188">
        <v>218</v>
      </c>
      <c r="E122" s="138">
        <v>27.96</v>
      </c>
      <c r="F122" s="138">
        <v>20.100000000000001</v>
      </c>
      <c r="G122" s="138">
        <v>7.8599999999999994</v>
      </c>
      <c r="H122" s="136"/>
    </row>
    <row r="123" spans="1:8" s="19" customFormat="1" ht="12">
      <c r="A123" s="277"/>
      <c r="B123" s="139" t="s">
        <v>185</v>
      </c>
      <c r="C123" s="187">
        <v>2</v>
      </c>
      <c r="D123" s="188">
        <v>264</v>
      </c>
      <c r="E123" s="138">
        <v>32.880000000000003</v>
      </c>
      <c r="F123" s="138">
        <v>21.6</v>
      </c>
      <c r="G123" s="138">
        <v>11.280000000000001</v>
      </c>
      <c r="H123" s="136"/>
    </row>
    <row r="124" spans="1:8" s="19" customFormat="1" ht="12">
      <c r="A124" s="277"/>
      <c r="B124" s="139" t="s">
        <v>186</v>
      </c>
      <c r="C124" s="187">
        <v>4</v>
      </c>
      <c r="D124" s="188">
        <v>2162</v>
      </c>
      <c r="E124" s="138">
        <v>348.32</v>
      </c>
      <c r="F124" s="138">
        <v>266.60000000000002</v>
      </c>
      <c r="G124" s="138">
        <v>81.71999999999997</v>
      </c>
      <c r="H124" s="136"/>
    </row>
    <row r="125" spans="1:8" s="19" customFormat="1" ht="12">
      <c r="A125" s="277"/>
      <c r="B125" s="139" t="s">
        <v>187</v>
      </c>
      <c r="C125" s="187">
        <v>1</v>
      </c>
      <c r="D125" s="188">
        <v>794</v>
      </c>
      <c r="E125" s="138">
        <v>127.64</v>
      </c>
      <c r="F125" s="138">
        <v>100.5</v>
      </c>
      <c r="G125" s="138">
        <v>27.14</v>
      </c>
      <c r="H125" s="136"/>
    </row>
    <row r="126" spans="1:8" s="19" customFormat="1" ht="12">
      <c r="A126" s="278"/>
      <c r="B126" s="139" t="s">
        <v>188</v>
      </c>
      <c r="C126" s="187">
        <v>3</v>
      </c>
      <c r="D126" s="188">
        <v>1861</v>
      </c>
      <c r="E126" s="138">
        <v>299.56</v>
      </c>
      <c r="F126" s="138">
        <v>255.6</v>
      </c>
      <c r="G126" s="138">
        <v>43.960000000000008</v>
      </c>
      <c r="H126" s="136"/>
    </row>
    <row r="127" spans="1:8" ht="15.95" customHeight="1">
      <c r="A127" s="276" t="s">
        <v>27</v>
      </c>
      <c r="B127" s="5" t="s">
        <v>28</v>
      </c>
      <c r="C127" s="185">
        <v>41</v>
      </c>
      <c r="D127" s="185">
        <v>15841</v>
      </c>
      <c r="E127" s="135">
        <v>2141.6000000000004</v>
      </c>
      <c r="F127" s="135">
        <v>1936.7</v>
      </c>
      <c r="G127" s="135">
        <v>204.90000000000009</v>
      </c>
      <c r="H127" s="186"/>
    </row>
    <row r="128" spans="1:8" ht="25.5" customHeight="1">
      <c r="A128" s="277"/>
      <c r="B128" s="5" t="s">
        <v>5</v>
      </c>
      <c r="C128" s="185">
        <v>19</v>
      </c>
      <c r="D128" s="185">
        <v>7131</v>
      </c>
      <c r="E128" s="135">
        <v>867.12</v>
      </c>
      <c r="F128" s="135">
        <v>843.3</v>
      </c>
      <c r="G128" s="135">
        <v>23.82000000000005</v>
      </c>
      <c r="H128" s="186"/>
    </row>
    <row r="129" spans="1:8" s="19" customFormat="1" ht="12">
      <c r="A129" s="277"/>
      <c r="B129" s="184" t="s">
        <v>190</v>
      </c>
      <c r="C129" s="187">
        <v>19</v>
      </c>
      <c r="D129" s="188">
        <v>7131</v>
      </c>
      <c r="E129" s="138">
        <v>867.12</v>
      </c>
      <c r="F129" s="138">
        <v>843.3</v>
      </c>
      <c r="G129" s="138">
        <v>23.82000000000005</v>
      </c>
      <c r="H129" s="136"/>
    </row>
    <row r="130" spans="1:8" s="19" customFormat="1" ht="12">
      <c r="A130" s="277"/>
      <c r="B130" s="139" t="s">
        <v>193</v>
      </c>
      <c r="C130" s="187">
        <v>7</v>
      </c>
      <c r="D130" s="188">
        <v>3308</v>
      </c>
      <c r="E130" s="138">
        <v>401.15999999999997</v>
      </c>
      <c r="F130" s="138">
        <v>326.8</v>
      </c>
      <c r="G130" s="138">
        <v>74.359999999999957</v>
      </c>
      <c r="H130" s="136"/>
    </row>
    <row r="131" spans="1:8" s="19" customFormat="1" ht="12">
      <c r="A131" s="277"/>
      <c r="B131" s="139" t="s">
        <v>194</v>
      </c>
      <c r="C131" s="187">
        <v>4</v>
      </c>
      <c r="D131" s="188">
        <v>1257</v>
      </c>
      <c r="E131" s="138">
        <v>203.52</v>
      </c>
      <c r="F131" s="138">
        <v>230.7</v>
      </c>
      <c r="G131" s="138">
        <v>-27.179999999999978</v>
      </c>
      <c r="H131" s="136"/>
    </row>
    <row r="132" spans="1:8" s="19" customFormat="1" ht="12">
      <c r="A132" s="277"/>
      <c r="B132" s="139" t="s">
        <v>195</v>
      </c>
      <c r="C132" s="187">
        <v>5</v>
      </c>
      <c r="D132" s="188">
        <v>753</v>
      </c>
      <c r="E132" s="138">
        <v>123.48</v>
      </c>
      <c r="F132" s="138">
        <v>108.7</v>
      </c>
      <c r="G132" s="138">
        <v>14.780000000000001</v>
      </c>
      <c r="H132" s="136"/>
    </row>
    <row r="133" spans="1:8" s="19" customFormat="1" ht="12">
      <c r="A133" s="278"/>
      <c r="B133" s="139" t="s">
        <v>196</v>
      </c>
      <c r="C133" s="187">
        <v>6</v>
      </c>
      <c r="D133" s="188">
        <v>3392</v>
      </c>
      <c r="E133" s="138">
        <v>546.32000000000005</v>
      </c>
      <c r="F133" s="138">
        <v>427.2</v>
      </c>
      <c r="G133" s="138">
        <v>119.12000000000006</v>
      </c>
      <c r="H133" s="136"/>
    </row>
    <row r="134" spans="1:8" ht="14.45" customHeight="1">
      <c r="A134" s="276" t="s">
        <v>29</v>
      </c>
      <c r="B134" s="5" t="s">
        <v>30</v>
      </c>
      <c r="C134" s="185">
        <v>52</v>
      </c>
      <c r="D134" s="185">
        <v>25171</v>
      </c>
      <c r="E134" s="135">
        <v>3556.5599999999995</v>
      </c>
      <c r="F134" s="135">
        <v>2788.5999999999995</v>
      </c>
      <c r="G134" s="135">
        <v>767.95999999999992</v>
      </c>
      <c r="H134" s="186"/>
    </row>
    <row r="135" spans="1:8" ht="23.45" customHeight="1">
      <c r="A135" s="277"/>
      <c r="B135" s="5" t="s">
        <v>5</v>
      </c>
      <c r="C135" s="185">
        <v>13</v>
      </c>
      <c r="D135" s="185">
        <v>6606</v>
      </c>
      <c r="E135" s="135">
        <v>800.52</v>
      </c>
      <c r="F135" s="135">
        <v>675.6</v>
      </c>
      <c r="G135" s="135">
        <v>124.91999999999999</v>
      </c>
      <c r="H135" s="186"/>
    </row>
    <row r="136" spans="1:8" s="19" customFormat="1" ht="12">
      <c r="A136" s="277"/>
      <c r="B136" s="184" t="s">
        <v>198</v>
      </c>
      <c r="C136" s="187">
        <v>13</v>
      </c>
      <c r="D136" s="188">
        <v>5062</v>
      </c>
      <c r="E136" s="138">
        <v>615.24</v>
      </c>
      <c r="F136" s="138">
        <v>542.6</v>
      </c>
      <c r="G136" s="138">
        <v>72.639999999999986</v>
      </c>
      <c r="H136" s="136"/>
    </row>
    <row r="137" spans="1:8" s="19" customFormat="1" ht="12">
      <c r="A137" s="277"/>
      <c r="B137" s="184" t="s">
        <v>199</v>
      </c>
      <c r="C137" s="187">
        <v>0</v>
      </c>
      <c r="D137" s="188">
        <v>1544</v>
      </c>
      <c r="E137" s="138">
        <v>185.28</v>
      </c>
      <c r="F137" s="138">
        <v>133</v>
      </c>
      <c r="G137" s="138">
        <v>52.28</v>
      </c>
      <c r="H137" s="136"/>
    </row>
    <row r="138" spans="1:8" s="19" customFormat="1" ht="12">
      <c r="A138" s="277"/>
      <c r="B138" s="139" t="s">
        <v>200</v>
      </c>
      <c r="C138" s="187">
        <v>4</v>
      </c>
      <c r="D138" s="188">
        <v>2314</v>
      </c>
      <c r="E138" s="138">
        <v>372.64</v>
      </c>
      <c r="F138" s="138">
        <v>301.2</v>
      </c>
      <c r="G138" s="138">
        <v>71.44</v>
      </c>
      <c r="H138" s="136"/>
    </row>
    <row r="139" spans="1:8" s="19" customFormat="1" ht="12">
      <c r="A139" s="277"/>
      <c r="B139" s="139" t="s">
        <v>201</v>
      </c>
      <c r="C139" s="187">
        <v>1</v>
      </c>
      <c r="D139" s="188">
        <v>766</v>
      </c>
      <c r="E139" s="138">
        <v>92.52</v>
      </c>
      <c r="F139" s="138">
        <v>46.5</v>
      </c>
      <c r="G139" s="138">
        <v>46.019999999999996</v>
      </c>
      <c r="H139" s="136"/>
    </row>
    <row r="140" spans="1:8" s="19" customFormat="1" ht="12">
      <c r="A140" s="277"/>
      <c r="B140" s="139" t="s">
        <v>202</v>
      </c>
      <c r="C140" s="187">
        <v>8</v>
      </c>
      <c r="D140" s="188">
        <v>3323</v>
      </c>
      <c r="E140" s="138">
        <v>403.56</v>
      </c>
      <c r="F140" s="138">
        <v>284.2</v>
      </c>
      <c r="G140" s="138">
        <v>119.36000000000001</v>
      </c>
      <c r="H140" s="136"/>
    </row>
    <row r="141" spans="1:8" s="19" customFormat="1" ht="12">
      <c r="A141" s="277"/>
      <c r="B141" s="139" t="s">
        <v>203</v>
      </c>
      <c r="C141" s="187">
        <v>2</v>
      </c>
      <c r="D141" s="188">
        <v>1112</v>
      </c>
      <c r="E141" s="138">
        <v>179.11999999999998</v>
      </c>
      <c r="F141" s="138">
        <v>153.1</v>
      </c>
      <c r="G141" s="138">
        <v>26.019999999999982</v>
      </c>
      <c r="H141" s="136"/>
    </row>
    <row r="142" spans="1:8" s="19" customFormat="1" ht="12">
      <c r="A142" s="277"/>
      <c r="B142" s="139" t="s">
        <v>204</v>
      </c>
      <c r="C142" s="187">
        <v>1</v>
      </c>
      <c r="D142" s="188">
        <v>831</v>
      </c>
      <c r="E142" s="138">
        <v>133.56</v>
      </c>
      <c r="F142" s="138">
        <v>83.5</v>
      </c>
      <c r="G142" s="138">
        <v>50.06</v>
      </c>
      <c r="H142" s="136"/>
    </row>
    <row r="143" spans="1:8" s="19" customFormat="1" ht="12">
      <c r="A143" s="277"/>
      <c r="B143" s="139" t="s">
        <v>205</v>
      </c>
      <c r="C143" s="187">
        <v>8</v>
      </c>
      <c r="D143" s="188">
        <v>3971</v>
      </c>
      <c r="E143" s="138">
        <v>640.16</v>
      </c>
      <c r="F143" s="138">
        <v>493.8</v>
      </c>
      <c r="G143" s="138">
        <v>146.35999999999996</v>
      </c>
      <c r="H143" s="136"/>
    </row>
    <row r="144" spans="1:8" s="19" customFormat="1" ht="12">
      <c r="A144" s="277"/>
      <c r="B144" s="139" t="s">
        <v>206</v>
      </c>
      <c r="C144" s="187">
        <v>2</v>
      </c>
      <c r="D144" s="188">
        <v>875</v>
      </c>
      <c r="E144" s="138">
        <v>106.2</v>
      </c>
      <c r="F144" s="138">
        <v>74.099999999999994</v>
      </c>
      <c r="G144" s="138">
        <v>32.100000000000009</v>
      </c>
      <c r="H144" s="136"/>
    </row>
    <row r="145" spans="1:8" s="19" customFormat="1" ht="12">
      <c r="A145" s="277"/>
      <c r="B145" s="139" t="s">
        <v>207</v>
      </c>
      <c r="C145" s="187">
        <v>4</v>
      </c>
      <c r="D145" s="188">
        <v>922</v>
      </c>
      <c r="E145" s="138">
        <v>113.04</v>
      </c>
      <c r="F145" s="138">
        <v>87.7</v>
      </c>
      <c r="G145" s="138">
        <v>25.340000000000003</v>
      </c>
      <c r="H145" s="136"/>
    </row>
    <row r="146" spans="1:8" s="19" customFormat="1" ht="12">
      <c r="A146" s="277"/>
      <c r="B146" s="139" t="s">
        <v>208</v>
      </c>
      <c r="C146" s="187">
        <v>1</v>
      </c>
      <c r="D146" s="188">
        <v>58</v>
      </c>
      <c r="E146" s="138">
        <v>7.56</v>
      </c>
      <c r="F146" s="138">
        <v>7</v>
      </c>
      <c r="G146" s="138">
        <v>0.55999999999999961</v>
      </c>
      <c r="H146" s="136"/>
    </row>
    <row r="147" spans="1:8" s="19" customFormat="1" ht="12">
      <c r="A147" s="277"/>
      <c r="B147" s="139" t="s">
        <v>209</v>
      </c>
      <c r="C147" s="187">
        <v>3</v>
      </c>
      <c r="D147" s="188">
        <v>1620</v>
      </c>
      <c r="E147" s="138">
        <v>261</v>
      </c>
      <c r="F147" s="138">
        <v>200.6</v>
      </c>
      <c r="G147" s="138">
        <v>60.400000000000006</v>
      </c>
      <c r="H147" s="136"/>
    </row>
    <row r="148" spans="1:8" s="19" customFormat="1" ht="12">
      <c r="A148" s="277"/>
      <c r="B148" s="139" t="s">
        <v>210</v>
      </c>
      <c r="C148" s="187">
        <v>4</v>
      </c>
      <c r="D148" s="188">
        <v>1911</v>
      </c>
      <c r="E148" s="138">
        <v>308.15999999999997</v>
      </c>
      <c r="F148" s="138">
        <v>255.2</v>
      </c>
      <c r="G148" s="138">
        <v>52.95999999999998</v>
      </c>
      <c r="H148" s="136"/>
    </row>
    <row r="149" spans="1:8" s="19" customFormat="1" ht="12">
      <c r="A149" s="278"/>
      <c r="B149" s="139" t="s">
        <v>211</v>
      </c>
      <c r="C149" s="187">
        <v>1</v>
      </c>
      <c r="D149" s="188">
        <v>862</v>
      </c>
      <c r="E149" s="138">
        <v>138.51999999999998</v>
      </c>
      <c r="F149" s="138">
        <v>126.1</v>
      </c>
      <c r="G149" s="138">
        <v>12.419999999999987</v>
      </c>
      <c r="H149" s="136"/>
    </row>
    <row r="150" spans="1:8" ht="26.45" customHeight="1">
      <c r="A150" s="279" t="s">
        <v>31</v>
      </c>
      <c r="B150" s="144" t="s">
        <v>32</v>
      </c>
      <c r="C150" s="185">
        <v>36</v>
      </c>
      <c r="D150" s="185">
        <v>16875</v>
      </c>
      <c r="E150" s="135">
        <v>2721.5999999999995</v>
      </c>
      <c r="F150" s="135">
        <v>2345.3999999999996</v>
      </c>
      <c r="G150" s="135">
        <v>376.19999999999987</v>
      </c>
      <c r="H150" s="186"/>
    </row>
    <row r="151" spans="1:8" s="19" customFormat="1" ht="12">
      <c r="A151" s="280"/>
      <c r="B151" s="139" t="s">
        <v>213</v>
      </c>
      <c r="C151" s="187">
        <v>13</v>
      </c>
      <c r="D151" s="188">
        <v>6212</v>
      </c>
      <c r="E151" s="138">
        <v>1001.7199999999999</v>
      </c>
      <c r="F151" s="138">
        <v>928</v>
      </c>
      <c r="G151" s="138">
        <v>73.719999999999914</v>
      </c>
      <c r="H151" s="136"/>
    </row>
    <row r="152" spans="1:8" s="19" customFormat="1" ht="12">
      <c r="A152" s="280"/>
      <c r="B152" s="139" t="s">
        <v>214</v>
      </c>
      <c r="C152" s="187">
        <v>5</v>
      </c>
      <c r="D152" s="188">
        <v>1770</v>
      </c>
      <c r="E152" s="138">
        <v>286.2</v>
      </c>
      <c r="F152" s="138">
        <v>270.7</v>
      </c>
      <c r="G152" s="138">
        <v>15.5</v>
      </c>
      <c r="H152" s="136"/>
    </row>
    <row r="153" spans="1:8" s="19" customFormat="1" ht="12">
      <c r="A153" s="280"/>
      <c r="B153" s="139" t="s">
        <v>216</v>
      </c>
      <c r="C153" s="187">
        <v>4</v>
      </c>
      <c r="D153" s="188">
        <v>1678</v>
      </c>
      <c r="E153" s="138">
        <v>270.88</v>
      </c>
      <c r="F153" s="138">
        <v>192.6</v>
      </c>
      <c r="G153" s="138">
        <v>78.28</v>
      </c>
      <c r="H153" s="136"/>
    </row>
    <row r="154" spans="1:8" s="19" customFormat="1" ht="12">
      <c r="A154" s="280"/>
      <c r="B154" s="139" t="s">
        <v>217</v>
      </c>
      <c r="C154" s="187">
        <v>3</v>
      </c>
      <c r="D154" s="188">
        <v>1534</v>
      </c>
      <c r="E154" s="138">
        <v>247.24</v>
      </c>
      <c r="F154" s="138">
        <v>195.6</v>
      </c>
      <c r="G154" s="138">
        <v>51.640000000000015</v>
      </c>
      <c r="H154" s="136"/>
    </row>
    <row r="155" spans="1:8" s="19" customFormat="1" ht="12">
      <c r="A155" s="280"/>
      <c r="B155" s="139" t="s">
        <v>218</v>
      </c>
      <c r="C155" s="187">
        <v>2</v>
      </c>
      <c r="D155" s="188">
        <v>1089</v>
      </c>
      <c r="E155" s="138">
        <v>175.44</v>
      </c>
      <c r="F155" s="138">
        <v>144.1</v>
      </c>
      <c r="G155" s="138">
        <v>31.340000000000003</v>
      </c>
      <c r="H155" s="136"/>
    </row>
    <row r="156" spans="1:8" s="19" customFormat="1" ht="12">
      <c r="A156" s="280"/>
      <c r="B156" s="139" t="s">
        <v>219</v>
      </c>
      <c r="C156" s="187">
        <v>1</v>
      </c>
      <c r="D156" s="188">
        <v>936</v>
      </c>
      <c r="E156" s="138">
        <v>150.35999999999999</v>
      </c>
      <c r="F156" s="138">
        <v>133.1</v>
      </c>
      <c r="G156" s="138">
        <v>17.259999999999991</v>
      </c>
      <c r="H156" s="136"/>
    </row>
    <row r="157" spans="1:8" s="19" customFormat="1" ht="12">
      <c r="A157" s="280"/>
      <c r="B157" s="139" t="s">
        <v>221</v>
      </c>
      <c r="C157" s="187">
        <v>3</v>
      </c>
      <c r="D157" s="188">
        <v>1612</v>
      </c>
      <c r="E157" s="138">
        <v>259.72000000000003</v>
      </c>
      <c r="F157" s="138">
        <v>189.1</v>
      </c>
      <c r="G157" s="138">
        <v>70.620000000000033</v>
      </c>
      <c r="H157" s="136"/>
    </row>
    <row r="158" spans="1:8" s="19" customFormat="1" ht="12">
      <c r="A158" s="280"/>
      <c r="B158" s="139" t="s">
        <v>220</v>
      </c>
      <c r="C158" s="187">
        <v>1</v>
      </c>
      <c r="D158" s="188">
        <v>223</v>
      </c>
      <c r="E158" s="138">
        <v>36.28</v>
      </c>
      <c r="F158" s="138">
        <v>35.5</v>
      </c>
      <c r="G158" s="138">
        <v>0.78000000000000114</v>
      </c>
      <c r="H158" s="136"/>
    </row>
    <row r="159" spans="1:8" s="19" customFormat="1" ht="12">
      <c r="A159" s="281"/>
      <c r="B159" s="139" t="s">
        <v>222</v>
      </c>
      <c r="C159" s="187">
        <v>4</v>
      </c>
      <c r="D159" s="188">
        <v>1821</v>
      </c>
      <c r="E159" s="138">
        <v>293.76</v>
      </c>
      <c r="F159" s="138">
        <v>256.7</v>
      </c>
      <c r="G159" s="138">
        <v>37.06</v>
      </c>
      <c r="H159" s="136"/>
    </row>
  </sheetData>
  <mergeCells count="26">
    <mergeCell ref="A8:A17"/>
    <mergeCell ref="A127:A133"/>
    <mergeCell ref="A134:A149"/>
    <mergeCell ref="A150:A159"/>
    <mergeCell ref="A4:B6"/>
    <mergeCell ref="A72:A82"/>
    <mergeCell ref="A83:A89"/>
    <mergeCell ref="A90:A98"/>
    <mergeCell ref="A99:A112"/>
    <mergeCell ref="A113:A126"/>
    <mergeCell ref="A18:A25"/>
    <mergeCell ref="A26:A33"/>
    <mergeCell ref="A34:A48"/>
    <mergeCell ref="A49:A60"/>
    <mergeCell ref="A61:A71"/>
    <mergeCell ref="A1:B1"/>
    <mergeCell ref="F3:H3"/>
    <mergeCell ref="E5:E6"/>
    <mergeCell ref="C5:C6"/>
    <mergeCell ref="D5:D6"/>
    <mergeCell ref="A2:H2"/>
    <mergeCell ref="E4:G4"/>
    <mergeCell ref="C4:D4"/>
    <mergeCell ref="H4:H6"/>
    <mergeCell ref="F5:F6"/>
    <mergeCell ref="G5:G6"/>
  </mergeCells>
  <phoneticPr fontId="10" type="noConversion"/>
  <printOptions horizontalCentered="1"/>
  <pageMargins left="0.51181102362204722" right="0.31496062992125984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pane xSplit="2" ySplit="5" topLeftCell="C54" activePane="bottomRight" state="frozen"/>
      <selection pane="topRight" activeCell="C1" sqref="C1"/>
      <selection pane="bottomLeft" activeCell="A7" sqref="A7"/>
      <selection pane="bottomRight" activeCell="D20" sqref="D20"/>
    </sheetView>
  </sheetViews>
  <sheetFormatPr defaultColWidth="9" defaultRowHeight="14.25"/>
  <cols>
    <col min="1" max="1" width="11.625" style="194" customWidth="1"/>
    <col min="2" max="2" width="26.625" style="194" customWidth="1"/>
    <col min="3" max="3" width="7.625" style="194" customWidth="1"/>
    <col min="4" max="4" width="8" style="194" customWidth="1"/>
    <col min="5" max="6" width="9.125" style="194" customWidth="1"/>
    <col min="7" max="7" width="7.75" style="194" customWidth="1"/>
    <col min="8" max="8" width="7.875" style="194" customWidth="1"/>
    <col min="9" max="9" width="24.375" style="194" customWidth="1"/>
    <col min="10" max="16384" width="9" style="194"/>
  </cols>
  <sheetData>
    <row r="1" spans="1:8" ht="24" customHeight="1">
      <c r="A1" s="294" t="s">
        <v>282</v>
      </c>
      <c r="B1" s="294"/>
      <c r="C1" s="190"/>
      <c r="D1" s="190"/>
      <c r="E1" s="191"/>
      <c r="F1" s="192"/>
      <c r="G1" s="191"/>
      <c r="H1" s="193"/>
    </row>
    <row r="2" spans="1:8" ht="58.5" customHeight="1">
      <c r="A2" s="264" t="s">
        <v>317</v>
      </c>
      <c r="B2" s="264"/>
      <c r="C2" s="264"/>
      <c r="D2" s="264"/>
      <c r="E2" s="264"/>
      <c r="F2" s="264"/>
      <c r="G2" s="264"/>
      <c r="H2" s="264"/>
    </row>
    <row r="3" spans="1:8" ht="27.75" customHeight="1">
      <c r="A3" s="195" t="s">
        <v>2</v>
      </c>
      <c r="B3" s="195"/>
      <c r="C3" s="196"/>
      <c r="D3" s="196"/>
      <c r="E3" s="295" t="s">
        <v>283</v>
      </c>
      <c r="F3" s="295"/>
      <c r="G3" s="295"/>
      <c r="H3" s="193"/>
    </row>
    <row r="4" spans="1:8" s="197" customFormat="1" ht="26.25" customHeight="1">
      <c r="A4" s="282" t="s">
        <v>0</v>
      </c>
      <c r="B4" s="283"/>
      <c r="C4" s="296" t="s">
        <v>284</v>
      </c>
      <c r="D4" s="297"/>
      <c r="E4" s="298" t="s">
        <v>285</v>
      </c>
      <c r="F4" s="299"/>
      <c r="G4" s="300"/>
      <c r="H4" s="301" t="s">
        <v>229</v>
      </c>
    </row>
    <row r="5" spans="1:8" s="197" customFormat="1" ht="36.75" customHeight="1">
      <c r="A5" s="284"/>
      <c r="B5" s="285"/>
      <c r="C5" s="198" t="s">
        <v>286</v>
      </c>
      <c r="D5" s="198" t="s">
        <v>287</v>
      </c>
      <c r="E5" s="199" t="s">
        <v>288</v>
      </c>
      <c r="F5" s="200" t="s">
        <v>289</v>
      </c>
      <c r="G5" s="200" t="s">
        <v>290</v>
      </c>
      <c r="H5" s="301"/>
    </row>
    <row r="6" spans="1:8" ht="12" customHeight="1">
      <c r="A6" s="207"/>
      <c r="B6" s="207" t="s">
        <v>291</v>
      </c>
      <c r="C6" s="202">
        <v>131</v>
      </c>
      <c r="D6" s="202">
        <v>25573</v>
      </c>
      <c r="E6" s="203">
        <v>3295.1199999999994</v>
      </c>
      <c r="F6" s="203">
        <v>2339.6799999999998</v>
      </c>
      <c r="G6" s="203">
        <v>955.44</v>
      </c>
      <c r="H6" s="201"/>
    </row>
    <row r="7" spans="1:8" ht="12" customHeight="1">
      <c r="A7" s="288" t="s">
        <v>3</v>
      </c>
      <c r="B7" s="203" t="s">
        <v>4</v>
      </c>
      <c r="C7" s="208">
        <v>21</v>
      </c>
      <c r="D7" s="208">
        <v>3232</v>
      </c>
      <c r="E7" s="209">
        <v>400.44</v>
      </c>
      <c r="F7" s="209">
        <v>183.92</v>
      </c>
      <c r="G7" s="209">
        <v>216.51999999999998</v>
      </c>
      <c r="H7" s="201"/>
    </row>
    <row r="8" spans="1:8" ht="12" customHeight="1">
      <c r="A8" s="289"/>
      <c r="B8" s="203" t="s">
        <v>5</v>
      </c>
      <c r="C8" s="208">
        <v>19</v>
      </c>
      <c r="D8" s="208">
        <v>3088</v>
      </c>
      <c r="E8" s="209">
        <v>381.96</v>
      </c>
      <c r="F8" s="209">
        <v>168.91</v>
      </c>
      <c r="G8" s="209">
        <v>213.04999999999998</v>
      </c>
      <c r="H8" s="201"/>
    </row>
    <row r="9" spans="1:8" ht="12" customHeight="1">
      <c r="A9" s="289"/>
      <c r="B9" s="210" t="s">
        <v>292</v>
      </c>
      <c r="C9" s="204">
        <v>19</v>
      </c>
      <c r="D9" s="211">
        <v>3088</v>
      </c>
      <c r="E9" s="205">
        <v>381.96</v>
      </c>
      <c r="F9" s="205">
        <v>168.91</v>
      </c>
      <c r="G9" s="205">
        <v>213.04999999999998</v>
      </c>
      <c r="H9" s="201"/>
    </row>
    <row r="10" spans="1:8" ht="12" customHeight="1">
      <c r="A10" s="289"/>
      <c r="B10" s="212" t="s">
        <v>293</v>
      </c>
      <c r="C10" s="204">
        <v>2</v>
      </c>
      <c r="D10" s="211">
        <v>144</v>
      </c>
      <c r="E10" s="205">
        <v>18.48</v>
      </c>
      <c r="F10" s="205">
        <v>15.01</v>
      </c>
      <c r="G10" s="205">
        <v>3.4700000000000006</v>
      </c>
      <c r="H10" s="201"/>
    </row>
    <row r="11" spans="1:8" ht="12" customHeight="1">
      <c r="A11" s="288" t="s">
        <v>6</v>
      </c>
      <c r="B11" s="203" t="s">
        <v>7</v>
      </c>
      <c r="C11" s="208">
        <v>12</v>
      </c>
      <c r="D11" s="208">
        <v>1893</v>
      </c>
      <c r="E11" s="209">
        <v>234.35999999999999</v>
      </c>
      <c r="F11" s="209">
        <v>203.31</v>
      </c>
      <c r="G11" s="209">
        <v>31.049999999999997</v>
      </c>
      <c r="H11" s="201"/>
    </row>
    <row r="12" spans="1:8" ht="12" customHeight="1">
      <c r="A12" s="289"/>
      <c r="B12" s="203" t="s">
        <v>5</v>
      </c>
      <c r="C12" s="208">
        <v>12</v>
      </c>
      <c r="D12" s="208">
        <v>1876</v>
      </c>
      <c r="E12" s="209">
        <v>232.32</v>
      </c>
      <c r="F12" s="209">
        <v>199.88</v>
      </c>
      <c r="G12" s="209">
        <v>32.44</v>
      </c>
      <c r="H12" s="201"/>
    </row>
    <row r="13" spans="1:8" ht="12" customHeight="1">
      <c r="A13" s="289"/>
      <c r="B13" s="213" t="s">
        <v>294</v>
      </c>
      <c r="C13" s="204">
        <v>12</v>
      </c>
      <c r="D13" s="204">
        <v>1876</v>
      </c>
      <c r="E13" s="205">
        <v>232.32</v>
      </c>
      <c r="F13" s="205">
        <v>199.88</v>
      </c>
      <c r="G13" s="205">
        <v>32.44</v>
      </c>
      <c r="H13" s="201"/>
    </row>
    <row r="14" spans="1:8" ht="12" customHeight="1">
      <c r="A14" s="289"/>
      <c r="B14" s="214" t="s">
        <v>8</v>
      </c>
      <c r="C14" s="204">
        <v>0</v>
      </c>
      <c r="D14" s="204">
        <v>17</v>
      </c>
      <c r="E14" s="205">
        <v>2.04</v>
      </c>
      <c r="F14" s="205">
        <v>3.43</v>
      </c>
      <c r="G14" s="205">
        <v>-1.3900000000000001</v>
      </c>
      <c r="H14" s="206"/>
    </row>
    <row r="15" spans="1:8" ht="12" customHeight="1">
      <c r="A15" s="288" t="s">
        <v>9</v>
      </c>
      <c r="B15" s="203" t="s">
        <v>10</v>
      </c>
      <c r="C15" s="208">
        <v>6</v>
      </c>
      <c r="D15" s="208">
        <v>1087</v>
      </c>
      <c r="E15" s="209">
        <v>134.04</v>
      </c>
      <c r="F15" s="209">
        <v>103.89</v>
      </c>
      <c r="G15" s="209">
        <v>30.149999999999991</v>
      </c>
      <c r="H15" s="201"/>
    </row>
    <row r="16" spans="1:8" ht="12" customHeight="1">
      <c r="A16" s="289"/>
      <c r="B16" s="203" t="s">
        <v>5</v>
      </c>
      <c r="C16" s="202">
        <v>6</v>
      </c>
      <c r="D16" s="202">
        <v>1087</v>
      </c>
      <c r="E16" s="203">
        <v>134.04</v>
      </c>
      <c r="F16" s="203">
        <v>103.89</v>
      </c>
      <c r="G16" s="203">
        <v>30.149999999999991</v>
      </c>
      <c r="H16" s="201"/>
    </row>
    <row r="17" spans="1:8" ht="12" customHeight="1">
      <c r="A17" s="289"/>
      <c r="B17" s="213" t="s">
        <v>295</v>
      </c>
      <c r="C17" s="204">
        <v>6</v>
      </c>
      <c r="D17" s="204">
        <v>1087</v>
      </c>
      <c r="E17" s="205">
        <v>134.04</v>
      </c>
      <c r="F17" s="205">
        <v>103.89</v>
      </c>
      <c r="G17" s="205">
        <v>30.149999999999991</v>
      </c>
      <c r="H17" s="201"/>
    </row>
    <row r="18" spans="1:8" ht="12" customHeight="1">
      <c r="A18" s="288" t="s">
        <v>11</v>
      </c>
      <c r="B18" s="203" t="s">
        <v>12</v>
      </c>
      <c r="C18" s="208">
        <v>17</v>
      </c>
      <c r="D18" s="208">
        <v>1282</v>
      </c>
      <c r="E18" s="209">
        <v>164.04000000000002</v>
      </c>
      <c r="F18" s="209">
        <v>117.38</v>
      </c>
      <c r="G18" s="209">
        <v>46.660000000000018</v>
      </c>
      <c r="H18" s="201"/>
    </row>
    <row r="19" spans="1:8" ht="12" customHeight="1">
      <c r="A19" s="289"/>
      <c r="B19" s="203" t="s">
        <v>5</v>
      </c>
      <c r="C19" s="208">
        <v>14</v>
      </c>
      <c r="D19" s="208">
        <v>1083</v>
      </c>
      <c r="E19" s="209">
        <v>138.36000000000001</v>
      </c>
      <c r="F19" s="209">
        <v>100.32</v>
      </c>
      <c r="G19" s="209">
        <v>38.04000000000002</v>
      </c>
      <c r="H19" s="201"/>
    </row>
    <row r="20" spans="1:8" ht="12" customHeight="1">
      <c r="A20" s="289"/>
      <c r="B20" s="213" t="s">
        <v>296</v>
      </c>
      <c r="C20" s="204">
        <v>14</v>
      </c>
      <c r="D20" s="204">
        <v>1083</v>
      </c>
      <c r="E20" s="205">
        <v>138.36000000000001</v>
      </c>
      <c r="F20" s="205">
        <v>100.32</v>
      </c>
      <c r="G20" s="205">
        <v>38.04000000000002</v>
      </c>
      <c r="H20" s="201"/>
    </row>
    <row r="21" spans="1:8" ht="12" customHeight="1">
      <c r="A21" s="289"/>
      <c r="B21" s="212" t="s">
        <v>297</v>
      </c>
      <c r="C21" s="204">
        <v>3</v>
      </c>
      <c r="D21" s="204">
        <v>199</v>
      </c>
      <c r="E21" s="205">
        <v>25.68</v>
      </c>
      <c r="F21" s="205">
        <v>17.060000000000002</v>
      </c>
      <c r="G21" s="205">
        <v>8.6199999999999974</v>
      </c>
      <c r="H21" s="201"/>
    </row>
    <row r="22" spans="1:8" ht="12" customHeight="1">
      <c r="A22" s="288" t="s">
        <v>13</v>
      </c>
      <c r="B22" s="203" t="s">
        <v>14</v>
      </c>
      <c r="C22" s="208">
        <v>14</v>
      </c>
      <c r="D22" s="208">
        <v>4397</v>
      </c>
      <c r="E22" s="209">
        <v>536.04</v>
      </c>
      <c r="F22" s="209">
        <v>417.39</v>
      </c>
      <c r="G22" s="209">
        <v>118.65</v>
      </c>
      <c r="H22" s="201"/>
    </row>
    <row r="23" spans="1:8" ht="12" customHeight="1">
      <c r="A23" s="289"/>
      <c r="B23" s="203" t="s">
        <v>5</v>
      </c>
      <c r="C23" s="208">
        <v>12</v>
      </c>
      <c r="D23" s="208">
        <v>3633</v>
      </c>
      <c r="E23" s="209">
        <v>443.15999999999997</v>
      </c>
      <c r="F23" s="209">
        <v>345.59</v>
      </c>
      <c r="G23" s="209">
        <v>97.57</v>
      </c>
      <c r="H23" s="201"/>
    </row>
    <row r="24" spans="1:8" ht="12" customHeight="1">
      <c r="A24" s="289"/>
      <c r="B24" s="213" t="s">
        <v>298</v>
      </c>
      <c r="C24" s="204">
        <v>12</v>
      </c>
      <c r="D24" s="204">
        <v>3633</v>
      </c>
      <c r="E24" s="205">
        <v>443.15999999999997</v>
      </c>
      <c r="F24" s="205">
        <v>345.59</v>
      </c>
      <c r="G24" s="205">
        <v>97.57</v>
      </c>
      <c r="H24" s="201"/>
    </row>
    <row r="25" spans="1:8" ht="12" customHeight="1">
      <c r="A25" s="289"/>
      <c r="B25" s="212" t="s">
        <v>299</v>
      </c>
      <c r="C25" s="204">
        <v>2</v>
      </c>
      <c r="D25" s="204">
        <v>764</v>
      </c>
      <c r="E25" s="205">
        <v>92.88000000000001</v>
      </c>
      <c r="F25" s="205">
        <v>71.8</v>
      </c>
      <c r="G25" s="205">
        <v>21.080000000000013</v>
      </c>
      <c r="H25" s="201"/>
    </row>
    <row r="26" spans="1:8" ht="12" customHeight="1">
      <c r="A26" s="288" t="s">
        <v>15</v>
      </c>
      <c r="B26" s="203" t="s">
        <v>16</v>
      </c>
      <c r="C26" s="202">
        <v>4</v>
      </c>
      <c r="D26" s="202">
        <v>241</v>
      </c>
      <c r="E26" s="203">
        <v>31.32</v>
      </c>
      <c r="F26" s="203">
        <v>17.89</v>
      </c>
      <c r="G26" s="203">
        <v>13.43</v>
      </c>
      <c r="H26" s="201"/>
    </row>
    <row r="27" spans="1:8" ht="12" customHeight="1">
      <c r="A27" s="289"/>
      <c r="B27" s="203" t="s">
        <v>5</v>
      </c>
      <c r="C27" s="208">
        <v>4</v>
      </c>
      <c r="D27" s="208">
        <v>241</v>
      </c>
      <c r="E27" s="215">
        <v>31.32</v>
      </c>
      <c r="F27" s="215">
        <v>17.89</v>
      </c>
      <c r="G27" s="215">
        <v>13.43</v>
      </c>
      <c r="H27" s="201"/>
    </row>
    <row r="28" spans="1:8" ht="12" customHeight="1">
      <c r="A28" s="289"/>
      <c r="B28" s="213" t="s">
        <v>300</v>
      </c>
      <c r="C28" s="204">
        <v>4</v>
      </c>
      <c r="D28" s="204">
        <v>241</v>
      </c>
      <c r="E28" s="205">
        <v>31.32</v>
      </c>
      <c r="F28" s="205">
        <v>17.89</v>
      </c>
      <c r="G28" s="205">
        <v>13.43</v>
      </c>
      <c r="H28" s="201"/>
    </row>
    <row r="29" spans="1:8" ht="12" customHeight="1">
      <c r="A29" s="288" t="s">
        <v>17</v>
      </c>
      <c r="B29" s="203" t="s">
        <v>18</v>
      </c>
      <c r="C29" s="208">
        <v>8</v>
      </c>
      <c r="D29" s="208">
        <v>1471</v>
      </c>
      <c r="E29" s="209">
        <v>200.03999999999996</v>
      </c>
      <c r="F29" s="209">
        <v>90.010000000000019</v>
      </c>
      <c r="G29" s="209">
        <v>110.02999999999997</v>
      </c>
      <c r="H29" s="201"/>
    </row>
    <row r="30" spans="1:8" ht="12" customHeight="1">
      <c r="A30" s="289"/>
      <c r="B30" s="203" t="s">
        <v>5</v>
      </c>
      <c r="C30" s="208">
        <v>6</v>
      </c>
      <c r="D30" s="208">
        <v>833</v>
      </c>
      <c r="E30" s="209">
        <v>103.55999999999999</v>
      </c>
      <c r="F30" s="209">
        <v>64.12</v>
      </c>
      <c r="G30" s="209">
        <v>39.439999999999984</v>
      </c>
      <c r="H30" s="201"/>
    </row>
    <row r="31" spans="1:8" ht="12" customHeight="1">
      <c r="A31" s="289"/>
      <c r="B31" s="213" t="s">
        <v>301</v>
      </c>
      <c r="C31" s="204">
        <v>6</v>
      </c>
      <c r="D31" s="204">
        <v>833</v>
      </c>
      <c r="E31" s="205">
        <v>103.55999999999999</v>
      </c>
      <c r="F31" s="205">
        <v>64.12</v>
      </c>
      <c r="G31" s="205">
        <v>39.439999999999984</v>
      </c>
      <c r="H31" s="201"/>
    </row>
    <row r="32" spans="1:8" ht="12" customHeight="1">
      <c r="A32" s="289"/>
      <c r="B32" s="216" t="s">
        <v>302</v>
      </c>
      <c r="C32" s="204">
        <v>0</v>
      </c>
      <c r="D32" s="204">
        <v>10</v>
      </c>
      <c r="E32" s="205">
        <v>1.6</v>
      </c>
      <c r="F32" s="205">
        <v>1.4</v>
      </c>
      <c r="G32" s="205">
        <v>0.20000000000000018</v>
      </c>
      <c r="H32" s="201"/>
    </row>
    <row r="33" spans="1:8" ht="12" customHeight="1">
      <c r="A33" s="289"/>
      <c r="B33" s="212" t="s">
        <v>303</v>
      </c>
      <c r="C33" s="204">
        <v>1</v>
      </c>
      <c r="D33" s="204">
        <v>458</v>
      </c>
      <c r="E33" s="205">
        <v>73.88</v>
      </c>
      <c r="F33" s="205">
        <v>8.51</v>
      </c>
      <c r="G33" s="205">
        <v>65.36999999999999</v>
      </c>
      <c r="H33" s="201"/>
    </row>
    <row r="34" spans="1:8" ht="12" customHeight="1">
      <c r="A34" s="289"/>
      <c r="B34" s="212" t="s">
        <v>304</v>
      </c>
      <c r="C34" s="204">
        <v>1</v>
      </c>
      <c r="D34" s="204">
        <v>170</v>
      </c>
      <c r="E34" s="205">
        <v>21</v>
      </c>
      <c r="F34" s="205">
        <v>15.98</v>
      </c>
      <c r="G34" s="205">
        <v>5.0199999999999996</v>
      </c>
      <c r="H34" s="201"/>
    </row>
    <row r="35" spans="1:8" ht="12" customHeight="1">
      <c r="A35" s="288" t="s">
        <v>19</v>
      </c>
      <c r="B35" s="203" t="s">
        <v>20</v>
      </c>
      <c r="C35" s="202">
        <v>4</v>
      </c>
      <c r="D35" s="202">
        <v>1820</v>
      </c>
      <c r="E35" s="203">
        <v>220.8</v>
      </c>
      <c r="F35" s="203">
        <v>186.43999999999997</v>
      </c>
      <c r="G35" s="203">
        <v>34.360000000000042</v>
      </c>
      <c r="H35" s="201"/>
    </row>
    <row r="36" spans="1:8" ht="12" customHeight="1">
      <c r="A36" s="289"/>
      <c r="B36" s="203" t="s">
        <v>5</v>
      </c>
      <c r="C36" s="202">
        <v>4</v>
      </c>
      <c r="D36" s="202">
        <v>1820</v>
      </c>
      <c r="E36" s="203">
        <v>220.8</v>
      </c>
      <c r="F36" s="203">
        <v>186.43999999999997</v>
      </c>
      <c r="G36" s="203">
        <v>34.360000000000042</v>
      </c>
      <c r="H36" s="201"/>
    </row>
    <row r="37" spans="1:8" ht="12" customHeight="1">
      <c r="A37" s="289"/>
      <c r="B37" s="213" t="s">
        <v>305</v>
      </c>
      <c r="C37" s="204">
        <v>3</v>
      </c>
      <c r="D37" s="204">
        <v>1438</v>
      </c>
      <c r="E37" s="205">
        <v>174.36</v>
      </c>
      <c r="F37" s="205">
        <v>146.83999999999997</v>
      </c>
      <c r="G37" s="205">
        <v>27.520000000000039</v>
      </c>
      <c r="H37" s="201"/>
    </row>
    <row r="38" spans="1:8" ht="12" customHeight="1">
      <c r="A38" s="289"/>
      <c r="B38" s="213" t="s">
        <v>306</v>
      </c>
      <c r="C38" s="204">
        <v>1</v>
      </c>
      <c r="D38" s="204">
        <v>382</v>
      </c>
      <c r="E38" s="205">
        <v>46.440000000000005</v>
      </c>
      <c r="F38" s="205">
        <v>39.6</v>
      </c>
      <c r="G38" s="205">
        <v>6.8400000000000034</v>
      </c>
      <c r="H38" s="201"/>
    </row>
    <row r="39" spans="1:8" ht="12" customHeight="1">
      <c r="A39" s="288" t="s">
        <v>21</v>
      </c>
      <c r="B39" s="203" t="s">
        <v>22</v>
      </c>
      <c r="C39" s="208">
        <v>7</v>
      </c>
      <c r="D39" s="208">
        <v>1391</v>
      </c>
      <c r="E39" s="209">
        <v>186</v>
      </c>
      <c r="F39" s="209">
        <v>135.58000000000001</v>
      </c>
      <c r="G39" s="209">
        <v>50.42</v>
      </c>
      <c r="H39" s="201"/>
    </row>
    <row r="40" spans="1:8" ht="12" customHeight="1">
      <c r="A40" s="289"/>
      <c r="B40" s="203" t="s">
        <v>5</v>
      </c>
      <c r="C40" s="208">
        <v>5</v>
      </c>
      <c r="D40" s="208">
        <v>1019</v>
      </c>
      <c r="E40" s="209">
        <v>125.28</v>
      </c>
      <c r="F40" s="209">
        <v>88.26</v>
      </c>
      <c r="G40" s="209">
        <v>37.019999999999996</v>
      </c>
      <c r="H40" s="201"/>
    </row>
    <row r="41" spans="1:8" ht="12" customHeight="1">
      <c r="A41" s="289"/>
      <c r="B41" s="213" t="s">
        <v>307</v>
      </c>
      <c r="C41" s="204">
        <v>5</v>
      </c>
      <c r="D41" s="204">
        <v>1019</v>
      </c>
      <c r="E41" s="205">
        <v>125.28</v>
      </c>
      <c r="F41" s="205">
        <v>88.26</v>
      </c>
      <c r="G41" s="205">
        <v>37.019999999999996</v>
      </c>
      <c r="H41" s="201"/>
    </row>
    <row r="42" spans="1:8" ht="12" customHeight="1">
      <c r="A42" s="289"/>
      <c r="B42" s="214" t="s">
        <v>159</v>
      </c>
      <c r="C42" s="204">
        <v>1</v>
      </c>
      <c r="D42" s="204">
        <v>196</v>
      </c>
      <c r="E42" s="205">
        <v>31.96</v>
      </c>
      <c r="F42" s="205">
        <v>29.51</v>
      </c>
      <c r="G42" s="205">
        <v>2.4499999999999993</v>
      </c>
      <c r="H42" s="201"/>
    </row>
    <row r="43" spans="1:8" ht="12" customHeight="1">
      <c r="A43" s="293"/>
      <c r="B43" s="212" t="s">
        <v>308</v>
      </c>
      <c r="C43" s="204">
        <v>1</v>
      </c>
      <c r="D43" s="204">
        <v>176</v>
      </c>
      <c r="E43" s="205">
        <v>28.76</v>
      </c>
      <c r="F43" s="205">
        <v>17.809999999999999</v>
      </c>
      <c r="G43" s="205">
        <v>10.950000000000003</v>
      </c>
      <c r="H43" s="201"/>
    </row>
    <row r="44" spans="1:8" ht="12" customHeight="1">
      <c r="A44" s="288" t="s">
        <v>23</v>
      </c>
      <c r="B44" s="203" t="s">
        <v>24</v>
      </c>
      <c r="C44" s="208">
        <v>9</v>
      </c>
      <c r="D44" s="208">
        <v>692</v>
      </c>
      <c r="E44" s="209">
        <v>92.08</v>
      </c>
      <c r="F44" s="209">
        <v>61.620000000000005</v>
      </c>
      <c r="G44" s="209">
        <v>30.459999999999997</v>
      </c>
      <c r="H44" s="201"/>
    </row>
    <row r="45" spans="1:8" ht="12" customHeight="1">
      <c r="A45" s="289"/>
      <c r="B45" s="203" t="s">
        <v>5</v>
      </c>
      <c r="C45" s="208">
        <v>8</v>
      </c>
      <c r="D45" s="208">
        <v>601</v>
      </c>
      <c r="E45" s="209">
        <v>76.92</v>
      </c>
      <c r="F45" s="209">
        <v>39.620000000000005</v>
      </c>
      <c r="G45" s="209">
        <v>37.299999999999997</v>
      </c>
      <c r="H45" s="201"/>
    </row>
    <row r="46" spans="1:8" ht="12" customHeight="1">
      <c r="A46" s="289"/>
      <c r="B46" s="213" t="s">
        <v>309</v>
      </c>
      <c r="C46" s="204">
        <v>8</v>
      </c>
      <c r="D46" s="204">
        <v>601</v>
      </c>
      <c r="E46" s="205">
        <v>76.92</v>
      </c>
      <c r="F46" s="205">
        <v>39.620000000000005</v>
      </c>
      <c r="G46" s="205">
        <v>37.299999999999997</v>
      </c>
      <c r="H46" s="201"/>
    </row>
    <row r="47" spans="1:8" ht="12" customHeight="1">
      <c r="A47" s="289"/>
      <c r="B47" s="216" t="s">
        <v>310</v>
      </c>
      <c r="C47" s="204">
        <v>1</v>
      </c>
      <c r="D47" s="204">
        <v>91</v>
      </c>
      <c r="E47" s="205">
        <v>15.16</v>
      </c>
      <c r="F47" s="205">
        <v>22</v>
      </c>
      <c r="G47" s="205">
        <v>-6.84</v>
      </c>
      <c r="H47" s="206"/>
    </row>
    <row r="48" spans="1:8" ht="12" customHeight="1">
      <c r="A48" s="288" t="s">
        <v>25</v>
      </c>
      <c r="B48" s="203" t="s">
        <v>26</v>
      </c>
      <c r="C48" s="208">
        <v>8</v>
      </c>
      <c r="D48" s="208">
        <v>932</v>
      </c>
      <c r="E48" s="209">
        <v>116.64</v>
      </c>
      <c r="F48" s="209">
        <v>109.25</v>
      </c>
      <c r="G48" s="209">
        <v>7.3900000000000006</v>
      </c>
      <c r="H48" s="201"/>
    </row>
    <row r="49" spans="1:8" ht="12" customHeight="1">
      <c r="A49" s="289"/>
      <c r="B49" s="203" t="s">
        <v>5</v>
      </c>
      <c r="C49" s="208">
        <v>8</v>
      </c>
      <c r="D49" s="208">
        <v>932</v>
      </c>
      <c r="E49" s="209">
        <v>116.64</v>
      </c>
      <c r="F49" s="209">
        <v>109.25</v>
      </c>
      <c r="G49" s="209">
        <v>7.3900000000000006</v>
      </c>
      <c r="H49" s="201"/>
    </row>
    <row r="50" spans="1:8" ht="12" customHeight="1">
      <c r="A50" s="289"/>
      <c r="B50" s="213" t="s">
        <v>311</v>
      </c>
      <c r="C50" s="204">
        <v>8</v>
      </c>
      <c r="D50" s="204">
        <v>932</v>
      </c>
      <c r="E50" s="205">
        <v>116.64</v>
      </c>
      <c r="F50" s="205">
        <v>109.25</v>
      </c>
      <c r="G50" s="205">
        <v>7.3900000000000006</v>
      </c>
      <c r="H50" s="201"/>
    </row>
    <row r="51" spans="1:8" ht="12" customHeight="1">
      <c r="A51" s="288" t="s">
        <v>27</v>
      </c>
      <c r="B51" s="203" t="s">
        <v>28</v>
      </c>
      <c r="C51" s="208">
        <v>10</v>
      </c>
      <c r="D51" s="208">
        <v>3120</v>
      </c>
      <c r="E51" s="209">
        <v>458.08000000000004</v>
      </c>
      <c r="F51" s="209">
        <v>363.41999999999996</v>
      </c>
      <c r="G51" s="209">
        <v>94.660000000000053</v>
      </c>
      <c r="H51" s="201"/>
    </row>
    <row r="52" spans="1:8" ht="12" customHeight="1">
      <c r="A52" s="289"/>
      <c r="B52" s="203" t="s">
        <v>5</v>
      </c>
      <c r="C52" s="208">
        <v>10</v>
      </c>
      <c r="D52" s="208">
        <v>1178</v>
      </c>
      <c r="E52" s="209">
        <v>147.36000000000001</v>
      </c>
      <c r="F52" s="209">
        <v>140.5</v>
      </c>
      <c r="G52" s="209">
        <v>6.8600000000000136</v>
      </c>
      <c r="H52" s="201"/>
    </row>
    <row r="53" spans="1:8" ht="12" customHeight="1">
      <c r="A53" s="289"/>
      <c r="B53" s="213" t="s">
        <v>312</v>
      </c>
      <c r="C53" s="204">
        <v>10</v>
      </c>
      <c r="D53" s="204">
        <v>1178</v>
      </c>
      <c r="E53" s="205">
        <v>147.36000000000001</v>
      </c>
      <c r="F53" s="205">
        <v>140.5</v>
      </c>
      <c r="G53" s="205">
        <v>6.8600000000000136</v>
      </c>
      <c r="H53" s="201"/>
    </row>
    <row r="54" spans="1:8" ht="12" customHeight="1">
      <c r="A54" s="289"/>
      <c r="B54" s="212" t="s">
        <v>313</v>
      </c>
      <c r="C54" s="204">
        <v>0</v>
      </c>
      <c r="D54" s="204">
        <v>1942</v>
      </c>
      <c r="E54" s="205">
        <v>310.72000000000003</v>
      </c>
      <c r="F54" s="205">
        <v>222.92</v>
      </c>
      <c r="G54" s="205">
        <v>87.80000000000004</v>
      </c>
      <c r="H54" s="201"/>
    </row>
    <row r="55" spans="1:8" ht="12" customHeight="1">
      <c r="A55" s="288" t="s">
        <v>29</v>
      </c>
      <c r="B55" s="203" t="s">
        <v>30</v>
      </c>
      <c r="C55" s="202">
        <v>9</v>
      </c>
      <c r="D55" s="202">
        <v>3194</v>
      </c>
      <c r="E55" s="203">
        <v>388.67999999999995</v>
      </c>
      <c r="F55" s="203">
        <v>224.16</v>
      </c>
      <c r="G55" s="203">
        <v>164.51999999999995</v>
      </c>
      <c r="H55" s="201"/>
    </row>
    <row r="56" spans="1:8" ht="12" customHeight="1">
      <c r="A56" s="289"/>
      <c r="B56" s="203" t="s">
        <v>5</v>
      </c>
      <c r="C56" s="208">
        <v>9</v>
      </c>
      <c r="D56" s="208">
        <v>3194</v>
      </c>
      <c r="E56" s="209">
        <v>388.67999999999995</v>
      </c>
      <c r="F56" s="209">
        <v>224.16</v>
      </c>
      <c r="G56" s="209">
        <v>164.51999999999995</v>
      </c>
      <c r="H56" s="201"/>
    </row>
    <row r="57" spans="1:8" ht="12" customHeight="1">
      <c r="A57" s="289"/>
      <c r="B57" s="213" t="s">
        <v>314</v>
      </c>
      <c r="C57" s="204">
        <v>9</v>
      </c>
      <c r="D57" s="204">
        <v>3194</v>
      </c>
      <c r="E57" s="205">
        <v>388.67999999999995</v>
      </c>
      <c r="F57" s="205">
        <v>224.16</v>
      </c>
      <c r="G57" s="205">
        <v>164.51999999999995</v>
      </c>
      <c r="H57" s="201"/>
    </row>
    <row r="58" spans="1:8" ht="12" customHeight="1">
      <c r="A58" s="290" t="s">
        <v>31</v>
      </c>
      <c r="B58" s="217" t="s">
        <v>32</v>
      </c>
      <c r="C58" s="202">
        <v>2</v>
      </c>
      <c r="D58" s="202">
        <v>821</v>
      </c>
      <c r="E58" s="203">
        <v>132.56</v>
      </c>
      <c r="F58" s="203">
        <v>125.42</v>
      </c>
      <c r="G58" s="203">
        <v>7.1400000000000006</v>
      </c>
      <c r="H58" s="201"/>
    </row>
    <row r="59" spans="1:8" ht="12" customHeight="1">
      <c r="A59" s="291"/>
      <c r="B59" s="212" t="s">
        <v>315</v>
      </c>
      <c r="C59" s="204">
        <v>1</v>
      </c>
      <c r="D59" s="204">
        <v>235</v>
      </c>
      <c r="E59" s="205">
        <v>38.200000000000003</v>
      </c>
      <c r="F59" s="205">
        <v>55.08</v>
      </c>
      <c r="G59" s="205">
        <v>-16.879999999999995</v>
      </c>
      <c r="H59" s="201"/>
    </row>
    <row r="60" spans="1:8" ht="12" customHeight="1">
      <c r="A60" s="292"/>
      <c r="B60" s="212" t="s">
        <v>316</v>
      </c>
      <c r="C60" s="204">
        <v>1</v>
      </c>
      <c r="D60" s="204">
        <v>586</v>
      </c>
      <c r="E60" s="205">
        <v>94.36</v>
      </c>
      <c r="F60" s="205">
        <v>70.34</v>
      </c>
      <c r="G60" s="205">
        <v>24.019999999999996</v>
      </c>
      <c r="H60" s="201"/>
    </row>
  </sheetData>
  <mergeCells count="21">
    <mergeCell ref="A26:A28"/>
    <mergeCell ref="A1:B1"/>
    <mergeCell ref="A2:H2"/>
    <mergeCell ref="E3:G3"/>
    <mergeCell ref="A4:B5"/>
    <mergeCell ref="C4:D4"/>
    <mergeCell ref="E4:G4"/>
    <mergeCell ref="H4:H5"/>
    <mergeCell ref="A7:A10"/>
    <mergeCell ref="A11:A14"/>
    <mergeCell ref="A15:A17"/>
    <mergeCell ref="A18:A21"/>
    <mergeCell ref="A22:A25"/>
    <mergeCell ref="A55:A57"/>
    <mergeCell ref="A58:A60"/>
    <mergeCell ref="A29:A34"/>
    <mergeCell ref="A35:A38"/>
    <mergeCell ref="A39:A43"/>
    <mergeCell ref="A44:A47"/>
    <mergeCell ref="A48:A50"/>
    <mergeCell ref="A51:A54"/>
  </mergeCells>
  <phoneticPr fontId="10" type="noConversion"/>
  <printOptions horizontalCentered="1"/>
  <pageMargins left="0.70866141732283472" right="0.70866141732283472" top="0.94488188976377963" bottom="0.94488188976377963" header="0.31496062992125984" footer="0.31496062992125984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57"/>
  <sheetViews>
    <sheetView workbookViewId="0">
      <pane xSplit="2" ySplit="5" topLeftCell="C90" activePane="bottomRight" state="frozen"/>
      <selection pane="topRight"/>
      <selection pane="bottomLeft"/>
      <selection pane="bottomRight" activeCell="F109" sqref="F109"/>
    </sheetView>
  </sheetViews>
  <sheetFormatPr defaultColWidth="9" defaultRowHeight="14.25"/>
  <cols>
    <col min="1" max="1" width="6.625" style="10" customWidth="1"/>
    <col min="2" max="2" width="26.75" style="148" customWidth="1"/>
    <col min="3" max="3" width="8.5" style="162" customWidth="1"/>
    <col min="4" max="4" width="9.625" style="148" customWidth="1"/>
    <col min="5" max="5" width="9.375" style="148" customWidth="1"/>
    <col min="6" max="6" width="8" style="148" customWidth="1"/>
    <col min="7" max="7" width="17.25" style="147" customWidth="1"/>
    <col min="8" max="74" width="9" style="148"/>
    <col min="75" max="16384" width="9" style="10"/>
  </cols>
  <sheetData>
    <row r="1" spans="1:7" ht="16.5" customHeight="1">
      <c r="A1" s="242" t="s">
        <v>318</v>
      </c>
      <c r="B1" s="242"/>
      <c r="C1" s="145"/>
      <c r="D1" s="146"/>
      <c r="E1" s="146"/>
      <c r="F1" s="146"/>
    </row>
    <row r="2" spans="1:7" ht="51" customHeight="1">
      <c r="A2" s="305" t="s">
        <v>320</v>
      </c>
      <c r="B2" s="306"/>
      <c r="C2" s="306"/>
      <c r="D2" s="306"/>
      <c r="E2" s="306"/>
      <c r="F2" s="306"/>
      <c r="G2" s="306"/>
    </row>
    <row r="3" spans="1:7">
      <c r="A3" s="11"/>
      <c r="B3" s="11"/>
      <c r="C3" s="17"/>
      <c r="D3" s="146"/>
      <c r="E3" s="302" t="s">
        <v>256</v>
      </c>
      <c r="F3" s="302"/>
      <c r="G3" s="302"/>
    </row>
    <row r="4" spans="1:7" s="149" customFormat="1" ht="45" customHeight="1">
      <c r="A4" s="308" t="s">
        <v>0</v>
      </c>
      <c r="B4" s="308"/>
      <c r="C4" s="303" t="s">
        <v>275</v>
      </c>
      <c r="D4" s="265" t="s">
        <v>267</v>
      </c>
      <c r="E4" s="266"/>
      <c r="F4" s="267"/>
      <c r="G4" s="307" t="s">
        <v>229</v>
      </c>
    </row>
    <row r="5" spans="1:7" s="149" customFormat="1" ht="47.25" customHeight="1">
      <c r="A5" s="309"/>
      <c r="B5" s="308"/>
      <c r="C5" s="304"/>
      <c r="D5" s="150" t="s">
        <v>268</v>
      </c>
      <c r="E5" s="150" t="s">
        <v>269</v>
      </c>
      <c r="F5" s="150" t="s">
        <v>270</v>
      </c>
      <c r="G5" s="307"/>
    </row>
    <row r="6" spans="1:7" s="153" customFormat="1" ht="15" customHeight="1">
      <c r="A6" s="125"/>
      <c r="B6" s="13" t="s">
        <v>230</v>
      </c>
      <c r="C6" s="151">
        <v>542241</v>
      </c>
      <c r="D6" s="14">
        <v>69306.290000000008</v>
      </c>
      <c r="E6" s="14">
        <v>62249.2</v>
      </c>
      <c r="F6" s="14">
        <v>7057.0899999999992</v>
      </c>
      <c r="G6" s="152"/>
    </row>
    <row r="7" spans="1:7" s="153" customFormat="1" ht="15" customHeight="1">
      <c r="A7" s="252" t="s">
        <v>3</v>
      </c>
      <c r="B7" s="13" t="s">
        <v>74</v>
      </c>
      <c r="C7" s="151">
        <v>85376</v>
      </c>
      <c r="D7" s="14">
        <v>8522.6</v>
      </c>
      <c r="E7" s="14">
        <v>8694.2899999999991</v>
      </c>
      <c r="F7" s="14">
        <v>-171.68999999999943</v>
      </c>
      <c r="G7" s="152"/>
    </row>
    <row r="8" spans="1:7" s="154" customFormat="1" ht="10.5">
      <c r="A8" s="253"/>
      <c r="B8" s="13" t="s">
        <v>237</v>
      </c>
      <c r="C8" s="151">
        <v>75592</v>
      </c>
      <c r="D8" s="14">
        <v>7348.52</v>
      </c>
      <c r="E8" s="14">
        <v>7623.8899999999994</v>
      </c>
      <c r="F8" s="14">
        <v>-275.36999999999949</v>
      </c>
      <c r="G8" s="152"/>
    </row>
    <row r="9" spans="1:7" s="20" customFormat="1" ht="11.25">
      <c r="A9" s="253"/>
      <c r="B9" s="124" t="s">
        <v>76</v>
      </c>
      <c r="C9" s="155">
        <v>69138</v>
      </c>
      <c r="D9" s="156">
        <v>6574.04</v>
      </c>
      <c r="E9" s="156">
        <v>6924.8899999999994</v>
      </c>
      <c r="F9" s="156">
        <v>-350.84999999999945</v>
      </c>
      <c r="G9" s="157"/>
    </row>
    <row r="10" spans="1:7" s="20" customFormat="1" ht="11.25">
      <c r="A10" s="253"/>
      <c r="B10" s="124" t="s">
        <v>77</v>
      </c>
      <c r="C10" s="155">
        <v>3850</v>
      </c>
      <c r="D10" s="156">
        <v>462</v>
      </c>
      <c r="E10" s="156">
        <v>405</v>
      </c>
      <c r="F10" s="156">
        <v>57</v>
      </c>
      <c r="G10" s="157"/>
    </row>
    <row r="11" spans="1:7" s="20" customFormat="1" ht="11.25">
      <c r="A11" s="253"/>
      <c r="B11" s="124" t="s">
        <v>80</v>
      </c>
      <c r="C11" s="155">
        <v>2513</v>
      </c>
      <c r="D11" s="156">
        <v>301.56</v>
      </c>
      <c r="E11" s="156">
        <v>263</v>
      </c>
      <c r="F11" s="156">
        <v>38.56</v>
      </c>
      <c r="G11" s="157"/>
    </row>
    <row r="12" spans="1:7" s="20" customFormat="1" ht="11.25">
      <c r="A12" s="253"/>
      <c r="B12" s="124" t="s">
        <v>84</v>
      </c>
      <c r="C12" s="155">
        <v>9</v>
      </c>
      <c r="D12" s="156">
        <v>1.08</v>
      </c>
      <c r="E12" s="156">
        <v>12</v>
      </c>
      <c r="F12" s="156">
        <v>-10.92</v>
      </c>
      <c r="G12" s="157"/>
    </row>
    <row r="13" spans="1:7" s="20" customFormat="1" ht="11.25">
      <c r="A13" s="253"/>
      <c r="B13" s="124" t="s">
        <v>85</v>
      </c>
      <c r="C13" s="155">
        <v>82</v>
      </c>
      <c r="D13" s="156">
        <v>9.84</v>
      </c>
      <c r="E13" s="156">
        <v>19</v>
      </c>
      <c r="F13" s="156">
        <v>-9.16</v>
      </c>
      <c r="G13" s="157"/>
    </row>
    <row r="14" spans="1:7" s="20" customFormat="1" ht="10.5">
      <c r="A14" s="253"/>
      <c r="B14" s="15" t="s">
        <v>86</v>
      </c>
      <c r="C14" s="158">
        <v>5707</v>
      </c>
      <c r="D14" s="156">
        <v>684.84</v>
      </c>
      <c r="E14" s="156">
        <v>650.4</v>
      </c>
      <c r="F14" s="156">
        <v>34.440000000000055</v>
      </c>
      <c r="G14" s="157"/>
    </row>
    <row r="15" spans="1:7" s="20" customFormat="1" ht="11.25">
      <c r="A15" s="253"/>
      <c r="B15" s="15" t="s">
        <v>88</v>
      </c>
      <c r="C15" s="155">
        <v>4077</v>
      </c>
      <c r="D15" s="156">
        <v>489.24</v>
      </c>
      <c r="E15" s="156">
        <v>420</v>
      </c>
      <c r="F15" s="156">
        <v>69.240000000000009</v>
      </c>
      <c r="G15" s="157"/>
    </row>
    <row r="16" spans="1:7" s="154" customFormat="1" ht="10.5">
      <c r="A16" s="255" t="s">
        <v>6</v>
      </c>
      <c r="B16" s="13" t="s">
        <v>89</v>
      </c>
      <c r="C16" s="151">
        <v>19686</v>
      </c>
      <c r="D16" s="14">
        <v>2443.2400000000002</v>
      </c>
      <c r="E16" s="14">
        <v>2184.2600000000002</v>
      </c>
      <c r="F16" s="14">
        <v>258.98000000000008</v>
      </c>
      <c r="G16" s="159"/>
    </row>
    <row r="17" spans="1:7" s="20" customFormat="1" ht="11.25">
      <c r="A17" s="255"/>
      <c r="B17" s="15" t="s">
        <v>238</v>
      </c>
      <c r="C17" s="155">
        <v>10139</v>
      </c>
      <c r="D17" s="12">
        <v>1216.68</v>
      </c>
      <c r="E17" s="12">
        <v>1059.26</v>
      </c>
      <c r="F17" s="12">
        <v>157.42000000000007</v>
      </c>
      <c r="G17" s="157"/>
    </row>
    <row r="18" spans="1:7" s="20" customFormat="1" ht="11.25">
      <c r="A18" s="255"/>
      <c r="B18" s="124" t="s">
        <v>90</v>
      </c>
      <c r="C18" s="155">
        <v>10139</v>
      </c>
      <c r="D18" s="156">
        <v>1216.68</v>
      </c>
      <c r="E18" s="156">
        <v>1059.26</v>
      </c>
      <c r="F18" s="156">
        <v>157.42000000000007</v>
      </c>
      <c r="G18" s="157"/>
    </row>
    <row r="19" spans="1:7" s="20" customFormat="1" ht="11.25">
      <c r="A19" s="255"/>
      <c r="B19" s="15" t="s">
        <v>8</v>
      </c>
      <c r="C19" s="155">
        <v>860</v>
      </c>
      <c r="D19" s="156">
        <v>103.2</v>
      </c>
      <c r="E19" s="156">
        <v>123</v>
      </c>
      <c r="F19" s="156">
        <v>-19.799999999999997</v>
      </c>
      <c r="G19" s="157"/>
    </row>
    <row r="20" spans="1:7" s="20" customFormat="1" ht="11.25">
      <c r="A20" s="255"/>
      <c r="B20" s="15" t="s">
        <v>92</v>
      </c>
      <c r="C20" s="155">
        <v>4277</v>
      </c>
      <c r="D20" s="156">
        <v>513.24</v>
      </c>
      <c r="E20" s="156">
        <v>485</v>
      </c>
      <c r="F20" s="156">
        <v>28.240000000000009</v>
      </c>
      <c r="G20" s="157"/>
    </row>
    <row r="21" spans="1:7" s="20" customFormat="1" ht="11.25">
      <c r="A21" s="255"/>
      <c r="B21" s="15" t="s">
        <v>93</v>
      </c>
      <c r="C21" s="155">
        <v>2387</v>
      </c>
      <c r="D21" s="156">
        <v>286.44</v>
      </c>
      <c r="E21" s="156">
        <v>228</v>
      </c>
      <c r="F21" s="156">
        <v>58.44</v>
      </c>
      <c r="G21" s="157"/>
    </row>
    <row r="22" spans="1:7" s="20" customFormat="1" ht="11.25">
      <c r="A22" s="255"/>
      <c r="B22" s="15" t="s">
        <v>94</v>
      </c>
      <c r="C22" s="155">
        <v>1687</v>
      </c>
      <c r="D22" s="156">
        <v>269.92</v>
      </c>
      <c r="E22" s="156">
        <v>235</v>
      </c>
      <c r="F22" s="156">
        <v>34.920000000000016</v>
      </c>
      <c r="G22" s="157"/>
    </row>
    <row r="23" spans="1:7" s="20" customFormat="1" ht="11.25">
      <c r="A23" s="255"/>
      <c r="B23" s="15" t="s">
        <v>96</v>
      </c>
      <c r="C23" s="155">
        <v>336</v>
      </c>
      <c r="D23" s="156">
        <v>53.76</v>
      </c>
      <c r="E23" s="156">
        <v>54</v>
      </c>
      <c r="F23" s="156">
        <v>-0.24000000000000199</v>
      </c>
      <c r="G23" s="157"/>
    </row>
    <row r="24" spans="1:7" s="154" customFormat="1" ht="10.5">
      <c r="A24" s="255" t="s">
        <v>9</v>
      </c>
      <c r="B24" s="13" t="s">
        <v>97</v>
      </c>
      <c r="C24" s="151">
        <v>17498</v>
      </c>
      <c r="D24" s="14">
        <v>2116.48</v>
      </c>
      <c r="E24" s="14">
        <v>1906</v>
      </c>
      <c r="F24" s="14">
        <v>210.47999999999996</v>
      </c>
      <c r="G24" s="159"/>
    </row>
    <row r="25" spans="1:7" s="154" customFormat="1" ht="10.5">
      <c r="A25" s="255"/>
      <c r="B25" s="13" t="s">
        <v>239</v>
      </c>
      <c r="C25" s="151">
        <v>9990</v>
      </c>
      <c r="D25" s="14">
        <v>1198.8</v>
      </c>
      <c r="E25" s="14">
        <v>1164</v>
      </c>
      <c r="F25" s="14">
        <v>34.799999999999997</v>
      </c>
      <c r="G25" s="159"/>
    </row>
    <row r="26" spans="1:7" s="20" customFormat="1" ht="11.25">
      <c r="A26" s="255"/>
      <c r="B26" s="124" t="s">
        <v>98</v>
      </c>
      <c r="C26" s="155">
        <v>6775</v>
      </c>
      <c r="D26" s="156">
        <v>813</v>
      </c>
      <c r="E26" s="156">
        <v>861</v>
      </c>
      <c r="F26" s="156">
        <v>-48</v>
      </c>
      <c r="G26" s="157"/>
    </row>
    <row r="27" spans="1:7" s="20" customFormat="1" ht="11.25">
      <c r="A27" s="255"/>
      <c r="B27" s="132" t="s">
        <v>231</v>
      </c>
      <c r="C27" s="155">
        <v>3061</v>
      </c>
      <c r="D27" s="156">
        <v>367.32</v>
      </c>
      <c r="E27" s="156">
        <v>298</v>
      </c>
      <c r="F27" s="156">
        <v>69.319999999999993</v>
      </c>
      <c r="G27" s="157"/>
    </row>
    <row r="28" spans="1:7" s="20" customFormat="1" ht="11.25">
      <c r="A28" s="255"/>
      <c r="B28" s="132" t="s">
        <v>232</v>
      </c>
      <c r="C28" s="155">
        <v>154</v>
      </c>
      <c r="D28" s="156">
        <v>18.48</v>
      </c>
      <c r="E28" s="156">
        <v>5</v>
      </c>
      <c r="F28" s="156">
        <v>13.48</v>
      </c>
      <c r="G28" s="157"/>
    </row>
    <row r="29" spans="1:7" s="20" customFormat="1" ht="11.25">
      <c r="A29" s="255"/>
      <c r="B29" s="15" t="s">
        <v>99</v>
      </c>
      <c r="C29" s="155">
        <v>4545</v>
      </c>
      <c r="D29" s="156">
        <v>545.4</v>
      </c>
      <c r="E29" s="156">
        <v>453</v>
      </c>
      <c r="F29" s="156">
        <v>92.399999999999977</v>
      </c>
      <c r="G29" s="157"/>
    </row>
    <row r="30" spans="1:7" s="20" customFormat="1" ht="11.25">
      <c r="A30" s="255"/>
      <c r="B30" s="15" t="s">
        <v>100</v>
      </c>
      <c r="C30" s="155">
        <v>2545</v>
      </c>
      <c r="D30" s="156">
        <v>305.39999999999998</v>
      </c>
      <c r="E30" s="156">
        <v>218</v>
      </c>
      <c r="F30" s="156">
        <v>87.399999999999977</v>
      </c>
      <c r="G30" s="157"/>
    </row>
    <row r="31" spans="1:7" s="20" customFormat="1" ht="11.25">
      <c r="A31" s="255"/>
      <c r="B31" s="15" t="s">
        <v>101</v>
      </c>
      <c r="C31" s="155">
        <v>418</v>
      </c>
      <c r="D31" s="156">
        <v>66.88</v>
      </c>
      <c r="E31" s="156">
        <v>71</v>
      </c>
      <c r="F31" s="156">
        <v>-4.1200000000000045</v>
      </c>
      <c r="G31" s="157"/>
    </row>
    <row r="32" spans="1:7" s="154" customFormat="1" ht="10.5">
      <c r="A32" s="255" t="s">
        <v>11</v>
      </c>
      <c r="B32" s="13" t="s">
        <v>102</v>
      </c>
      <c r="C32" s="151">
        <v>57018</v>
      </c>
      <c r="D32" s="14">
        <v>7369.65</v>
      </c>
      <c r="E32" s="14">
        <v>6480.25</v>
      </c>
      <c r="F32" s="14">
        <v>889.39999999999986</v>
      </c>
      <c r="G32" s="159"/>
    </row>
    <row r="33" spans="1:7" s="154" customFormat="1" ht="10.5">
      <c r="A33" s="255"/>
      <c r="B33" s="13" t="s">
        <v>240</v>
      </c>
      <c r="C33" s="151">
        <v>31535</v>
      </c>
      <c r="D33" s="14">
        <v>3860.6499999999996</v>
      </c>
      <c r="E33" s="14">
        <v>3202.25</v>
      </c>
      <c r="F33" s="14">
        <v>658.39999999999986</v>
      </c>
      <c r="G33" s="159"/>
    </row>
    <row r="34" spans="1:7" s="20" customFormat="1" ht="11.25">
      <c r="A34" s="255"/>
      <c r="B34" s="124" t="s">
        <v>103</v>
      </c>
      <c r="C34" s="155">
        <v>9056</v>
      </c>
      <c r="D34" s="156">
        <v>1086.72</v>
      </c>
      <c r="E34" s="156">
        <v>1068</v>
      </c>
      <c r="F34" s="156">
        <v>18.720000000000027</v>
      </c>
      <c r="G34" s="157"/>
    </row>
    <row r="35" spans="1:7" s="20" customFormat="1" ht="11.25">
      <c r="A35" s="255"/>
      <c r="B35" s="124" t="s">
        <v>104</v>
      </c>
      <c r="C35" s="155">
        <v>393</v>
      </c>
      <c r="D35" s="156">
        <v>47.16</v>
      </c>
      <c r="E35" s="156">
        <v>46</v>
      </c>
      <c r="F35" s="156">
        <v>1.1599999999999966</v>
      </c>
      <c r="G35" s="157"/>
    </row>
    <row r="36" spans="1:7" s="20" customFormat="1" ht="11.25">
      <c r="A36" s="255"/>
      <c r="B36" s="124" t="s">
        <v>233</v>
      </c>
      <c r="C36" s="155">
        <v>13280</v>
      </c>
      <c r="D36" s="156">
        <v>1593.6</v>
      </c>
      <c r="E36" s="156">
        <v>1182</v>
      </c>
      <c r="F36" s="156">
        <v>411.59999999999991</v>
      </c>
      <c r="G36" s="157"/>
    </row>
    <row r="37" spans="1:7" s="20" customFormat="1" ht="11.25">
      <c r="A37" s="255"/>
      <c r="B37" s="124" t="s">
        <v>234</v>
      </c>
      <c r="C37" s="155">
        <v>2899</v>
      </c>
      <c r="D37" s="156">
        <v>347.88</v>
      </c>
      <c r="E37" s="156">
        <v>337</v>
      </c>
      <c r="F37" s="156">
        <v>10.879999999999995</v>
      </c>
      <c r="G37" s="157"/>
    </row>
    <row r="38" spans="1:7" s="20" customFormat="1" ht="47.25" customHeight="1">
      <c r="A38" s="255"/>
      <c r="B38" s="124" t="s">
        <v>235</v>
      </c>
      <c r="C38" s="155">
        <v>2800</v>
      </c>
      <c r="D38" s="156">
        <v>357.51</v>
      </c>
      <c r="E38" s="156">
        <v>251.72</v>
      </c>
      <c r="F38" s="156">
        <v>105.78999999999999</v>
      </c>
      <c r="G38" s="140" t="s">
        <v>273</v>
      </c>
    </row>
    <row r="39" spans="1:7" s="20" customFormat="1" ht="32.25" customHeight="1">
      <c r="A39" s="255"/>
      <c r="B39" s="124" t="s">
        <v>236</v>
      </c>
      <c r="C39" s="155">
        <v>3107</v>
      </c>
      <c r="D39" s="156">
        <v>427.78</v>
      </c>
      <c r="E39" s="156">
        <v>317.52999999999997</v>
      </c>
      <c r="F39" s="156">
        <v>110.25</v>
      </c>
      <c r="G39" s="141" t="s">
        <v>274</v>
      </c>
    </row>
    <row r="40" spans="1:7" s="20" customFormat="1" ht="11.25">
      <c r="A40" s="255"/>
      <c r="B40" s="15" t="s">
        <v>105</v>
      </c>
      <c r="C40" s="155">
        <v>2568</v>
      </c>
      <c r="D40" s="156">
        <v>308.16000000000003</v>
      </c>
      <c r="E40" s="156">
        <v>312</v>
      </c>
      <c r="F40" s="156">
        <v>-3.839999999999975</v>
      </c>
      <c r="G40" s="157"/>
    </row>
    <row r="41" spans="1:7" s="20" customFormat="1" ht="11.25">
      <c r="A41" s="255"/>
      <c r="B41" s="15" t="s">
        <v>106</v>
      </c>
      <c r="C41" s="155">
        <v>4533</v>
      </c>
      <c r="D41" s="156">
        <v>543.96</v>
      </c>
      <c r="E41" s="156">
        <v>520</v>
      </c>
      <c r="F41" s="156">
        <v>23.960000000000036</v>
      </c>
      <c r="G41" s="157"/>
    </row>
    <row r="42" spans="1:7" s="20" customFormat="1" ht="11.25">
      <c r="A42" s="255"/>
      <c r="B42" s="15" t="s">
        <v>107</v>
      </c>
      <c r="C42" s="155">
        <v>3576</v>
      </c>
      <c r="D42" s="156">
        <v>572.16</v>
      </c>
      <c r="E42" s="156">
        <v>558</v>
      </c>
      <c r="F42" s="156">
        <v>14.159999999999968</v>
      </c>
      <c r="G42" s="157"/>
    </row>
    <row r="43" spans="1:7" s="20" customFormat="1" ht="11.25">
      <c r="A43" s="255"/>
      <c r="B43" s="15" t="s">
        <v>108</v>
      </c>
      <c r="C43" s="155">
        <v>2118</v>
      </c>
      <c r="D43" s="156">
        <v>254.16</v>
      </c>
      <c r="E43" s="156">
        <v>208</v>
      </c>
      <c r="F43" s="156">
        <v>46.16</v>
      </c>
      <c r="G43" s="157"/>
    </row>
    <row r="44" spans="1:7" s="20" customFormat="1" ht="11.25">
      <c r="A44" s="255"/>
      <c r="B44" s="15" t="s">
        <v>109</v>
      </c>
      <c r="C44" s="155">
        <v>4988</v>
      </c>
      <c r="D44" s="156">
        <v>598.55999999999995</v>
      </c>
      <c r="E44" s="156">
        <v>510</v>
      </c>
      <c r="F44" s="156">
        <v>88.559999999999945</v>
      </c>
      <c r="G44" s="157"/>
    </row>
    <row r="45" spans="1:7" s="20" customFormat="1" ht="11.25">
      <c r="A45" s="255"/>
      <c r="B45" s="15" t="s">
        <v>110</v>
      </c>
      <c r="C45" s="155">
        <v>4788</v>
      </c>
      <c r="D45" s="156">
        <v>766.08</v>
      </c>
      <c r="E45" s="156">
        <v>729</v>
      </c>
      <c r="F45" s="156">
        <v>37.080000000000041</v>
      </c>
      <c r="G45" s="157"/>
    </row>
    <row r="46" spans="1:7" s="20" customFormat="1" ht="11.25">
      <c r="A46" s="255"/>
      <c r="B46" s="15" t="s">
        <v>111</v>
      </c>
      <c r="C46" s="155">
        <v>2912</v>
      </c>
      <c r="D46" s="156">
        <v>465.92</v>
      </c>
      <c r="E46" s="156">
        <v>441</v>
      </c>
      <c r="F46" s="156">
        <v>24.920000000000016</v>
      </c>
      <c r="G46" s="157"/>
    </row>
    <row r="47" spans="1:7" s="154" customFormat="1" ht="10.5">
      <c r="A47" s="255" t="s">
        <v>13</v>
      </c>
      <c r="B47" s="13" t="s">
        <v>112</v>
      </c>
      <c r="C47" s="151">
        <v>70672</v>
      </c>
      <c r="D47" s="14">
        <v>9243.5600000000031</v>
      </c>
      <c r="E47" s="14">
        <v>7895.76</v>
      </c>
      <c r="F47" s="14">
        <v>1347.8</v>
      </c>
      <c r="G47" s="159"/>
    </row>
    <row r="48" spans="1:7" s="154" customFormat="1" ht="10.5">
      <c r="A48" s="255"/>
      <c r="B48" s="13" t="s">
        <v>241</v>
      </c>
      <c r="C48" s="151">
        <v>27345</v>
      </c>
      <c r="D48" s="14">
        <v>3281.4</v>
      </c>
      <c r="E48" s="14">
        <v>2808.76</v>
      </c>
      <c r="F48" s="14">
        <v>472.63999999999987</v>
      </c>
      <c r="G48" s="159"/>
    </row>
    <row r="49" spans="1:7" s="20" customFormat="1" ht="11.25">
      <c r="A49" s="255"/>
      <c r="B49" s="124" t="s">
        <v>113</v>
      </c>
      <c r="C49" s="155">
        <v>27345</v>
      </c>
      <c r="D49" s="156">
        <v>3281.4</v>
      </c>
      <c r="E49" s="156">
        <v>2808.76</v>
      </c>
      <c r="F49" s="156">
        <v>472.63999999999987</v>
      </c>
      <c r="G49" s="157"/>
    </row>
    <row r="50" spans="1:7" s="20" customFormat="1" ht="11.25">
      <c r="A50" s="255"/>
      <c r="B50" s="15" t="s">
        <v>115</v>
      </c>
      <c r="C50" s="155">
        <v>6192</v>
      </c>
      <c r="D50" s="156">
        <v>743.04</v>
      </c>
      <c r="E50" s="156">
        <v>666</v>
      </c>
      <c r="F50" s="156">
        <v>77.039999999999964</v>
      </c>
      <c r="G50" s="157"/>
    </row>
    <row r="51" spans="1:7" s="20" customFormat="1" ht="11.25">
      <c r="A51" s="255"/>
      <c r="B51" s="15" t="s">
        <v>116</v>
      </c>
      <c r="C51" s="155">
        <v>2685</v>
      </c>
      <c r="D51" s="156">
        <v>429.6</v>
      </c>
      <c r="E51" s="156">
        <v>410</v>
      </c>
      <c r="F51" s="156">
        <v>19.600000000000023</v>
      </c>
      <c r="G51" s="157"/>
    </row>
    <row r="52" spans="1:7" s="20" customFormat="1" ht="11.25">
      <c r="A52" s="255"/>
      <c r="B52" s="15" t="s">
        <v>117</v>
      </c>
      <c r="C52" s="155">
        <v>7628</v>
      </c>
      <c r="D52" s="156">
        <v>1220.48</v>
      </c>
      <c r="E52" s="156">
        <v>1045</v>
      </c>
      <c r="F52" s="156">
        <v>175.48000000000002</v>
      </c>
      <c r="G52" s="157"/>
    </row>
    <row r="53" spans="1:7" s="20" customFormat="1" ht="11.25">
      <c r="A53" s="255"/>
      <c r="B53" s="15" t="s">
        <v>118</v>
      </c>
      <c r="C53" s="155">
        <v>9605</v>
      </c>
      <c r="D53" s="156">
        <v>1152.5999999999999</v>
      </c>
      <c r="E53" s="156">
        <v>1007</v>
      </c>
      <c r="F53" s="156">
        <v>145.59999999999991</v>
      </c>
      <c r="G53" s="157"/>
    </row>
    <row r="54" spans="1:7" s="20" customFormat="1" ht="11.25">
      <c r="A54" s="255"/>
      <c r="B54" s="15" t="s">
        <v>119</v>
      </c>
      <c r="C54" s="155">
        <v>8457</v>
      </c>
      <c r="D54" s="156">
        <v>1014.84</v>
      </c>
      <c r="E54" s="156">
        <v>801</v>
      </c>
      <c r="F54" s="156">
        <v>213.84000000000003</v>
      </c>
      <c r="G54" s="157"/>
    </row>
    <row r="55" spans="1:7" s="20" customFormat="1" ht="11.25">
      <c r="A55" s="255"/>
      <c r="B55" s="15" t="s">
        <v>120</v>
      </c>
      <c r="C55" s="155">
        <v>3162</v>
      </c>
      <c r="D55" s="156">
        <v>505.92</v>
      </c>
      <c r="E55" s="156">
        <v>402</v>
      </c>
      <c r="F55" s="156">
        <v>103.92000000000002</v>
      </c>
      <c r="G55" s="157"/>
    </row>
    <row r="56" spans="1:7" s="20" customFormat="1" ht="11.25">
      <c r="A56" s="255"/>
      <c r="B56" s="15" t="s">
        <v>121</v>
      </c>
      <c r="C56" s="155">
        <v>3558</v>
      </c>
      <c r="D56" s="156">
        <v>569.28</v>
      </c>
      <c r="E56" s="156">
        <v>487</v>
      </c>
      <c r="F56" s="156">
        <v>82.279999999999973</v>
      </c>
      <c r="G56" s="157"/>
    </row>
    <row r="57" spans="1:7" s="20" customFormat="1" ht="11.25">
      <c r="A57" s="255"/>
      <c r="B57" s="15" t="s">
        <v>122</v>
      </c>
      <c r="C57" s="155">
        <v>670</v>
      </c>
      <c r="D57" s="156">
        <v>107.2</v>
      </c>
      <c r="E57" s="156">
        <v>106</v>
      </c>
      <c r="F57" s="156">
        <v>1.2000000000000028</v>
      </c>
      <c r="G57" s="157"/>
    </row>
    <row r="58" spans="1:7" s="20" customFormat="1" ht="11.25">
      <c r="A58" s="255"/>
      <c r="B58" s="15" t="s">
        <v>123</v>
      </c>
      <c r="C58" s="155">
        <v>1370</v>
      </c>
      <c r="D58" s="156">
        <v>219.2</v>
      </c>
      <c r="E58" s="156">
        <v>163</v>
      </c>
      <c r="F58" s="156">
        <v>56.199999999999989</v>
      </c>
      <c r="G58" s="157"/>
    </row>
    <row r="59" spans="1:7" s="20" customFormat="1" ht="11.25">
      <c r="A59" s="255" t="s">
        <v>15</v>
      </c>
      <c r="B59" s="13" t="s">
        <v>124</v>
      </c>
      <c r="C59" s="151">
        <v>34595</v>
      </c>
      <c r="D59" s="12">
        <v>4320.6000000000004</v>
      </c>
      <c r="E59" s="12">
        <v>3872</v>
      </c>
      <c r="F59" s="12">
        <v>448.59999999999991</v>
      </c>
      <c r="G59" s="157"/>
    </row>
    <row r="60" spans="1:7" s="154" customFormat="1" ht="10.5">
      <c r="A60" s="255"/>
      <c r="B60" s="13" t="s">
        <v>242</v>
      </c>
      <c r="C60" s="151">
        <v>12967</v>
      </c>
      <c r="D60" s="14">
        <v>1556.04</v>
      </c>
      <c r="E60" s="14">
        <v>1384</v>
      </c>
      <c r="F60" s="14">
        <v>172.03999999999994</v>
      </c>
      <c r="G60" s="159"/>
    </row>
    <row r="61" spans="1:7" s="20" customFormat="1" ht="11.25">
      <c r="A61" s="255"/>
      <c r="B61" s="124" t="s">
        <v>125</v>
      </c>
      <c r="C61" s="155">
        <v>11755</v>
      </c>
      <c r="D61" s="156">
        <v>1410.6</v>
      </c>
      <c r="E61" s="156">
        <v>1278</v>
      </c>
      <c r="F61" s="156">
        <v>132.59999999999991</v>
      </c>
      <c r="G61" s="157"/>
    </row>
    <row r="62" spans="1:7" s="20" customFormat="1" ht="11.25">
      <c r="A62" s="255"/>
      <c r="B62" s="124" t="s">
        <v>126</v>
      </c>
      <c r="C62" s="155">
        <v>917</v>
      </c>
      <c r="D62" s="156">
        <v>110.04</v>
      </c>
      <c r="E62" s="156">
        <v>75</v>
      </c>
      <c r="F62" s="156">
        <v>35.040000000000006</v>
      </c>
      <c r="G62" s="157"/>
    </row>
    <row r="63" spans="1:7" s="20" customFormat="1" ht="11.25">
      <c r="A63" s="255"/>
      <c r="B63" s="124" t="s">
        <v>127</v>
      </c>
      <c r="C63" s="155">
        <v>295</v>
      </c>
      <c r="D63" s="156">
        <v>35.4</v>
      </c>
      <c r="E63" s="156">
        <v>31</v>
      </c>
      <c r="F63" s="156">
        <v>4.3999999999999986</v>
      </c>
      <c r="G63" s="157"/>
    </row>
    <row r="64" spans="1:7" s="20" customFormat="1" ht="11.25">
      <c r="A64" s="255"/>
      <c r="B64" s="15" t="s">
        <v>129</v>
      </c>
      <c r="C64" s="155">
        <v>4899</v>
      </c>
      <c r="D64" s="156">
        <v>587.88</v>
      </c>
      <c r="E64" s="156">
        <v>570</v>
      </c>
      <c r="F64" s="156">
        <v>17.879999999999995</v>
      </c>
      <c r="G64" s="157"/>
    </row>
    <row r="65" spans="1:7" s="20" customFormat="1" ht="11.25">
      <c r="A65" s="255"/>
      <c r="B65" s="15" t="s">
        <v>130</v>
      </c>
      <c r="C65" s="155">
        <v>4230</v>
      </c>
      <c r="D65" s="156">
        <v>676.8</v>
      </c>
      <c r="E65" s="156">
        <v>562</v>
      </c>
      <c r="F65" s="156">
        <v>114.79999999999995</v>
      </c>
      <c r="G65" s="157"/>
    </row>
    <row r="66" spans="1:7" s="20" customFormat="1" ht="11.25">
      <c r="A66" s="255"/>
      <c r="B66" s="15" t="s">
        <v>131</v>
      </c>
      <c r="C66" s="155">
        <v>3485</v>
      </c>
      <c r="D66" s="156">
        <v>418.2</v>
      </c>
      <c r="E66" s="156">
        <v>373</v>
      </c>
      <c r="F66" s="156">
        <v>45.199999999999989</v>
      </c>
      <c r="G66" s="157"/>
    </row>
    <row r="67" spans="1:7" s="20" customFormat="1" ht="11.25">
      <c r="A67" s="255"/>
      <c r="B67" s="15" t="s">
        <v>132</v>
      </c>
      <c r="C67" s="155">
        <v>2554</v>
      </c>
      <c r="D67" s="156">
        <v>306.48</v>
      </c>
      <c r="E67" s="156">
        <v>298</v>
      </c>
      <c r="F67" s="156">
        <v>8.4800000000000182</v>
      </c>
      <c r="G67" s="157"/>
    </row>
    <row r="68" spans="1:7" s="20" customFormat="1" ht="11.25">
      <c r="A68" s="255"/>
      <c r="B68" s="15" t="s">
        <v>133</v>
      </c>
      <c r="C68" s="155">
        <v>2396</v>
      </c>
      <c r="D68" s="156">
        <v>287.52</v>
      </c>
      <c r="E68" s="156">
        <v>297</v>
      </c>
      <c r="F68" s="156">
        <v>-9.4800000000000182</v>
      </c>
      <c r="G68" s="157"/>
    </row>
    <row r="69" spans="1:7" s="20" customFormat="1" ht="11.25">
      <c r="A69" s="255"/>
      <c r="B69" s="15" t="s">
        <v>134</v>
      </c>
      <c r="C69" s="155">
        <v>4064</v>
      </c>
      <c r="D69" s="156">
        <v>487.68</v>
      </c>
      <c r="E69" s="156">
        <v>388</v>
      </c>
      <c r="F69" s="156">
        <v>99.68</v>
      </c>
      <c r="G69" s="157"/>
    </row>
    <row r="70" spans="1:7" s="20" customFormat="1" ht="15" customHeight="1">
      <c r="A70" s="255" t="s">
        <v>17</v>
      </c>
      <c r="B70" s="13" t="s">
        <v>135</v>
      </c>
      <c r="C70" s="151">
        <v>36363</v>
      </c>
      <c r="D70" s="14">
        <v>4485.5600000000004</v>
      </c>
      <c r="E70" s="14">
        <v>4219</v>
      </c>
      <c r="F70" s="14">
        <v>266.56000000000017</v>
      </c>
      <c r="G70" s="157"/>
    </row>
    <row r="71" spans="1:7" s="154" customFormat="1" ht="10.5">
      <c r="A71" s="255"/>
      <c r="B71" s="13" t="s">
        <v>243</v>
      </c>
      <c r="C71" s="151">
        <v>16597</v>
      </c>
      <c r="D71" s="14">
        <v>1991.64</v>
      </c>
      <c r="E71" s="14">
        <v>1765</v>
      </c>
      <c r="F71" s="14">
        <v>226.6400000000001</v>
      </c>
      <c r="G71" s="159"/>
    </row>
    <row r="72" spans="1:7" s="20" customFormat="1" ht="11.25">
      <c r="A72" s="255"/>
      <c r="B72" s="124" t="s">
        <v>136</v>
      </c>
      <c r="C72" s="155">
        <v>16597</v>
      </c>
      <c r="D72" s="156">
        <v>1991.64</v>
      </c>
      <c r="E72" s="156">
        <v>1765</v>
      </c>
      <c r="F72" s="156">
        <v>226.6400000000001</v>
      </c>
      <c r="G72" s="157"/>
    </row>
    <row r="73" spans="1:7" s="20" customFormat="1" ht="11.25">
      <c r="A73" s="255"/>
      <c r="B73" s="15" t="s">
        <v>141</v>
      </c>
      <c r="C73" s="155">
        <v>618</v>
      </c>
      <c r="D73" s="156">
        <v>98.88</v>
      </c>
      <c r="E73" s="156">
        <v>99</v>
      </c>
      <c r="F73" s="156">
        <v>-0.12000000000000455</v>
      </c>
      <c r="G73" s="157"/>
    </row>
    <row r="74" spans="1:7" s="20" customFormat="1" ht="11.25">
      <c r="A74" s="255"/>
      <c r="B74" s="15" t="s">
        <v>142</v>
      </c>
      <c r="C74" s="155">
        <v>2465</v>
      </c>
      <c r="D74" s="156">
        <v>295.8</v>
      </c>
      <c r="E74" s="156">
        <v>269</v>
      </c>
      <c r="F74" s="156">
        <v>26.800000000000011</v>
      </c>
      <c r="G74" s="157"/>
    </row>
    <row r="75" spans="1:7" s="20" customFormat="1" ht="11.25">
      <c r="A75" s="255"/>
      <c r="B75" s="15" t="s">
        <v>143</v>
      </c>
      <c r="C75" s="155">
        <v>2743</v>
      </c>
      <c r="D75" s="156">
        <v>329.16</v>
      </c>
      <c r="E75" s="156">
        <v>281</v>
      </c>
      <c r="F75" s="156">
        <v>48.160000000000025</v>
      </c>
      <c r="G75" s="157"/>
    </row>
    <row r="76" spans="1:7" s="20" customFormat="1" ht="11.25">
      <c r="A76" s="255"/>
      <c r="B76" s="15" t="s">
        <v>144</v>
      </c>
      <c r="C76" s="155">
        <v>2432</v>
      </c>
      <c r="D76" s="156">
        <v>389.12</v>
      </c>
      <c r="E76" s="156">
        <v>659</v>
      </c>
      <c r="F76" s="156">
        <v>-269.88</v>
      </c>
      <c r="G76" s="157"/>
    </row>
    <row r="77" spans="1:7" s="20" customFormat="1" ht="11.25">
      <c r="A77" s="255"/>
      <c r="B77" s="15" t="s">
        <v>145</v>
      </c>
      <c r="C77" s="155">
        <v>1683</v>
      </c>
      <c r="D77" s="156">
        <v>201.96</v>
      </c>
      <c r="E77" s="156">
        <v>164</v>
      </c>
      <c r="F77" s="156">
        <v>37.960000000000008</v>
      </c>
      <c r="G77" s="157"/>
    </row>
    <row r="78" spans="1:7" s="20" customFormat="1" ht="11.25">
      <c r="A78" s="255"/>
      <c r="B78" s="15" t="s">
        <v>146</v>
      </c>
      <c r="C78" s="155">
        <v>5520</v>
      </c>
      <c r="D78" s="156">
        <v>662.4</v>
      </c>
      <c r="E78" s="156">
        <v>602</v>
      </c>
      <c r="F78" s="156">
        <v>60.399999999999977</v>
      </c>
      <c r="G78" s="157"/>
    </row>
    <row r="79" spans="1:7" s="20" customFormat="1" ht="11.25">
      <c r="A79" s="255"/>
      <c r="B79" s="15" t="s">
        <v>147</v>
      </c>
      <c r="C79" s="155">
        <v>4305</v>
      </c>
      <c r="D79" s="156">
        <v>516.6</v>
      </c>
      <c r="E79" s="156">
        <v>380</v>
      </c>
      <c r="F79" s="156">
        <v>136.60000000000002</v>
      </c>
      <c r="G79" s="157"/>
    </row>
    <row r="80" spans="1:7" s="20" customFormat="1" ht="10.5">
      <c r="A80" s="255" t="s">
        <v>19</v>
      </c>
      <c r="B80" s="13" t="s">
        <v>148</v>
      </c>
      <c r="C80" s="151">
        <v>9207</v>
      </c>
      <c r="D80" s="14">
        <v>1384.1599999999999</v>
      </c>
      <c r="E80" s="14">
        <v>1250</v>
      </c>
      <c r="F80" s="14">
        <v>134.15999999999997</v>
      </c>
      <c r="G80" s="157"/>
    </row>
    <row r="81" spans="1:7" s="20" customFormat="1" ht="11.25">
      <c r="A81" s="255"/>
      <c r="B81" s="15" t="s">
        <v>244</v>
      </c>
      <c r="C81" s="155">
        <v>2224</v>
      </c>
      <c r="D81" s="12">
        <v>266.88</v>
      </c>
      <c r="E81" s="12">
        <v>356</v>
      </c>
      <c r="F81" s="12">
        <v>-89.120000000000019</v>
      </c>
      <c r="G81" s="157"/>
    </row>
    <row r="82" spans="1:7" s="20" customFormat="1" ht="11.25">
      <c r="A82" s="255"/>
      <c r="B82" s="124" t="s">
        <v>149</v>
      </c>
      <c r="C82" s="155">
        <v>0</v>
      </c>
      <c r="D82" s="156">
        <v>0</v>
      </c>
      <c r="E82" s="156">
        <v>0</v>
      </c>
      <c r="F82" s="156">
        <v>0</v>
      </c>
      <c r="G82" s="157"/>
    </row>
    <row r="83" spans="1:7" s="20" customFormat="1" ht="11.25">
      <c r="A83" s="255"/>
      <c r="B83" s="124" t="s">
        <v>150</v>
      </c>
      <c r="C83" s="155">
        <v>1422</v>
      </c>
      <c r="D83" s="156">
        <v>170.64</v>
      </c>
      <c r="E83" s="156">
        <v>289</v>
      </c>
      <c r="F83" s="156">
        <v>-118.36000000000001</v>
      </c>
      <c r="G83" s="157"/>
    </row>
    <row r="84" spans="1:7" s="20" customFormat="1" ht="11.25">
      <c r="A84" s="255"/>
      <c r="B84" s="124" t="s">
        <v>151</v>
      </c>
      <c r="C84" s="155">
        <v>802</v>
      </c>
      <c r="D84" s="156">
        <v>96.24</v>
      </c>
      <c r="E84" s="156">
        <v>67</v>
      </c>
      <c r="F84" s="156">
        <v>29.239999999999995</v>
      </c>
      <c r="G84" s="157"/>
    </row>
    <row r="85" spans="1:7" s="20" customFormat="1" ht="11.25">
      <c r="A85" s="255"/>
      <c r="B85" s="15" t="s">
        <v>152</v>
      </c>
      <c r="C85" s="155">
        <v>4462</v>
      </c>
      <c r="D85" s="156">
        <v>713.92</v>
      </c>
      <c r="E85" s="156">
        <v>577</v>
      </c>
      <c r="F85" s="156">
        <v>136.91999999999996</v>
      </c>
      <c r="G85" s="157"/>
    </row>
    <row r="86" spans="1:7" s="20" customFormat="1" ht="11.25">
      <c r="A86" s="255"/>
      <c r="B86" s="15" t="s">
        <v>153</v>
      </c>
      <c r="C86" s="155">
        <v>2521</v>
      </c>
      <c r="D86" s="156">
        <v>403.36</v>
      </c>
      <c r="E86" s="156">
        <v>317</v>
      </c>
      <c r="F86" s="156">
        <v>86.360000000000014</v>
      </c>
      <c r="G86" s="157"/>
    </row>
    <row r="87" spans="1:7" s="20" customFormat="1" ht="10.5">
      <c r="A87" s="255" t="s">
        <v>21</v>
      </c>
      <c r="B87" s="13" t="s">
        <v>154</v>
      </c>
      <c r="C87" s="151">
        <v>24713</v>
      </c>
      <c r="D87" s="14">
        <v>3343.6000000000004</v>
      </c>
      <c r="E87" s="14">
        <v>3152.2</v>
      </c>
      <c r="F87" s="14">
        <v>191.39999999999998</v>
      </c>
      <c r="G87" s="157"/>
    </row>
    <row r="88" spans="1:7" s="20" customFormat="1" ht="11.25">
      <c r="A88" s="255"/>
      <c r="B88" s="15" t="s">
        <v>245</v>
      </c>
      <c r="C88" s="155">
        <v>11315</v>
      </c>
      <c r="D88" s="12">
        <v>1357.8000000000002</v>
      </c>
      <c r="E88" s="12">
        <v>1473.2</v>
      </c>
      <c r="F88" s="12">
        <v>-115.39999999999998</v>
      </c>
      <c r="G88" s="157"/>
    </row>
    <row r="89" spans="1:7" s="20" customFormat="1" ht="11.25">
      <c r="A89" s="255"/>
      <c r="B89" s="124" t="s">
        <v>155</v>
      </c>
      <c r="C89" s="155">
        <v>3705</v>
      </c>
      <c r="D89" s="156">
        <v>444.6</v>
      </c>
      <c r="E89" s="156">
        <v>539</v>
      </c>
      <c r="F89" s="156">
        <v>-94.399999999999977</v>
      </c>
      <c r="G89" s="157"/>
    </row>
    <row r="90" spans="1:7" s="20" customFormat="1" ht="11.25">
      <c r="A90" s="255"/>
      <c r="B90" s="124" t="s">
        <v>156</v>
      </c>
      <c r="C90" s="155">
        <v>1703</v>
      </c>
      <c r="D90" s="156">
        <v>204.36</v>
      </c>
      <c r="E90" s="156">
        <v>193</v>
      </c>
      <c r="F90" s="156">
        <v>11.360000000000014</v>
      </c>
      <c r="G90" s="157"/>
    </row>
    <row r="91" spans="1:7" s="20" customFormat="1" ht="11.25">
      <c r="A91" s="255"/>
      <c r="B91" s="124" t="s">
        <v>157</v>
      </c>
      <c r="C91" s="155">
        <v>5907</v>
      </c>
      <c r="D91" s="156">
        <v>708.84</v>
      </c>
      <c r="E91" s="156">
        <v>741.2</v>
      </c>
      <c r="F91" s="156">
        <v>-32.360000000000014</v>
      </c>
      <c r="G91" s="157"/>
    </row>
    <row r="92" spans="1:7" s="20" customFormat="1" ht="11.25">
      <c r="A92" s="255"/>
      <c r="B92" s="15" t="s">
        <v>159</v>
      </c>
      <c r="C92" s="155">
        <v>2418</v>
      </c>
      <c r="D92" s="156">
        <v>386.88</v>
      </c>
      <c r="E92" s="156">
        <v>356</v>
      </c>
      <c r="F92" s="156">
        <v>30.879999999999995</v>
      </c>
      <c r="G92" s="157"/>
    </row>
    <row r="93" spans="1:7" s="20" customFormat="1" ht="11.25">
      <c r="A93" s="255"/>
      <c r="B93" s="15" t="s">
        <v>160</v>
      </c>
      <c r="C93" s="155">
        <v>1768</v>
      </c>
      <c r="D93" s="156">
        <v>282.88</v>
      </c>
      <c r="E93" s="156">
        <v>333</v>
      </c>
      <c r="F93" s="156">
        <v>-50.120000000000005</v>
      </c>
      <c r="G93" s="157"/>
    </row>
    <row r="94" spans="1:7" s="20" customFormat="1" ht="11.25">
      <c r="A94" s="255"/>
      <c r="B94" s="15" t="s">
        <v>161</v>
      </c>
      <c r="C94" s="155">
        <v>3947</v>
      </c>
      <c r="D94" s="156">
        <v>473.64</v>
      </c>
      <c r="E94" s="156">
        <v>366</v>
      </c>
      <c r="F94" s="156">
        <v>107.63999999999999</v>
      </c>
      <c r="G94" s="157"/>
    </row>
    <row r="95" spans="1:7" s="20" customFormat="1" ht="11.25">
      <c r="A95" s="255"/>
      <c r="B95" s="15" t="s">
        <v>162</v>
      </c>
      <c r="C95" s="155">
        <v>5265</v>
      </c>
      <c r="D95" s="156">
        <v>842.4</v>
      </c>
      <c r="E95" s="156">
        <v>624</v>
      </c>
      <c r="F95" s="156">
        <v>218.39999999999998</v>
      </c>
      <c r="G95" s="157"/>
    </row>
    <row r="96" spans="1:7" s="20" customFormat="1" ht="10.5">
      <c r="A96" s="255" t="s">
        <v>23</v>
      </c>
      <c r="B96" s="13" t="s">
        <v>163</v>
      </c>
      <c r="C96" s="151">
        <v>61965</v>
      </c>
      <c r="D96" s="14">
        <v>8584.9600000000009</v>
      </c>
      <c r="E96" s="14">
        <v>7475.66</v>
      </c>
      <c r="F96" s="14">
        <v>1109.3000000000002</v>
      </c>
      <c r="G96" s="157"/>
    </row>
    <row r="97" spans="1:7" s="20" customFormat="1" ht="11.25">
      <c r="A97" s="255"/>
      <c r="B97" s="15" t="s">
        <v>246</v>
      </c>
      <c r="C97" s="155">
        <v>23598</v>
      </c>
      <c r="D97" s="12">
        <v>2831.76</v>
      </c>
      <c r="E97" s="12">
        <v>2472</v>
      </c>
      <c r="F97" s="12">
        <v>359.7600000000001</v>
      </c>
      <c r="G97" s="157"/>
    </row>
    <row r="98" spans="1:7" s="20" customFormat="1" ht="11.25">
      <c r="A98" s="255"/>
      <c r="B98" s="124" t="s">
        <v>164</v>
      </c>
      <c r="C98" s="155">
        <v>8760</v>
      </c>
      <c r="D98" s="156">
        <v>1051.2</v>
      </c>
      <c r="E98" s="156">
        <v>1007</v>
      </c>
      <c r="F98" s="156">
        <v>44.200000000000045</v>
      </c>
      <c r="G98" s="157"/>
    </row>
    <row r="99" spans="1:7" s="20" customFormat="1" ht="11.25">
      <c r="A99" s="255"/>
      <c r="B99" s="124" t="s">
        <v>165</v>
      </c>
      <c r="C99" s="155">
        <v>9245</v>
      </c>
      <c r="D99" s="156">
        <v>1109.4000000000001</v>
      </c>
      <c r="E99" s="156">
        <v>897</v>
      </c>
      <c r="F99" s="156">
        <v>212.40000000000009</v>
      </c>
      <c r="G99" s="157"/>
    </row>
    <row r="100" spans="1:7" s="20" customFormat="1" ht="11.25">
      <c r="A100" s="255"/>
      <c r="B100" s="124" t="s">
        <v>166</v>
      </c>
      <c r="C100" s="155">
        <v>5593</v>
      </c>
      <c r="D100" s="156">
        <v>671.16</v>
      </c>
      <c r="E100" s="156">
        <v>568</v>
      </c>
      <c r="F100" s="156">
        <v>103.15999999999997</v>
      </c>
      <c r="G100" s="157"/>
    </row>
    <row r="101" spans="1:7" s="20" customFormat="1" ht="11.25">
      <c r="A101" s="255"/>
      <c r="B101" s="15" t="s">
        <v>167</v>
      </c>
      <c r="C101" s="155">
        <v>2750</v>
      </c>
      <c r="D101" s="156">
        <v>330</v>
      </c>
      <c r="E101" s="156">
        <v>241</v>
      </c>
      <c r="F101" s="156">
        <v>89</v>
      </c>
      <c r="G101" s="157"/>
    </row>
    <row r="102" spans="1:7" s="20" customFormat="1" ht="11.25">
      <c r="A102" s="255"/>
      <c r="B102" s="15" t="s">
        <v>168</v>
      </c>
      <c r="C102" s="155">
        <v>5617</v>
      </c>
      <c r="D102" s="156">
        <v>674.04</v>
      </c>
      <c r="E102" s="156">
        <v>661</v>
      </c>
      <c r="F102" s="156">
        <v>13.039999999999964</v>
      </c>
      <c r="G102" s="157"/>
    </row>
    <row r="103" spans="1:7" s="20" customFormat="1" ht="11.25">
      <c r="A103" s="255"/>
      <c r="B103" s="15" t="s">
        <v>169</v>
      </c>
      <c r="C103" s="155">
        <v>5538</v>
      </c>
      <c r="D103" s="156">
        <v>886.08</v>
      </c>
      <c r="E103" s="156">
        <v>840.66</v>
      </c>
      <c r="F103" s="156">
        <v>45.420000000000073</v>
      </c>
      <c r="G103" s="157"/>
    </row>
    <row r="104" spans="1:7" s="20" customFormat="1" ht="11.25">
      <c r="A104" s="255"/>
      <c r="B104" s="15" t="s">
        <v>170</v>
      </c>
      <c r="C104" s="155">
        <v>2180</v>
      </c>
      <c r="D104" s="156">
        <v>348.8</v>
      </c>
      <c r="E104" s="156">
        <v>228</v>
      </c>
      <c r="F104" s="156">
        <v>120.80000000000001</v>
      </c>
      <c r="G104" s="157"/>
    </row>
    <row r="105" spans="1:7" s="20" customFormat="1" ht="11.25">
      <c r="A105" s="255"/>
      <c r="B105" s="15" t="s">
        <v>171</v>
      </c>
      <c r="C105" s="155">
        <v>5106</v>
      </c>
      <c r="D105" s="156">
        <v>816.96</v>
      </c>
      <c r="E105" s="156">
        <v>715</v>
      </c>
      <c r="F105" s="156">
        <v>101.96000000000004</v>
      </c>
      <c r="G105" s="157"/>
    </row>
    <row r="106" spans="1:7" s="20" customFormat="1" ht="11.25">
      <c r="A106" s="255"/>
      <c r="B106" s="15" t="s">
        <v>172</v>
      </c>
      <c r="C106" s="155">
        <v>4841</v>
      </c>
      <c r="D106" s="156">
        <v>774.56</v>
      </c>
      <c r="E106" s="156">
        <v>655</v>
      </c>
      <c r="F106" s="156">
        <v>119.55999999999995</v>
      </c>
      <c r="G106" s="157"/>
    </row>
    <row r="107" spans="1:7" s="20" customFormat="1" ht="11.25">
      <c r="A107" s="255"/>
      <c r="B107" s="15" t="s">
        <v>173</v>
      </c>
      <c r="C107" s="155">
        <v>2297</v>
      </c>
      <c r="D107" s="156">
        <v>367.52</v>
      </c>
      <c r="E107" s="156">
        <v>279</v>
      </c>
      <c r="F107" s="156">
        <v>88.519999999999982</v>
      </c>
      <c r="G107" s="157"/>
    </row>
    <row r="108" spans="1:7" s="20" customFormat="1" ht="11.25">
      <c r="A108" s="255"/>
      <c r="B108" s="15" t="s">
        <v>174</v>
      </c>
      <c r="C108" s="155">
        <v>1271</v>
      </c>
      <c r="D108" s="156">
        <v>152.52000000000001</v>
      </c>
      <c r="E108" s="156">
        <v>107</v>
      </c>
      <c r="F108" s="156">
        <v>45.52000000000001</v>
      </c>
      <c r="G108" s="157"/>
    </row>
    <row r="109" spans="1:7" s="20" customFormat="1" ht="11.25">
      <c r="A109" s="255"/>
      <c r="B109" s="15" t="s">
        <v>175</v>
      </c>
      <c r="C109" s="155">
        <v>8767</v>
      </c>
      <c r="D109" s="156">
        <v>1402.72</v>
      </c>
      <c r="E109" s="156">
        <v>1277</v>
      </c>
      <c r="F109" s="156">
        <v>125.72000000000003</v>
      </c>
      <c r="G109" s="157"/>
    </row>
    <row r="110" spans="1:7" s="20" customFormat="1" ht="10.5">
      <c r="A110" s="255" t="s">
        <v>25</v>
      </c>
      <c r="B110" s="13" t="s">
        <v>176</v>
      </c>
      <c r="C110" s="151">
        <v>34630</v>
      </c>
      <c r="D110" s="14">
        <v>4522.6000000000004</v>
      </c>
      <c r="E110" s="14">
        <v>3802.7799999999997</v>
      </c>
      <c r="F110" s="14">
        <v>719.81999999999994</v>
      </c>
      <c r="G110" s="157"/>
    </row>
    <row r="111" spans="1:7" s="20" customFormat="1" ht="11.25">
      <c r="A111" s="255"/>
      <c r="B111" s="15" t="s">
        <v>247</v>
      </c>
      <c r="C111" s="155">
        <v>12647</v>
      </c>
      <c r="D111" s="12">
        <v>1517.64</v>
      </c>
      <c r="E111" s="12">
        <v>1453.78</v>
      </c>
      <c r="F111" s="12">
        <v>63.860000000000014</v>
      </c>
      <c r="G111" s="157"/>
    </row>
    <row r="112" spans="1:7" s="20" customFormat="1" ht="11.25">
      <c r="A112" s="255"/>
      <c r="B112" s="124" t="s">
        <v>177</v>
      </c>
      <c r="C112" s="155">
        <v>6247</v>
      </c>
      <c r="D112" s="156">
        <v>749.64</v>
      </c>
      <c r="E112" s="156">
        <v>785.78</v>
      </c>
      <c r="F112" s="156">
        <v>-36.139999999999986</v>
      </c>
      <c r="G112" s="157"/>
    </row>
    <row r="113" spans="1:7" s="20" customFormat="1" ht="11.25">
      <c r="A113" s="255"/>
      <c r="B113" s="124" t="s">
        <v>178</v>
      </c>
      <c r="C113" s="155">
        <v>3634</v>
      </c>
      <c r="D113" s="156">
        <v>436.08</v>
      </c>
      <c r="E113" s="156">
        <v>390</v>
      </c>
      <c r="F113" s="156">
        <v>46.079999999999984</v>
      </c>
      <c r="G113" s="157"/>
    </row>
    <row r="114" spans="1:7" s="20" customFormat="1" ht="11.25">
      <c r="A114" s="255"/>
      <c r="B114" s="124" t="s">
        <v>179</v>
      </c>
      <c r="C114" s="155">
        <v>2766</v>
      </c>
      <c r="D114" s="156">
        <v>331.92</v>
      </c>
      <c r="E114" s="156">
        <v>278</v>
      </c>
      <c r="F114" s="156">
        <v>53.920000000000016</v>
      </c>
      <c r="G114" s="157"/>
    </row>
    <row r="115" spans="1:7" s="20" customFormat="1" ht="11.25">
      <c r="A115" s="255"/>
      <c r="B115" s="15" t="s">
        <v>180</v>
      </c>
      <c r="C115" s="155">
        <v>2346</v>
      </c>
      <c r="D115" s="156">
        <v>281.52</v>
      </c>
      <c r="E115" s="156">
        <v>256</v>
      </c>
      <c r="F115" s="156">
        <v>25.519999999999982</v>
      </c>
      <c r="G115" s="157"/>
    </row>
    <row r="116" spans="1:7" s="20" customFormat="1" ht="11.25">
      <c r="A116" s="255"/>
      <c r="B116" s="15" t="s">
        <v>181</v>
      </c>
      <c r="C116" s="155">
        <v>3800</v>
      </c>
      <c r="D116" s="156">
        <v>456</v>
      </c>
      <c r="E116" s="156">
        <v>320</v>
      </c>
      <c r="F116" s="156">
        <v>136</v>
      </c>
      <c r="G116" s="157"/>
    </row>
    <row r="117" spans="1:7" s="20" customFormat="1" ht="11.25">
      <c r="A117" s="255"/>
      <c r="B117" s="15" t="s">
        <v>182</v>
      </c>
      <c r="C117" s="155">
        <v>2386</v>
      </c>
      <c r="D117" s="156">
        <v>381.76</v>
      </c>
      <c r="E117" s="156">
        <v>301</v>
      </c>
      <c r="F117" s="156">
        <v>80.759999999999991</v>
      </c>
      <c r="G117" s="157"/>
    </row>
    <row r="118" spans="1:7" s="20" customFormat="1" ht="11.25">
      <c r="A118" s="255"/>
      <c r="B118" s="15" t="s">
        <v>183</v>
      </c>
      <c r="C118" s="155">
        <v>3256</v>
      </c>
      <c r="D118" s="156">
        <v>390.72</v>
      </c>
      <c r="E118" s="156">
        <v>282</v>
      </c>
      <c r="F118" s="156">
        <v>108.72000000000003</v>
      </c>
      <c r="G118" s="157"/>
    </row>
    <row r="119" spans="1:7" s="20" customFormat="1" ht="11.25">
      <c r="A119" s="255"/>
      <c r="B119" s="15" t="s">
        <v>184</v>
      </c>
      <c r="C119" s="155">
        <v>1921</v>
      </c>
      <c r="D119" s="156">
        <v>230.52</v>
      </c>
      <c r="E119" s="156">
        <v>169</v>
      </c>
      <c r="F119" s="156">
        <v>61.52000000000001</v>
      </c>
      <c r="G119" s="157"/>
    </row>
    <row r="120" spans="1:7" s="20" customFormat="1" ht="11.25">
      <c r="A120" s="255"/>
      <c r="B120" s="15" t="s">
        <v>185</v>
      </c>
      <c r="C120" s="155">
        <v>1485</v>
      </c>
      <c r="D120" s="156">
        <v>178.2</v>
      </c>
      <c r="E120" s="156">
        <v>134</v>
      </c>
      <c r="F120" s="156">
        <v>44.199999999999989</v>
      </c>
      <c r="G120" s="157"/>
    </row>
    <row r="121" spans="1:7" s="20" customFormat="1" ht="11.25">
      <c r="A121" s="255"/>
      <c r="B121" s="15" t="s">
        <v>186</v>
      </c>
      <c r="C121" s="155">
        <v>2950</v>
      </c>
      <c r="D121" s="156">
        <v>472</v>
      </c>
      <c r="E121" s="156">
        <v>355</v>
      </c>
      <c r="F121" s="156">
        <v>117</v>
      </c>
      <c r="G121" s="157"/>
    </row>
    <row r="122" spans="1:7" s="20" customFormat="1" ht="11.25">
      <c r="A122" s="255"/>
      <c r="B122" s="15" t="s">
        <v>187</v>
      </c>
      <c r="C122" s="155">
        <v>1112</v>
      </c>
      <c r="D122" s="156">
        <v>177.92</v>
      </c>
      <c r="E122" s="156">
        <v>148</v>
      </c>
      <c r="F122" s="156">
        <v>29.919999999999987</v>
      </c>
      <c r="G122" s="157"/>
    </row>
    <row r="123" spans="1:7" s="20" customFormat="1" ht="11.25">
      <c r="A123" s="255"/>
      <c r="B123" s="15" t="s">
        <v>188</v>
      </c>
      <c r="C123" s="155">
        <v>2727</v>
      </c>
      <c r="D123" s="156">
        <v>436.32</v>
      </c>
      <c r="E123" s="156">
        <v>384</v>
      </c>
      <c r="F123" s="156">
        <v>52.319999999999993</v>
      </c>
      <c r="G123" s="157"/>
    </row>
    <row r="124" spans="1:7" s="20" customFormat="1" ht="10.5">
      <c r="A124" s="255" t="s">
        <v>27</v>
      </c>
      <c r="B124" s="13" t="s">
        <v>189</v>
      </c>
      <c r="C124" s="151">
        <v>30370</v>
      </c>
      <c r="D124" s="14">
        <v>4079.56</v>
      </c>
      <c r="E124" s="14">
        <v>3658</v>
      </c>
      <c r="F124" s="14">
        <v>421.56</v>
      </c>
      <c r="G124" s="157"/>
    </row>
    <row r="125" spans="1:7" s="20" customFormat="1" ht="10.5">
      <c r="A125" s="255"/>
      <c r="B125" s="13" t="s">
        <v>248</v>
      </c>
      <c r="C125" s="151">
        <v>14936</v>
      </c>
      <c r="D125" s="14">
        <v>1792.32</v>
      </c>
      <c r="E125" s="14">
        <v>1741</v>
      </c>
      <c r="F125" s="14">
        <v>51.319999999999936</v>
      </c>
      <c r="G125" s="157"/>
    </row>
    <row r="126" spans="1:7" s="20" customFormat="1" ht="11.25">
      <c r="A126" s="255"/>
      <c r="B126" s="124" t="s">
        <v>190</v>
      </c>
      <c r="C126" s="155">
        <v>14936</v>
      </c>
      <c r="D126" s="156">
        <v>1792.32</v>
      </c>
      <c r="E126" s="156">
        <v>1741</v>
      </c>
      <c r="F126" s="156">
        <v>51.319999999999936</v>
      </c>
      <c r="G126" s="157"/>
    </row>
    <row r="127" spans="1:7" s="20" customFormat="1" ht="11.25">
      <c r="A127" s="255"/>
      <c r="B127" s="15" t="s">
        <v>193</v>
      </c>
      <c r="C127" s="155">
        <v>4555</v>
      </c>
      <c r="D127" s="156">
        <v>546.6</v>
      </c>
      <c r="E127" s="156">
        <v>432</v>
      </c>
      <c r="F127" s="156">
        <v>114.60000000000002</v>
      </c>
      <c r="G127" s="157"/>
    </row>
    <row r="128" spans="1:7" s="20" customFormat="1" ht="11.25">
      <c r="A128" s="255"/>
      <c r="B128" s="133" t="s">
        <v>194</v>
      </c>
      <c r="C128" s="155">
        <v>2776</v>
      </c>
      <c r="D128" s="156">
        <v>444.16</v>
      </c>
      <c r="E128" s="156">
        <v>417</v>
      </c>
      <c r="F128" s="156">
        <v>27.160000000000025</v>
      </c>
      <c r="G128" s="157"/>
    </row>
    <row r="129" spans="1:7" s="20" customFormat="1" ht="11.25">
      <c r="A129" s="255"/>
      <c r="B129" s="15" t="s">
        <v>195</v>
      </c>
      <c r="C129" s="155">
        <v>3457</v>
      </c>
      <c r="D129" s="156">
        <v>553.12</v>
      </c>
      <c r="E129" s="156">
        <v>478</v>
      </c>
      <c r="F129" s="156">
        <v>75.12</v>
      </c>
      <c r="G129" s="157"/>
    </row>
    <row r="130" spans="1:7" s="20" customFormat="1" ht="11.25">
      <c r="A130" s="255"/>
      <c r="B130" s="15" t="s">
        <v>196</v>
      </c>
      <c r="C130" s="155">
        <v>4646</v>
      </c>
      <c r="D130" s="156">
        <v>743.36</v>
      </c>
      <c r="E130" s="156">
        <v>590</v>
      </c>
      <c r="F130" s="156">
        <v>153.36000000000001</v>
      </c>
      <c r="G130" s="157"/>
    </row>
    <row r="131" spans="1:7" s="20" customFormat="1" ht="10.5">
      <c r="A131" s="255" t="s">
        <v>29</v>
      </c>
      <c r="B131" s="13" t="s">
        <v>197</v>
      </c>
      <c r="C131" s="151">
        <v>36165</v>
      </c>
      <c r="D131" s="14">
        <v>5052.4400000000005</v>
      </c>
      <c r="E131" s="14">
        <v>4391</v>
      </c>
      <c r="F131" s="14">
        <v>661.43999999999994</v>
      </c>
      <c r="G131" s="157"/>
    </row>
    <row r="132" spans="1:7" s="20" customFormat="1" ht="10.5">
      <c r="A132" s="255"/>
      <c r="B132" s="13" t="s">
        <v>249</v>
      </c>
      <c r="C132" s="151">
        <v>8986</v>
      </c>
      <c r="D132" s="14">
        <v>1078.32</v>
      </c>
      <c r="E132" s="14">
        <v>1011</v>
      </c>
      <c r="F132" s="14">
        <v>67.320000000000022</v>
      </c>
      <c r="G132" s="157"/>
    </row>
    <row r="133" spans="1:7" s="20" customFormat="1" ht="11.25">
      <c r="A133" s="255"/>
      <c r="B133" s="124" t="s">
        <v>198</v>
      </c>
      <c r="C133" s="155">
        <v>6907</v>
      </c>
      <c r="D133" s="156">
        <v>828.84</v>
      </c>
      <c r="E133" s="156">
        <v>777</v>
      </c>
      <c r="F133" s="156">
        <v>51.840000000000032</v>
      </c>
      <c r="G133" s="157"/>
    </row>
    <row r="134" spans="1:7" s="20" customFormat="1" ht="11.25">
      <c r="A134" s="255"/>
      <c r="B134" s="124" t="s">
        <v>199</v>
      </c>
      <c r="C134" s="155">
        <v>2079</v>
      </c>
      <c r="D134" s="156">
        <v>249.48</v>
      </c>
      <c r="E134" s="156">
        <v>234</v>
      </c>
      <c r="F134" s="156">
        <v>15.47999999999999</v>
      </c>
      <c r="G134" s="157"/>
    </row>
    <row r="135" spans="1:7" s="20" customFormat="1" ht="11.25">
      <c r="A135" s="255"/>
      <c r="B135" s="15" t="s">
        <v>200</v>
      </c>
      <c r="C135" s="155">
        <v>3087</v>
      </c>
      <c r="D135" s="156">
        <v>493.92</v>
      </c>
      <c r="E135" s="156">
        <v>432</v>
      </c>
      <c r="F135" s="156">
        <v>61.920000000000016</v>
      </c>
      <c r="G135" s="157"/>
    </row>
    <row r="136" spans="1:7" s="20" customFormat="1" ht="11.25">
      <c r="A136" s="255"/>
      <c r="B136" s="15" t="s">
        <v>201</v>
      </c>
      <c r="C136" s="155">
        <v>855</v>
      </c>
      <c r="D136" s="156">
        <v>102.6</v>
      </c>
      <c r="E136" s="156">
        <v>90</v>
      </c>
      <c r="F136" s="156">
        <v>12.599999999999994</v>
      </c>
      <c r="G136" s="157"/>
    </row>
    <row r="137" spans="1:7" s="20" customFormat="1" ht="11.25">
      <c r="A137" s="255"/>
      <c r="B137" s="15" t="s">
        <v>202</v>
      </c>
      <c r="C137" s="155">
        <v>4436</v>
      </c>
      <c r="D137" s="156">
        <v>532.32000000000005</v>
      </c>
      <c r="E137" s="156">
        <v>452</v>
      </c>
      <c r="F137" s="156">
        <v>80.32000000000005</v>
      </c>
      <c r="G137" s="157"/>
    </row>
    <row r="138" spans="1:7" s="20" customFormat="1" ht="11.25">
      <c r="A138" s="255"/>
      <c r="B138" s="15" t="s">
        <v>203</v>
      </c>
      <c r="C138" s="155">
        <v>1717</v>
      </c>
      <c r="D138" s="156">
        <v>274.72000000000003</v>
      </c>
      <c r="E138" s="156">
        <v>260</v>
      </c>
      <c r="F138" s="156">
        <v>14.720000000000027</v>
      </c>
      <c r="G138" s="157"/>
    </row>
    <row r="139" spans="1:7" s="20" customFormat="1" ht="11.25">
      <c r="A139" s="255"/>
      <c r="B139" s="15" t="s">
        <v>204</v>
      </c>
      <c r="C139" s="155">
        <v>1022</v>
      </c>
      <c r="D139" s="156">
        <v>163.52000000000001</v>
      </c>
      <c r="E139" s="156">
        <v>141</v>
      </c>
      <c r="F139" s="156">
        <v>22.52000000000001</v>
      </c>
      <c r="G139" s="157"/>
    </row>
    <row r="140" spans="1:7" s="20" customFormat="1" ht="11.25">
      <c r="A140" s="255"/>
      <c r="B140" s="15" t="s">
        <v>205</v>
      </c>
      <c r="C140" s="155">
        <v>5514</v>
      </c>
      <c r="D140" s="156">
        <v>882.24</v>
      </c>
      <c r="E140" s="156">
        <v>700</v>
      </c>
      <c r="F140" s="156">
        <v>182.24</v>
      </c>
      <c r="G140" s="157"/>
    </row>
    <row r="141" spans="1:7" s="20" customFormat="1" ht="11.25">
      <c r="A141" s="255"/>
      <c r="B141" s="15" t="s">
        <v>206</v>
      </c>
      <c r="C141" s="155">
        <v>1266</v>
      </c>
      <c r="D141" s="156">
        <v>151.91999999999999</v>
      </c>
      <c r="E141" s="156">
        <v>121</v>
      </c>
      <c r="F141" s="156">
        <v>30.919999999999987</v>
      </c>
      <c r="G141" s="157"/>
    </row>
    <row r="142" spans="1:7" s="20" customFormat="1" ht="11.25">
      <c r="A142" s="255"/>
      <c r="B142" s="15" t="s">
        <v>207</v>
      </c>
      <c r="C142" s="155">
        <v>2558</v>
      </c>
      <c r="D142" s="156">
        <v>306.95999999999998</v>
      </c>
      <c r="E142" s="156">
        <v>289</v>
      </c>
      <c r="F142" s="156">
        <v>17.95999999999998</v>
      </c>
      <c r="G142" s="157"/>
    </row>
    <row r="143" spans="1:7" s="20" customFormat="1" ht="11.25">
      <c r="A143" s="255"/>
      <c r="B143" s="15" t="s">
        <v>208</v>
      </c>
      <c r="C143" s="155">
        <v>248</v>
      </c>
      <c r="D143" s="156">
        <v>29.76</v>
      </c>
      <c r="E143" s="156">
        <v>34</v>
      </c>
      <c r="F143" s="156">
        <v>-4.2399999999999984</v>
      </c>
      <c r="G143" s="157"/>
    </row>
    <row r="144" spans="1:7" s="20" customFormat="1" ht="11.25">
      <c r="A144" s="255"/>
      <c r="B144" s="15" t="s">
        <v>209</v>
      </c>
      <c r="C144" s="155">
        <v>2233</v>
      </c>
      <c r="D144" s="156">
        <v>357.28</v>
      </c>
      <c r="E144" s="156">
        <v>288</v>
      </c>
      <c r="F144" s="156">
        <v>69.279999999999973</v>
      </c>
      <c r="G144" s="157"/>
    </row>
    <row r="145" spans="1:7" s="20" customFormat="1" ht="11.25">
      <c r="A145" s="255"/>
      <c r="B145" s="15" t="s">
        <v>210</v>
      </c>
      <c r="C145" s="155">
        <v>2814</v>
      </c>
      <c r="D145" s="156">
        <v>450.24</v>
      </c>
      <c r="E145" s="156">
        <v>387</v>
      </c>
      <c r="F145" s="156">
        <v>63.240000000000009</v>
      </c>
      <c r="G145" s="157"/>
    </row>
    <row r="146" spans="1:7" s="20" customFormat="1" ht="11.25">
      <c r="A146" s="255"/>
      <c r="B146" s="15" t="s">
        <v>211</v>
      </c>
      <c r="C146" s="155">
        <v>1429</v>
      </c>
      <c r="D146" s="156">
        <v>228.64</v>
      </c>
      <c r="E146" s="156">
        <v>186</v>
      </c>
      <c r="F146" s="156">
        <v>42.639999999999986</v>
      </c>
      <c r="G146" s="157"/>
    </row>
    <row r="147" spans="1:7" s="20" customFormat="1" ht="10.5">
      <c r="A147" s="256" t="s">
        <v>31</v>
      </c>
      <c r="B147" s="13" t="s">
        <v>250</v>
      </c>
      <c r="C147" s="151">
        <v>23983</v>
      </c>
      <c r="D147" s="14">
        <v>3837.2800000000007</v>
      </c>
      <c r="E147" s="14">
        <v>3268</v>
      </c>
      <c r="F147" s="14">
        <v>569.28</v>
      </c>
      <c r="G147" s="157"/>
    </row>
    <row r="148" spans="1:7" s="20" customFormat="1" ht="14.25" customHeight="1">
      <c r="A148" s="256"/>
      <c r="B148" s="133" t="s">
        <v>213</v>
      </c>
      <c r="C148" s="160">
        <v>9099</v>
      </c>
      <c r="D148" s="156">
        <v>1455.84</v>
      </c>
      <c r="E148" s="156">
        <v>1272</v>
      </c>
      <c r="F148" s="156">
        <v>183.83999999999992</v>
      </c>
      <c r="G148" s="157"/>
    </row>
    <row r="149" spans="1:7" s="20" customFormat="1" ht="14.25" customHeight="1">
      <c r="A149" s="256"/>
      <c r="B149" s="15" t="s">
        <v>214</v>
      </c>
      <c r="C149" s="155">
        <v>2750</v>
      </c>
      <c r="D149" s="156">
        <v>440</v>
      </c>
      <c r="E149" s="156">
        <v>406</v>
      </c>
      <c r="F149" s="156">
        <v>34</v>
      </c>
      <c r="G149" s="157"/>
    </row>
    <row r="150" spans="1:7" s="20" customFormat="1" ht="11.25">
      <c r="A150" s="256"/>
      <c r="B150" s="15" t="s">
        <v>216</v>
      </c>
      <c r="C150" s="155">
        <v>2151</v>
      </c>
      <c r="D150" s="156">
        <v>344.16</v>
      </c>
      <c r="E150" s="156">
        <v>257</v>
      </c>
      <c r="F150" s="156">
        <v>87.160000000000025</v>
      </c>
      <c r="G150" s="157"/>
    </row>
    <row r="151" spans="1:7" s="20" customFormat="1" ht="11.25">
      <c r="A151" s="256"/>
      <c r="B151" s="15" t="s">
        <v>217</v>
      </c>
      <c r="C151" s="155">
        <v>2116</v>
      </c>
      <c r="D151" s="156">
        <v>338.56</v>
      </c>
      <c r="E151" s="156">
        <v>259</v>
      </c>
      <c r="F151" s="156">
        <v>79.56</v>
      </c>
      <c r="G151" s="157"/>
    </row>
    <row r="152" spans="1:7" s="20" customFormat="1" ht="11.25">
      <c r="A152" s="256"/>
      <c r="B152" s="15" t="s">
        <v>218</v>
      </c>
      <c r="C152" s="155">
        <v>1474</v>
      </c>
      <c r="D152" s="156">
        <v>235.84</v>
      </c>
      <c r="E152" s="156">
        <v>204</v>
      </c>
      <c r="F152" s="156">
        <v>31.840000000000003</v>
      </c>
      <c r="G152" s="157"/>
    </row>
    <row r="153" spans="1:7" s="20" customFormat="1" ht="11.25">
      <c r="A153" s="256"/>
      <c r="B153" s="15" t="s">
        <v>219</v>
      </c>
      <c r="C153" s="155">
        <v>1339</v>
      </c>
      <c r="D153" s="156">
        <v>214.24</v>
      </c>
      <c r="E153" s="156">
        <v>188</v>
      </c>
      <c r="F153" s="156">
        <v>26.240000000000009</v>
      </c>
      <c r="G153" s="157"/>
    </row>
    <row r="154" spans="1:7" s="20" customFormat="1" ht="11.25">
      <c r="A154" s="256"/>
      <c r="B154" s="15" t="s">
        <v>221</v>
      </c>
      <c r="C154" s="160">
        <v>2174</v>
      </c>
      <c r="D154" s="156">
        <v>347.84</v>
      </c>
      <c r="E154" s="156">
        <v>274</v>
      </c>
      <c r="F154" s="156">
        <v>73.839999999999975</v>
      </c>
      <c r="G154" s="157"/>
    </row>
    <row r="155" spans="1:7" s="20" customFormat="1" ht="11.25">
      <c r="A155" s="256"/>
      <c r="B155" s="15" t="s">
        <v>220</v>
      </c>
      <c r="C155" s="155">
        <v>349</v>
      </c>
      <c r="D155" s="156">
        <v>55.84</v>
      </c>
      <c r="E155" s="156">
        <v>50</v>
      </c>
      <c r="F155" s="156">
        <v>5.8400000000000034</v>
      </c>
      <c r="G155" s="157"/>
    </row>
    <row r="156" spans="1:7" s="20" customFormat="1" ht="11.25">
      <c r="A156" s="256"/>
      <c r="B156" s="15" t="s">
        <v>222</v>
      </c>
      <c r="C156" s="155">
        <v>2531</v>
      </c>
      <c r="D156" s="156">
        <v>404.96</v>
      </c>
      <c r="E156" s="156">
        <v>358</v>
      </c>
      <c r="F156" s="156">
        <v>46.95999999999998</v>
      </c>
      <c r="G156" s="157"/>
    </row>
    <row r="157" spans="1:7" s="20" customFormat="1" ht="10.5">
      <c r="C157" s="161"/>
      <c r="G157" s="147"/>
    </row>
  </sheetData>
  <mergeCells count="21">
    <mergeCell ref="A7:A15"/>
    <mergeCell ref="A124:A130"/>
    <mergeCell ref="A131:A146"/>
    <mergeCell ref="A147:A156"/>
    <mergeCell ref="A4:B5"/>
    <mergeCell ref="A70:A79"/>
    <mergeCell ref="A80:A86"/>
    <mergeCell ref="A87:A95"/>
    <mergeCell ref="A96:A109"/>
    <mergeCell ref="A110:A123"/>
    <mergeCell ref="A16:A23"/>
    <mergeCell ref="A24:A31"/>
    <mergeCell ref="A32:A46"/>
    <mergeCell ref="A47:A58"/>
    <mergeCell ref="A59:A69"/>
    <mergeCell ref="E3:G3"/>
    <mergeCell ref="C4:C5"/>
    <mergeCell ref="D4:F4"/>
    <mergeCell ref="A1:B1"/>
    <mergeCell ref="A2:G2"/>
    <mergeCell ref="G4:G5"/>
  </mergeCells>
  <phoneticPr fontId="10" type="noConversion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>
      <pane xSplit="2" ySplit="5" topLeftCell="C48" activePane="bottomRight" state="frozen"/>
      <selection pane="topRight" activeCell="C1" sqref="C1"/>
      <selection pane="bottomLeft" activeCell="A8" sqref="A8"/>
      <selection pane="bottomRight" activeCell="B3" sqref="B3"/>
    </sheetView>
  </sheetViews>
  <sheetFormatPr defaultColWidth="9" defaultRowHeight="14.25"/>
  <cols>
    <col min="1" max="1" width="12" style="122" customWidth="1"/>
    <col min="2" max="2" width="21.25" style="122" customWidth="1"/>
    <col min="3" max="3" width="9.875" customWidth="1"/>
    <col min="4" max="6" width="8.75" customWidth="1"/>
    <col min="7" max="7" width="12.5" customWidth="1"/>
  </cols>
  <sheetData>
    <row r="1" spans="1:13" ht="20.25">
      <c r="A1" s="163" t="s">
        <v>319</v>
      </c>
      <c r="B1" s="164"/>
      <c r="C1" s="10"/>
      <c r="D1" s="10"/>
      <c r="E1" s="10"/>
      <c r="F1" s="10"/>
      <c r="G1" s="10"/>
    </row>
    <row r="2" spans="1:13" ht="56.25" customHeight="1">
      <c r="A2" s="315" t="s">
        <v>321</v>
      </c>
      <c r="B2" s="316"/>
      <c r="C2" s="316"/>
      <c r="D2" s="316"/>
      <c r="E2" s="316"/>
      <c r="F2" s="316"/>
      <c r="G2" s="316"/>
      <c r="H2" s="109"/>
      <c r="I2" s="109"/>
      <c r="J2" s="109"/>
      <c r="K2" s="109"/>
      <c r="L2" s="110"/>
      <c r="M2" s="111"/>
    </row>
    <row r="3" spans="1:13" ht="23.25" customHeight="1">
      <c r="A3" s="123"/>
      <c r="B3" s="123"/>
      <c r="C3" s="114"/>
      <c r="D3" s="114"/>
      <c r="E3" s="259" t="s">
        <v>256</v>
      </c>
      <c r="F3" s="259"/>
      <c r="G3" s="259"/>
      <c r="H3" s="109"/>
      <c r="I3" s="109"/>
      <c r="J3" s="109"/>
      <c r="K3" s="109"/>
      <c r="L3" s="110"/>
      <c r="M3" s="111"/>
    </row>
    <row r="4" spans="1:13" ht="21" customHeight="1">
      <c r="A4" s="320" t="s">
        <v>0</v>
      </c>
      <c r="B4" s="320"/>
      <c r="C4" s="317" t="s">
        <v>275</v>
      </c>
      <c r="D4" s="265" t="s">
        <v>267</v>
      </c>
      <c r="E4" s="266"/>
      <c r="F4" s="267"/>
      <c r="G4" s="319" t="s">
        <v>253</v>
      </c>
    </row>
    <row r="5" spans="1:13" ht="33" customHeight="1">
      <c r="A5" s="320"/>
      <c r="B5" s="320"/>
      <c r="C5" s="318"/>
      <c r="D5" s="150" t="s">
        <v>268</v>
      </c>
      <c r="E5" s="150" t="s">
        <v>269</v>
      </c>
      <c r="F5" s="150" t="s">
        <v>270</v>
      </c>
      <c r="G5" s="319"/>
    </row>
    <row r="6" spans="1:13">
      <c r="A6" s="165"/>
      <c r="B6" s="166" t="s">
        <v>230</v>
      </c>
      <c r="C6" s="2">
        <v>74035</v>
      </c>
      <c r="D6" s="113">
        <v>9146.7999999999993</v>
      </c>
      <c r="E6" s="113">
        <v>7089.9199999999992</v>
      </c>
      <c r="F6" s="113">
        <v>2056.8800000000006</v>
      </c>
      <c r="G6" s="167"/>
    </row>
    <row r="7" spans="1:13">
      <c r="A7" s="312" t="s">
        <v>3</v>
      </c>
      <c r="B7" s="166" t="s">
        <v>74</v>
      </c>
      <c r="C7" s="1">
        <v>9949</v>
      </c>
      <c r="D7" s="168">
        <v>1193.8800000000001</v>
      </c>
      <c r="E7" s="168">
        <v>613.95000000000005</v>
      </c>
      <c r="F7" s="168">
        <v>579.93000000000006</v>
      </c>
      <c r="G7" s="167"/>
    </row>
    <row r="8" spans="1:13">
      <c r="A8" s="313"/>
      <c r="B8" s="166" t="s">
        <v>237</v>
      </c>
      <c r="C8" s="1">
        <v>8602</v>
      </c>
      <c r="D8" s="168">
        <v>1032.24</v>
      </c>
      <c r="E8" s="168">
        <v>470.36</v>
      </c>
      <c r="F8" s="168">
        <v>561.88</v>
      </c>
      <c r="G8" s="167"/>
    </row>
    <row r="9" spans="1:13">
      <c r="A9" s="313"/>
      <c r="B9" s="169" t="s">
        <v>76</v>
      </c>
      <c r="C9" s="1">
        <v>8602</v>
      </c>
      <c r="D9" s="170">
        <v>1032.24</v>
      </c>
      <c r="E9" s="170">
        <v>470.36</v>
      </c>
      <c r="F9" s="170">
        <v>561.88</v>
      </c>
      <c r="G9" s="167"/>
    </row>
    <row r="10" spans="1:13">
      <c r="A10" s="314"/>
      <c r="B10" s="171" t="s">
        <v>86</v>
      </c>
      <c r="C10" s="1">
        <v>1347</v>
      </c>
      <c r="D10" s="170">
        <v>161.64000000000001</v>
      </c>
      <c r="E10" s="170">
        <v>143.59</v>
      </c>
      <c r="F10" s="170">
        <v>18.050000000000011</v>
      </c>
      <c r="G10" s="167"/>
    </row>
    <row r="11" spans="1:13">
      <c r="A11" s="311" t="s">
        <v>6</v>
      </c>
      <c r="B11" s="166" t="s">
        <v>89</v>
      </c>
      <c r="C11" s="2">
        <v>7272</v>
      </c>
      <c r="D11" s="113">
        <v>872.64</v>
      </c>
      <c r="E11" s="113">
        <v>701.9</v>
      </c>
      <c r="F11" s="113">
        <v>170.73999999999998</v>
      </c>
      <c r="G11" s="172"/>
    </row>
    <row r="12" spans="1:13">
      <c r="A12" s="311"/>
      <c r="B12" s="171" t="s">
        <v>238</v>
      </c>
      <c r="C12" s="1">
        <v>7135</v>
      </c>
      <c r="D12" s="168">
        <v>856.19999999999993</v>
      </c>
      <c r="E12" s="168">
        <v>675.67</v>
      </c>
      <c r="F12" s="168">
        <v>180.52999999999997</v>
      </c>
      <c r="G12" s="167"/>
    </row>
    <row r="13" spans="1:13">
      <c r="A13" s="311"/>
      <c r="B13" s="169" t="s">
        <v>90</v>
      </c>
      <c r="C13" s="1">
        <v>7135</v>
      </c>
      <c r="D13" s="170">
        <v>856.19999999999993</v>
      </c>
      <c r="E13" s="170">
        <v>675.67</v>
      </c>
      <c r="F13" s="170">
        <v>180.52999999999997</v>
      </c>
      <c r="G13" s="167"/>
    </row>
    <row r="14" spans="1:13">
      <c r="A14" s="311"/>
      <c r="B14" s="171" t="s">
        <v>8</v>
      </c>
      <c r="C14" s="1">
        <v>137</v>
      </c>
      <c r="D14" s="170">
        <v>16.440000000000001</v>
      </c>
      <c r="E14" s="170">
        <v>26.23</v>
      </c>
      <c r="F14" s="170">
        <v>-9.7899999999999991</v>
      </c>
      <c r="G14" s="167"/>
    </row>
    <row r="15" spans="1:13">
      <c r="A15" s="311" t="s">
        <v>9</v>
      </c>
      <c r="B15" s="166" t="s">
        <v>97</v>
      </c>
      <c r="C15" s="2">
        <v>3355</v>
      </c>
      <c r="D15" s="113">
        <v>402.59999999999997</v>
      </c>
      <c r="E15" s="113">
        <v>368.35</v>
      </c>
      <c r="F15" s="113">
        <v>34.249999999999943</v>
      </c>
      <c r="G15" s="173"/>
    </row>
    <row r="16" spans="1:13">
      <c r="A16" s="311"/>
      <c r="B16" s="166" t="s">
        <v>239</v>
      </c>
      <c r="C16" s="2">
        <v>3355</v>
      </c>
      <c r="D16" s="113">
        <v>402.59999999999997</v>
      </c>
      <c r="E16" s="113">
        <v>368.35</v>
      </c>
      <c r="F16" s="113">
        <v>34.249999999999943</v>
      </c>
      <c r="G16" s="172"/>
    </row>
    <row r="17" spans="1:7">
      <c r="A17" s="311"/>
      <c r="B17" s="169" t="s">
        <v>98</v>
      </c>
      <c r="C17" s="1">
        <v>3355</v>
      </c>
      <c r="D17" s="170">
        <v>402.59999999999997</v>
      </c>
      <c r="E17" s="170">
        <v>368.35</v>
      </c>
      <c r="F17" s="170">
        <v>34.249999999999943</v>
      </c>
      <c r="G17" s="167"/>
    </row>
    <row r="18" spans="1:7">
      <c r="A18" s="311" t="s">
        <v>11</v>
      </c>
      <c r="B18" s="166" t="s">
        <v>102</v>
      </c>
      <c r="C18" s="2">
        <v>10185</v>
      </c>
      <c r="D18" s="113">
        <v>1222.2</v>
      </c>
      <c r="E18" s="113">
        <v>1035.3499999999999</v>
      </c>
      <c r="F18" s="113">
        <v>186.85000000000005</v>
      </c>
      <c r="G18" s="173"/>
    </row>
    <row r="19" spans="1:7">
      <c r="A19" s="311"/>
      <c r="B19" s="166" t="s">
        <v>240</v>
      </c>
      <c r="C19" s="2">
        <v>8389</v>
      </c>
      <c r="D19" s="113">
        <v>1006.6800000000001</v>
      </c>
      <c r="E19" s="113">
        <v>877.1</v>
      </c>
      <c r="F19" s="113">
        <v>129.58000000000004</v>
      </c>
      <c r="G19" s="172"/>
    </row>
    <row r="20" spans="1:7">
      <c r="A20" s="311"/>
      <c r="B20" s="169" t="s">
        <v>103</v>
      </c>
      <c r="C20" s="1">
        <v>8389</v>
      </c>
      <c r="D20" s="170">
        <v>1006.6800000000001</v>
      </c>
      <c r="E20" s="170">
        <v>877.1</v>
      </c>
      <c r="F20" s="170">
        <v>129.58000000000004</v>
      </c>
      <c r="G20" s="167"/>
    </row>
    <row r="21" spans="1:7">
      <c r="A21" s="311"/>
      <c r="B21" s="171" t="s">
        <v>106</v>
      </c>
      <c r="C21" s="1">
        <v>1796</v>
      </c>
      <c r="D21" s="170">
        <v>215.52</v>
      </c>
      <c r="E21" s="170">
        <v>158.25</v>
      </c>
      <c r="F21" s="170">
        <v>57.27000000000001</v>
      </c>
      <c r="G21" s="167"/>
    </row>
    <row r="22" spans="1:7">
      <c r="A22" s="311" t="s">
        <v>13</v>
      </c>
      <c r="B22" s="166" t="s">
        <v>112</v>
      </c>
      <c r="C22" s="2">
        <v>7944</v>
      </c>
      <c r="D22" s="113">
        <v>953.28000000000009</v>
      </c>
      <c r="E22" s="113">
        <v>793.24</v>
      </c>
      <c r="F22" s="113">
        <v>160.04000000000008</v>
      </c>
      <c r="G22" s="173"/>
    </row>
    <row r="23" spans="1:7">
      <c r="A23" s="311"/>
      <c r="B23" s="166" t="s">
        <v>241</v>
      </c>
      <c r="C23" s="2">
        <v>6813</v>
      </c>
      <c r="D23" s="113">
        <v>817.56000000000006</v>
      </c>
      <c r="E23" s="113">
        <v>686.54</v>
      </c>
      <c r="F23" s="113">
        <v>131.0200000000001</v>
      </c>
      <c r="G23" s="172"/>
    </row>
    <row r="24" spans="1:7">
      <c r="A24" s="311"/>
      <c r="B24" s="169" t="s">
        <v>113</v>
      </c>
      <c r="C24" s="1">
        <v>6813</v>
      </c>
      <c r="D24" s="170">
        <v>817.56000000000006</v>
      </c>
      <c r="E24" s="170">
        <v>686.54</v>
      </c>
      <c r="F24" s="170">
        <v>131.0200000000001</v>
      </c>
      <c r="G24" s="167"/>
    </row>
    <row r="25" spans="1:7">
      <c r="A25" s="311"/>
      <c r="B25" s="171" t="s">
        <v>118</v>
      </c>
      <c r="C25" s="1">
        <v>1131</v>
      </c>
      <c r="D25" s="170">
        <v>135.72</v>
      </c>
      <c r="E25" s="170">
        <v>106.7</v>
      </c>
      <c r="F25" s="170">
        <v>29.019999999999996</v>
      </c>
      <c r="G25" s="167"/>
    </row>
    <row r="26" spans="1:7">
      <c r="A26" s="311" t="s">
        <v>15</v>
      </c>
      <c r="B26" s="166" t="s">
        <v>124</v>
      </c>
      <c r="C26" s="2">
        <v>1996</v>
      </c>
      <c r="D26" s="113">
        <v>239.52</v>
      </c>
      <c r="E26" s="113">
        <v>182.68</v>
      </c>
      <c r="F26" s="113">
        <v>56.84</v>
      </c>
      <c r="G26" s="173"/>
    </row>
    <row r="27" spans="1:7">
      <c r="A27" s="311"/>
      <c r="B27" s="171" t="s">
        <v>242</v>
      </c>
      <c r="C27" s="1">
        <v>1996</v>
      </c>
      <c r="D27" s="168">
        <v>239.52</v>
      </c>
      <c r="E27" s="168">
        <v>182.68</v>
      </c>
      <c r="F27" s="168">
        <v>56.84</v>
      </c>
      <c r="G27" s="173"/>
    </row>
    <row r="28" spans="1:7">
      <c r="A28" s="311"/>
      <c r="B28" s="169" t="s">
        <v>125</v>
      </c>
      <c r="C28" s="1">
        <v>1996</v>
      </c>
      <c r="D28" s="170">
        <v>239.52</v>
      </c>
      <c r="E28" s="170">
        <v>182.68</v>
      </c>
      <c r="F28" s="170">
        <v>56.84</v>
      </c>
      <c r="G28" s="173"/>
    </row>
    <row r="29" spans="1:7">
      <c r="A29" s="311" t="s">
        <v>17</v>
      </c>
      <c r="B29" s="166" t="s">
        <v>135</v>
      </c>
      <c r="C29" s="2">
        <v>5014</v>
      </c>
      <c r="D29" s="113">
        <v>629.6400000000001</v>
      </c>
      <c r="E29" s="113">
        <v>465.29999999999995</v>
      </c>
      <c r="F29" s="113">
        <v>164.34000000000006</v>
      </c>
      <c r="G29" s="173"/>
    </row>
    <row r="30" spans="1:7">
      <c r="A30" s="311"/>
      <c r="B30" s="171" t="s">
        <v>243</v>
      </c>
      <c r="C30" s="1">
        <v>2719</v>
      </c>
      <c r="D30" s="168">
        <v>326.28000000000003</v>
      </c>
      <c r="E30" s="168">
        <v>240.51</v>
      </c>
      <c r="F30" s="168">
        <v>85.770000000000039</v>
      </c>
      <c r="G30" s="173"/>
    </row>
    <row r="31" spans="1:7">
      <c r="A31" s="311"/>
      <c r="B31" s="169" t="s">
        <v>136</v>
      </c>
      <c r="C31" s="1">
        <v>2719</v>
      </c>
      <c r="D31" s="170">
        <v>326.28000000000003</v>
      </c>
      <c r="E31" s="170">
        <v>240.51</v>
      </c>
      <c r="F31" s="170">
        <v>85.770000000000039</v>
      </c>
      <c r="G31" s="167"/>
    </row>
    <row r="32" spans="1:7">
      <c r="A32" s="311"/>
      <c r="B32" s="171" t="s">
        <v>141</v>
      </c>
      <c r="C32" s="1">
        <v>116</v>
      </c>
      <c r="D32" s="170">
        <v>18.560000000000002</v>
      </c>
      <c r="E32" s="170">
        <v>10.64</v>
      </c>
      <c r="F32" s="170">
        <v>7.9200000000000017</v>
      </c>
      <c r="G32" s="167"/>
    </row>
    <row r="33" spans="1:7">
      <c r="A33" s="311"/>
      <c r="B33" s="171" t="s">
        <v>144</v>
      </c>
      <c r="C33" s="1">
        <v>583</v>
      </c>
      <c r="D33" s="170">
        <v>93.280000000000015</v>
      </c>
      <c r="E33" s="170">
        <v>71.66</v>
      </c>
      <c r="F33" s="170">
        <v>21.620000000000019</v>
      </c>
      <c r="G33" s="167"/>
    </row>
    <row r="34" spans="1:7">
      <c r="A34" s="311"/>
      <c r="B34" s="171" t="s">
        <v>146</v>
      </c>
      <c r="C34" s="1">
        <v>1596</v>
      </c>
      <c r="D34" s="170">
        <v>191.52</v>
      </c>
      <c r="E34" s="170">
        <v>142.49</v>
      </c>
      <c r="F34" s="170">
        <v>49.03</v>
      </c>
      <c r="G34" s="167"/>
    </row>
    <row r="35" spans="1:7">
      <c r="A35" s="311" t="s">
        <v>19</v>
      </c>
      <c r="B35" s="166" t="s">
        <v>148</v>
      </c>
      <c r="C35" s="2">
        <v>3119</v>
      </c>
      <c r="D35" s="113">
        <v>374.28000000000003</v>
      </c>
      <c r="E35" s="113">
        <v>282.89</v>
      </c>
      <c r="F35" s="113">
        <v>91.390000000000029</v>
      </c>
      <c r="G35" s="167"/>
    </row>
    <row r="36" spans="1:7">
      <c r="A36" s="311"/>
      <c r="B36" s="171" t="s">
        <v>244</v>
      </c>
      <c r="C36" s="1">
        <v>3119</v>
      </c>
      <c r="D36" s="168">
        <v>374.28000000000003</v>
      </c>
      <c r="E36" s="168">
        <v>282.89</v>
      </c>
      <c r="F36" s="168">
        <v>91.390000000000029</v>
      </c>
      <c r="G36" s="167"/>
    </row>
    <row r="37" spans="1:7">
      <c r="A37" s="311"/>
      <c r="B37" s="169" t="s">
        <v>149</v>
      </c>
      <c r="C37" s="1">
        <v>2569</v>
      </c>
      <c r="D37" s="170">
        <v>308.28000000000003</v>
      </c>
      <c r="E37" s="170">
        <v>221.47</v>
      </c>
      <c r="F37" s="170">
        <v>86.810000000000031</v>
      </c>
      <c r="G37" s="167"/>
    </row>
    <row r="38" spans="1:7">
      <c r="A38" s="311"/>
      <c r="B38" s="169" t="s">
        <v>150</v>
      </c>
      <c r="C38" s="1">
        <v>550</v>
      </c>
      <c r="D38" s="170">
        <v>66</v>
      </c>
      <c r="E38" s="170">
        <v>61.42</v>
      </c>
      <c r="F38" s="170">
        <v>4.5799999999999983</v>
      </c>
      <c r="G38" s="167"/>
    </row>
    <row r="39" spans="1:7">
      <c r="A39" s="311" t="s">
        <v>21</v>
      </c>
      <c r="B39" s="166" t="s">
        <v>154</v>
      </c>
      <c r="C39" s="2">
        <v>3813</v>
      </c>
      <c r="D39" s="113">
        <v>497.92</v>
      </c>
      <c r="E39" s="113">
        <v>411.36</v>
      </c>
      <c r="F39" s="113">
        <v>86.560000000000031</v>
      </c>
      <c r="G39" s="167"/>
    </row>
    <row r="40" spans="1:7">
      <c r="A40" s="311"/>
      <c r="B40" s="171" t="s">
        <v>245</v>
      </c>
      <c r="C40" s="1">
        <v>2804</v>
      </c>
      <c r="D40" s="168">
        <v>336.48</v>
      </c>
      <c r="E40" s="168">
        <v>252.88</v>
      </c>
      <c r="F40" s="168">
        <v>83.600000000000023</v>
      </c>
      <c r="G40" s="167"/>
    </row>
    <row r="41" spans="1:7">
      <c r="A41" s="311"/>
      <c r="B41" s="169" t="s">
        <v>155</v>
      </c>
      <c r="C41" s="1">
        <v>2804</v>
      </c>
      <c r="D41" s="170">
        <v>336.48</v>
      </c>
      <c r="E41" s="170">
        <v>252.88</v>
      </c>
      <c r="F41" s="170">
        <v>83.600000000000023</v>
      </c>
      <c r="G41" s="167"/>
    </row>
    <row r="42" spans="1:7">
      <c r="A42" s="311"/>
      <c r="B42" s="171" t="s">
        <v>159</v>
      </c>
      <c r="C42" s="1">
        <v>794</v>
      </c>
      <c r="D42" s="170">
        <v>127.04000000000002</v>
      </c>
      <c r="E42" s="170">
        <v>112.48</v>
      </c>
      <c r="F42" s="170">
        <v>14.560000000000016</v>
      </c>
      <c r="G42" s="167"/>
    </row>
    <row r="43" spans="1:7">
      <c r="A43" s="311"/>
      <c r="B43" s="171" t="s">
        <v>162</v>
      </c>
      <c r="C43" s="1">
        <v>215</v>
      </c>
      <c r="D43" s="170">
        <v>34.4</v>
      </c>
      <c r="E43" s="170">
        <v>46</v>
      </c>
      <c r="F43" s="170">
        <v>-11.600000000000001</v>
      </c>
      <c r="G43" s="167"/>
    </row>
    <row r="44" spans="1:7">
      <c r="A44" s="311" t="s">
        <v>23</v>
      </c>
      <c r="B44" s="166" t="s">
        <v>163</v>
      </c>
      <c r="C44" s="2">
        <v>4366</v>
      </c>
      <c r="D44" s="113">
        <v>548.28000000000009</v>
      </c>
      <c r="E44" s="113">
        <v>387.53000000000003</v>
      </c>
      <c r="F44" s="113">
        <v>160.75000000000003</v>
      </c>
      <c r="G44" s="167"/>
    </row>
    <row r="45" spans="1:7">
      <c r="A45" s="311"/>
      <c r="B45" s="171" t="s">
        <v>246</v>
      </c>
      <c r="C45" s="1">
        <v>3757</v>
      </c>
      <c r="D45" s="168">
        <v>450.84000000000003</v>
      </c>
      <c r="E45" s="168">
        <v>316.8</v>
      </c>
      <c r="F45" s="168">
        <v>134.04000000000002</v>
      </c>
      <c r="G45" s="167"/>
    </row>
    <row r="46" spans="1:7">
      <c r="A46" s="311"/>
      <c r="B46" s="169" t="s">
        <v>164</v>
      </c>
      <c r="C46" s="1">
        <v>3757</v>
      </c>
      <c r="D46" s="170">
        <v>450.84000000000003</v>
      </c>
      <c r="E46" s="170">
        <v>316.8</v>
      </c>
      <c r="F46" s="170">
        <v>134.04000000000002</v>
      </c>
      <c r="G46" s="167"/>
    </row>
    <row r="47" spans="1:7">
      <c r="A47" s="311"/>
      <c r="B47" s="171" t="s">
        <v>173</v>
      </c>
      <c r="C47" s="1">
        <v>609</v>
      </c>
      <c r="D47" s="170">
        <v>97.440000000000012</v>
      </c>
      <c r="E47" s="170">
        <v>70.73</v>
      </c>
      <c r="F47" s="170">
        <v>26.710000000000008</v>
      </c>
      <c r="G47" s="167"/>
    </row>
    <row r="48" spans="1:7">
      <c r="A48" s="311" t="s">
        <v>25</v>
      </c>
      <c r="B48" s="166" t="s">
        <v>176</v>
      </c>
      <c r="C48" s="2">
        <v>4549</v>
      </c>
      <c r="D48" s="113">
        <v>545.88</v>
      </c>
      <c r="E48" s="113">
        <v>453.31</v>
      </c>
      <c r="F48" s="113">
        <v>92.57</v>
      </c>
      <c r="G48" s="167"/>
    </row>
    <row r="49" spans="1:7">
      <c r="A49" s="311"/>
      <c r="B49" s="171" t="s">
        <v>247</v>
      </c>
      <c r="C49" s="1">
        <v>4549</v>
      </c>
      <c r="D49" s="168">
        <v>545.88</v>
      </c>
      <c r="E49" s="168">
        <v>453.31</v>
      </c>
      <c r="F49" s="168">
        <v>92.57</v>
      </c>
      <c r="G49" s="167"/>
    </row>
    <row r="50" spans="1:7">
      <c r="A50" s="311"/>
      <c r="B50" s="169" t="s">
        <v>177</v>
      </c>
      <c r="C50" s="1">
        <v>4549</v>
      </c>
      <c r="D50" s="170">
        <v>545.88</v>
      </c>
      <c r="E50" s="170">
        <v>453.31</v>
      </c>
      <c r="F50" s="170">
        <v>92.57</v>
      </c>
      <c r="G50" s="167"/>
    </row>
    <row r="51" spans="1:7">
      <c r="A51" s="311" t="s">
        <v>27</v>
      </c>
      <c r="B51" s="166" t="s">
        <v>189</v>
      </c>
      <c r="C51" s="2">
        <v>6320</v>
      </c>
      <c r="D51" s="113">
        <v>873.6400000000001</v>
      </c>
      <c r="E51" s="113">
        <v>730.31999999999994</v>
      </c>
      <c r="F51" s="113">
        <v>143.32000000000005</v>
      </c>
      <c r="G51" s="167"/>
    </row>
    <row r="52" spans="1:7">
      <c r="A52" s="311"/>
      <c r="B52" s="166" t="s">
        <v>248</v>
      </c>
      <c r="C52" s="2">
        <v>3439</v>
      </c>
      <c r="D52" s="113">
        <v>412.68</v>
      </c>
      <c r="E52" s="113">
        <v>380.12</v>
      </c>
      <c r="F52" s="113">
        <v>32.56</v>
      </c>
      <c r="G52" s="167"/>
    </row>
    <row r="53" spans="1:7">
      <c r="A53" s="311"/>
      <c r="B53" s="169" t="s">
        <v>190</v>
      </c>
      <c r="C53" s="1">
        <v>3439</v>
      </c>
      <c r="D53" s="170">
        <v>412.68</v>
      </c>
      <c r="E53" s="170">
        <v>380.12</v>
      </c>
      <c r="F53" s="170">
        <v>32.56</v>
      </c>
      <c r="G53" s="167"/>
    </row>
    <row r="54" spans="1:7">
      <c r="A54" s="311"/>
      <c r="B54" s="174" t="s">
        <v>194</v>
      </c>
      <c r="C54" s="1">
        <v>2881</v>
      </c>
      <c r="D54" s="170">
        <v>460.96000000000004</v>
      </c>
      <c r="E54" s="170">
        <v>350.2</v>
      </c>
      <c r="F54" s="170">
        <v>110.76000000000005</v>
      </c>
      <c r="G54" s="167"/>
    </row>
    <row r="55" spans="1:7">
      <c r="A55" s="311" t="s">
        <v>29</v>
      </c>
      <c r="B55" s="166" t="s">
        <v>197</v>
      </c>
      <c r="C55" s="2">
        <v>4786</v>
      </c>
      <c r="D55" s="113">
        <v>574.32000000000005</v>
      </c>
      <c r="E55" s="113">
        <v>424.69</v>
      </c>
      <c r="F55" s="113">
        <v>149.63000000000005</v>
      </c>
      <c r="G55" s="167"/>
    </row>
    <row r="56" spans="1:7">
      <c r="A56" s="311"/>
      <c r="B56" s="166" t="s">
        <v>249</v>
      </c>
      <c r="C56" s="2">
        <v>4786</v>
      </c>
      <c r="D56" s="113">
        <v>574.32000000000005</v>
      </c>
      <c r="E56" s="113">
        <v>424.69</v>
      </c>
      <c r="F56" s="113">
        <v>149.63000000000005</v>
      </c>
      <c r="G56" s="167"/>
    </row>
    <row r="57" spans="1:7">
      <c r="A57" s="311"/>
      <c r="B57" s="169" t="s">
        <v>198</v>
      </c>
      <c r="C57" s="1">
        <v>4786</v>
      </c>
      <c r="D57" s="170">
        <v>574.32000000000005</v>
      </c>
      <c r="E57" s="170">
        <v>424.69</v>
      </c>
      <c r="F57" s="170">
        <v>149.63000000000005</v>
      </c>
      <c r="G57" s="167"/>
    </row>
    <row r="58" spans="1:7">
      <c r="A58" s="310" t="s">
        <v>31</v>
      </c>
      <c r="B58" s="166" t="s">
        <v>250</v>
      </c>
      <c r="C58" s="2">
        <v>1367</v>
      </c>
      <c r="D58" s="113">
        <v>218.72000000000003</v>
      </c>
      <c r="E58" s="113">
        <v>239.05</v>
      </c>
      <c r="F58" s="113">
        <v>-20.329999999999984</v>
      </c>
      <c r="G58" s="167"/>
    </row>
    <row r="59" spans="1:7">
      <c r="A59" s="310"/>
      <c r="B59" s="174" t="s">
        <v>213</v>
      </c>
      <c r="C59" s="1">
        <v>566</v>
      </c>
      <c r="D59" s="170">
        <v>90.56</v>
      </c>
      <c r="E59" s="170">
        <v>134.55000000000001</v>
      </c>
      <c r="F59" s="170">
        <v>-43.990000000000009</v>
      </c>
      <c r="G59" s="167"/>
    </row>
    <row r="60" spans="1:7">
      <c r="A60" s="310"/>
      <c r="B60" s="171" t="s">
        <v>222</v>
      </c>
      <c r="C60" s="1">
        <v>801</v>
      </c>
      <c r="D60" s="170">
        <v>128.16000000000003</v>
      </c>
      <c r="E60" s="170">
        <v>104.5</v>
      </c>
      <c r="F60" s="170">
        <v>23.660000000000025</v>
      </c>
      <c r="G60" s="167"/>
    </row>
  </sheetData>
  <mergeCells count="20">
    <mergeCell ref="A7:A10"/>
    <mergeCell ref="A11:A14"/>
    <mergeCell ref="A15:A17"/>
    <mergeCell ref="A18:A21"/>
    <mergeCell ref="A2:G2"/>
    <mergeCell ref="C4:C5"/>
    <mergeCell ref="D4:F4"/>
    <mergeCell ref="G4:G5"/>
    <mergeCell ref="A4:B5"/>
    <mergeCell ref="E3:G3"/>
    <mergeCell ref="A58:A60"/>
    <mergeCell ref="A22:A25"/>
    <mergeCell ref="A26:A28"/>
    <mergeCell ref="A29:A34"/>
    <mergeCell ref="A35:A38"/>
    <mergeCell ref="A39:A43"/>
    <mergeCell ref="A55:A57"/>
    <mergeCell ref="A44:A47"/>
    <mergeCell ref="A48:A50"/>
    <mergeCell ref="A51:A54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13</vt:i4>
      </vt:variant>
    </vt:vector>
  </HeadingPairs>
  <TitlesOfParts>
    <vt:vector size="20" baseType="lpstr">
      <vt:lpstr>附件3高中免学费</vt:lpstr>
      <vt:lpstr>高中免费教科书</vt:lpstr>
      <vt:lpstr>1合并</vt:lpstr>
      <vt:lpstr>2-1奖助学金（教育）</vt:lpstr>
      <vt:lpstr>2-2奖助学金（人社）</vt:lpstr>
      <vt:lpstr>3-1免学费（教育）</vt:lpstr>
      <vt:lpstr>3-2免学费（人社）</vt:lpstr>
      <vt:lpstr>'1合并'!Print_Area</vt:lpstr>
      <vt:lpstr>'2-1奖助学金（教育）'!Print_Area</vt:lpstr>
      <vt:lpstr>'2-2奖助学金（人社）'!Print_Area</vt:lpstr>
      <vt:lpstr>'3-1免学费（教育）'!Print_Area</vt:lpstr>
      <vt:lpstr>'3-2免学费（人社）'!Print_Area</vt:lpstr>
      <vt:lpstr>附件3高中免学费!Print_Area</vt:lpstr>
      <vt:lpstr>'1合并'!Print_Titles</vt:lpstr>
      <vt:lpstr>'2-1奖助学金（教育）'!Print_Titles</vt:lpstr>
      <vt:lpstr>'2-2奖助学金（人社）'!Print_Titles</vt:lpstr>
      <vt:lpstr>'3-1免学费（教育）'!Print_Titles</vt:lpstr>
      <vt:lpstr>'3-2免学费（人社）'!Print_Titles</vt:lpstr>
      <vt:lpstr>附件3高中免学费!Print_Titles</vt:lpstr>
      <vt:lpstr>高中免费教科书!Print_Titles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尹剑锋 null</cp:lastModifiedBy>
  <cp:lastPrinted>2020-09-30T01:11:45Z</cp:lastPrinted>
  <dcterms:created xsi:type="dcterms:W3CDTF">1996-12-17T01:32:00Z</dcterms:created>
  <dcterms:modified xsi:type="dcterms:W3CDTF">2020-10-13T06:57:07Z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true</vt:bool>
  </property>
</Properties>
</file>