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90" windowHeight="7830" activeTab="4"/>
  </bookViews>
  <sheets>
    <sheet name="汇总表" sheetId="1" r:id="rId1"/>
    <sheet name="成品油税费改革转移支付" sheetId="5" r:id="rId2"/>
    <sheet name="干线公路建设" sheetId="6" r:id="rId3"/>
    <sheet name="农村公路建设" sheetId="4" r:id="rId4"/>
    <sheet name="小型扶贫项目" sheetId="2" r:id="rId5"/>
  </sheets>
  <definedNames>
    <definedName name="_xlnm._FilterDatabase" localSheetId="2" hidden="1">干线公路建设!#REF!</definedName>
    <definedName name="_xlnm._FilterDatabase" localSheetId="3" hidden="1">农村公路建设!#REF!</definedName>
    <definedName name="_xlnm.Print_Area" localSheetId="0">汇总表!$A$1:$D$9</definedName>
    <definedName name="_xlnm.Print_Titles" localSheetId="1">成品油税费改革转移支付!$1:$5</definedName>
    <definedName name="_xlnm.Print_Titles" localSheetId="2">干线公路建设!$2:$4</definedName>
    <definedName name="_xlnm.Print_Titles" localSheetId="3">农村公路建设!$2:$4</definedName>
    <definedName name="_xlnm.Print_Titles" localSheetId="4">小型扶贫项目!$2:$4</definedName>
  </definedNames>
  <calcPr calcId="145621"/>
</workbook>
</file>

<file path=xl/calcChain.xml><?xml version="1.0" encoding="utf-8"?>
<calcChain xmlns="http://schemas.openxmlformats.org/spreadsheetml/2006/main">
  <c r="C5" i="2" l="1"/>
  <c r="C5" i="6" l="1"/>
  <c r="B5" i="1" l="1"/>
  <c r="C40" i="2" l="1"/>
  <c r="C36" i="2"/>
  <c r="C34" i="2"/>
  <c r="C30" i="2"/>
  <c r="C28" i="2"/>
  <c r="C25" i="2"/>
  <c r="C21" i="2"/>
  <c r="C18" i="2"/>
  <c r="C13" i="2"/>
  <c r="C11" i="2"/>
  <c r="C9" i="2"/>
  <c r="C6" i="2"/>
  <c r="C6" i="4"/>
  <c r="C5" i="4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H98" i="5"/>
  <c r="F98" i="5"/>
  <c r="D98" i="5"/>
  <c r="C98" i="5" s="1"/>
  <c r="C97" i="5"/>
  <c r="C96" i="5"/>
  <c r="C95" i="5"/>
  <c r="C94" i="5"/>
  <c r="C93" i="5"/>
  <c r="H92" i="5"/>
  <c r="F92" i="5"/>
  <c r="D92" i="5"/>
  <c r="C92" i="5" s="1"/>
  <c r="C91" i="5"/>
  <c r="C90" i="5"/>
  <c r="C89" i="5"/>
  <c r="C88" i="5"/>
  <c r="C87" i="5"/>
  <c r="C86" i="5"/>
  <c r="C85" i="5"/>
  <c r="C84" i="5"/>
  <c r="C83" i="5"/>
  <c r="C82" i="5"/>
  <c r="H81" i="5"/>
  <c r="F81" i="5"/>
  <c r="D81" i="5"/>
  <c r="C80" i="5"/>
  <c r="C79" i="5"/>
  <c r="C78" i="5"/>
  <c r="C77" i="5"/>
  <c r="C76" i="5"/>
  <c r="F75" i="5"/>
  <c r="C75" i="5" s="1"/>
  <c r="C74" i="5"/>
  <c r="C73" i="5"/>
  <c r="C72" i="5"/>
  <c r="F71" i="5"/>
  <c r="F70" i="5" s="1"/>
  <c r="C71" i="5"/>
  <c r="H70" i="5"/>
  <c r="D70" i="5"/>
  <c r="C69" i="5"/>
  <c r="C68" i="5"/>
  <c r="C67" i="5"/>
  <c r="C66" i="5"/>
  <c r="C65" i="5"/>
  <c r="H64" i="5"/>
  <c r="C64" i="5" s="1"/>
  <c r="F64" i="5"/>
  <c r="D64" i="5"/>
  <c r="C63" i="5"/>
  <c r="C62" i="5"/>
  <c r="C61" i="5"/>
  <c r="H60" i="5"/>
  <c r="F60" i="5"/>
  <c r="D60" i="5"/>
  <c r="C59" i="5"/>
  <c r="C58" i="5"/>
  <c r="C57" i="5"/>
  <c r="C56" i="5"/>
  <c r="C55" i="5"/>
  <c r="C54" i="5"/>
  <c r="C53" i="5"/>
  <c r="C52" i="5"/>
  <c r="H51" i="5"/>
  <c r="F51" i="5"/>
  <c r="D51" i="5"/>
  <c r="C50" i="5"/>
  <c r="C49" i="5"/>
  <c r="C48" i="5"/>
  <c r="C47" i="5"/>
  <c r="C46" i="5"/>
  <c r="C45" i="5"/>
  <c r="C44" i="5"/>
  <c r="H43" i="5"/>
  <c r="F43" i="5"/>
  <c r="D43" i="5"/>
  <c r="C42" i="5"/>
  <c r="C41" i="5"/>
  <c r="C40" i="5"/>
  <c r="C39" i="5"/>
  <c r="C38" i="5"/>
  <c r="C37" i="5"/>
  <c r="C36" i="5"/>
  <c r="C35" i="5"/>
  <c r="C34" i="5"/>
  <c r="C33" i="5"/>
  <c r="H32" i="5"/>
  <c r="C32" i="5" s="1"/>
  <c r="F32" i="5"/>
  <c r="D32" i="5"/>
  <c r="C31" i="5"/>
  <c r="C30" i="5"/>
  <c r="C29" i="5"/>
  <c r="C28" i="5"/>
  <c r="C27" i="5"/>
  <c r="C26" i="5"/>
  <c r="C25" i="5"/>
  <c r="C24" i="5"/>
  <c r="H23" i="5"/>
  <c r="C23" i="5" s="1"/>
  <c r="F23" i="5"/>
  <c r="D23" i="5"/>
  <c r="C22" i="5"/>
  <c r="C21" i="5"/>
  <c r="C20" i="5"/>
  <c r="C19" i="5"/>
  <c r="H18" i="5"/>
  <c r="C18" i="5" s="1"/>
  <c r="F18" i="5"/>
  <c r="D18" i="5"/>
  <c r="C17" i="5"/>
  <c r="C16" i="5"/>
  <c r="C15" i="5"/>
  <c r="C14" i="5"/>
  <c r="C13" i="5"/>
  <c r="C12" i="5"/>
  <c r="H11" i="5"/>
  <c r="F11" i="5"/>
  <c r="D11" i="5"/>
  <c r="C10" i="5"/>
  <c r="C9" i="5"/>
  <c r="C8" i="5"/>
  <c r="H7" i="5"/>
  <c r="F7" i="5"/>
  <c r="D7" i="5"/>
  <c r="G6" i="5"/>
  <c r="C11" i="5" l="1"/>
  <c r="D6" i="5"/>
  <c r="C7" i="5"/>
  <c r="C60" i="5"/>
  <c r="C43" i="5"/>
  <c r="H6" i="5"/>
  <c r="C81" i="5"/>
  <c r="C51" i="5"/>
  <c r="C70" i="5"/>
  <c r="F6" i="5"/>
  <c r="C6" i="5" l="1"/>
</calcChain>
</file>

<file path=xl/sharedStrings.xml><?xml version="1.0" encoding="utf-8"?>
<sst xmlns="http://schemas.openxmlformats.org/spreadsheetml/2006/main" count="241" uniqueCount="150">
  <si>
    <t>附件1</t>
  </si>
  <si>
    <t>单位：万元</t>
  </si>
  <si>
    <t>项目名称</t>
  </si>
  <si>
    <t>金额</t>
  </si>
  <si>
    <t>备注</t>
  </si>
  <si>
    <t>合计</t>
  </si>
  <si>
    <t>一、成品油税费改革转移支付资金</t>
  </si>
  <si>
    <t>附件2</t>
  </si>
  <si>
    <t>附件3</t>
  </si>
  <si>
    <t>三、2020年预安排“十四五”农村公路建设补助资金</t>
  </si>
  <si>
    <t>附件4</t>
  </si>
  <si>
    <t>四、省直单位扶贫（联系）点及小型应急交通扶贫项目</t>
  </si>
  <si>
    <t>附件5</t>
  </si>
  <si>
    <t>2021年成品油税费改革转移支付资金提前下达明细表</t>
  </si>
  <si>
    <t>市县名称</t>
  </si>
  <si>
    <t>替代性支出
转移支付</t>
  </si>
  <si>
    <t>拖摩费替代性转移支付基数</t>
  </si>
  <si>
    <t>农村公路养护转移支付</t>
  </si>
  <si>
    <t>小计</t>
  </si>
  <si>
    <t>长沙市</t>
  </si>
  <si>
    <t>长沙市小计</t>
  </si>
  <si>
    <t>市本级及所辖区</t>
  </si>
  <si>
    <t>浏阳市</t>
  </si>
  <si>
    <t>宁乡市</t>
  </si>
  <si>
    <t>株洲市</t>
  </si>
  <si>
    <t>株洲市小计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</si>
  <si>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</si>
  <si>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</si>
  <si>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</si>
  <si>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</si>
  <si>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</si>
  <si>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</si>
  <si>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</si>
  <si>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</si>
  <si>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</si>
  <si>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</si>
  <si>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</si>
  <si>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</si>
  <si>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</si>
  <si>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</si>
  <si>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</si>
  <si>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</si>
  <si>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</si>
  <si>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</si>
  <si>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</si>
  <si>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</si>
  <si>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</si>
  <si>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</si>
  <si>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</si>
  <si>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</si>
  <si>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</si>
  <si>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</si>
  <si>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</si>
  <si>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</si>
  <si>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</si>
  <si>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</si>
  <si>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</si>
  <si>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</si>
  <si>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</si>
  <si>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</si>
  <si>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</si>
  <si>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</si>
  <si>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</si>
  <si>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</si>
  <si>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</si>
  <si>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</si>
  <si>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</si>
  <si>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</si>
  <si>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</si>
  <si>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</si>
  <si>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</si>
  <si>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</si>
  <si>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</si>
  <si>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</si>
  <si>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</si>
  <si>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慈利县</t>
  </si>
  <si>
    <t>桑植县</t>
  </si>
  <si>
    <t>益阳市</t>
  </si>
  <si>
    <t>益阳市小计</t>
  </si>
  <si>
    <t>沅江市</t>
  </si>
  <si>
    <t>南县</t>
  </si>
  <si>
    <t>桃江县</t>
  </si>
  <si>
    <t>安化县</t>
  </si>
  <si>
    <t>永州市</t>
  </si>
  <si>
    <t>永州市小计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</si>
  <si>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</si>
  <si>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</si>
  <si>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</si>
  <si>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</si>
  <si>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</si>
  <si>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</si>
  <si>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</si>
  <si>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</si>
  <si>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</si>
  <si>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</si>
  <si>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</si>
  <si>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</si>
  <si>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</si>
  <si>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</si>
  <si>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</si>
  <si>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</si>
  <si>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</si>
  <si>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</si>
  <si>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</si>
  <si>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</si>
  <si>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</si>
  <si>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</si>
  <si>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</si>
  <si>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</si>
  <si>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</si>
  <si>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</si>
  <si>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</si>
  <si>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</si>
  <si>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</si>
  <si>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</si>
  <si>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</si>
  <si>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</si>
  <si>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</si>
  <si>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</si>
  <si>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</si>
  <si>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</si>
  <si>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</si>
  <si>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</si>
  <si>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</si>
  <si>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</si>
  <si>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</si>
  <si>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</si>
  <si>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市州</t>
  </si>
  <si>
    <t>湖南财政经济学院雷锋校区出入主通道建设</t>
  </si>
  <si>
    <t>2020年预安排“十四五”农村公路建设补助资金明细表</t>
  </si>
  <si>
    <t>县市区</t>
  </si>
  <si>
    <t>花垣县</t>
  </si>
  <si>
    <t>2020年第二批省直单位扶贫（联系）点及小型应急
交通扶贫项目补助资金明细表</t>
  </si>
  <si>
    <t>补助金额</t>
  </si>
  <si>
    <t>市本级</t>
  </si>
  <si>
    <t>邵东市</t>
  </si>
  <si>
    <t>2021年第一批普通国省道补助资金明细表</t>
    <phoneticPr fontId="32" type="noConversion"/>
  </si>
  <si>
    <t>张家界市</t>
    <phoneticPr fontId="32" type="noConversion"/>
  </si>
  <si>
    <t>武陵源中湖至桑植瑞塔铺</t>
    <phoneticPr fontId="32" type="noConversion"/>
  </si>
  <si>
    <t>附件3</t>
    <phoneticPr fontId="32" type="noConversion"/>
  </si>
  <si>
    <t>二、2021年第一批普通国省道补助资金明细表</t>
    <phoneticPr fontId="32" type="noConversion"/>
  </si>
  <si>
    <r>
      <t>S345</t>
    </r>
    <r>
      <rPr>
        <sz val="12"/>
        <rFont val="宋体"/>
        <family val="3"/>
        <charset val="134"/>
      </rPr>
      <t>永兴县马田至三塘公路路面改善</t>
    </r>
  </si>
  <si>
    <t>其中必须用于普通公路养护部分</t>
    <phoneticPr fontId="33" type="noConversion"/>
  </si>
  <si>
    <t>2021年第一批交通运输事业发展专项补助资金提前下达汇总表</t>
    <phoneticPr fontId="32" type="noConversion"/>
  </si>
  <si>
    <t>备注：1、经测算，改革基期年（2009）全省公路养路费占当年“六费”（公路养路费、航道养护费、公路运输管理费、公路客货运附加费、水路运输管理费、水运客货运附加费）的比例为71.29%，按国务院和省政府文件精神，上述“替代养路费部分”用于普通公路养护的比例不得低于80%。以浏阳市为例，替代性支出转移支付总额540.51万元，其中必须用于“普通公路养护部分”=540.51万元*71.29%*80%=308万元（取整）。
      2、拖摩费全部属于原“公路养路费”范畴，用于普通公路养护的比例按80%测算。</t>
    <phoneticPr fontId="33" type="noConversion"/>
  </si>
  <si>
    <t>收支分类科目</t>
    <phoneticPr fontId="32" type="noConversion"/>
  </si>
  <si>
    <r>
      <t>1100253</t>
    </r>
    <r>
      <rPr>
        <sz val="12"/>
        <rFont val="宋体"/>
        <family val="3"/>
        <charset val="134"/>
      </rPr>
      <t>交通运输共同财政事权转移支付收入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2140199</t>
    </r>
    <r>
      <rPr>
        <sz val="12"/>
        <rFont val="宋体"/>
        <family val="3"/>
        <charset val="134"/>
      </rPr>
      <t>其他公路水路运输支出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503</t>
    </r>
    <r>
      <rPr>
        <sz val="12"/>
        <rFont val="宋体"/>
        <family val="3"/>
        <charset val="134"/>
      </rPr>
      <t>机关资本性支出（一）</t>
    </r>
    <phoneticPr fontId="32" type="noConversion"/>
  </si>
  <si>
    <r>
      <t>1100253</t>
    </r>
    <r>
      <rPr>
        <sz val="12"/>
        <rFont val="宋体"/>
        <family val="3"/>
        <charset val="134"/>
      </rPr>
      <t>交通运输共同财政事权转移支付收入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2140104</t>
    </r>
    <r>
      <rPr>
        <sz val="12"/>
        <rFont val="宋体"/>
        <family val="3"/>
        <charset val="134"/>
      </rPr>
      <t>公路建设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503</t>
    </r>
    <r>
      <rPr>
        <sz val="12"/>
        <rFont val="宋体"/>
        <family val="3"/>
        <charset val="134"/>
      </rPr>
      <t>机关资本性支出（一）</t>
    </r>
    <phoneticPr fontId="32" type="noConversion"/>
  </si>
  <si>
    <t>怀化市</t>
    <phoneticPr fontId="33" type="noConversion"/>
  </si>
  <si>
    <t>新晃县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</si>
</sst>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40">
    <font>
      <sz val="12"/>
      <name val="宋体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ajor"/>
    </font>
    <font>
      <b/>
      <sz val="10"/>
      <name val="仿宋_GB2312"/>
      <family val="3"/>
      <charset val="134"/>
    </font>
    <font>
      <b/>
      <sz val="12"/>
      <name val="宋体"/>
      <family val="3"/>
      <charset val="134"/>
    </font>
    <font>
      <sz val="10"/>
      <name val="仿宋_GB2312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11"/>
      <color theme="1"/>
      <name val="宋体"/>
      <family val="3"/>
      <charset val="134"/>
      <scheme val="major"/>
    </font>
    <font>
      <b/>
      <sz val="18"/>
      <color theme="1"/>
      <name val="宋体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name val="Times New Roman"/>
      <family val="1"/>
    </font>
    <font>
      <sz val="10"/>
      <name val="黑体"/>
      <family val="3"/>
      <charset val="134"/>
    </font>
    <font>
      <b/>
      <sz val="10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6"/>
      <name val="黑体"/>
      <family val="3"/>
      <charset val="134"/>
    </font>
    <font>
      <sz val="18"/>
      <name val="方正小标宋_GBK"/>
      <family val="4"/>
      <charset val="134"/>
    </font>
    <font>
      <sz val="12"/>
      <name val="黑体"/>
      <family val="3"/>
      <charset val="134"/>
    </font>
    <font>
      <b/>
      <sz val="12"/>
      <name val="Times New Roman"/>
      <family val="1"/>
    </font>
    <font>
      <sz val="12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1" fillId="0" borderId="0"/>
  </cellStyleXfs>
  <cellXfs count="8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0" fillId="0" borderId="0" xfId="0" applyFont="1" applyFill="1" applyAlignment="1"/>
    <xf numFmtId="176" fontId="10" fillId="0" borderId="0" xfId="0" applyNumberFormat="1" applyFont="1" applyFill="1" applyAlignment="1"/>
    <xf numFmtId="0" fontId="11" fillId="0" borderId="0" xfId="0" applyFont="1" applyFill="1" applyAlignment="1"/>
    <xf numFmtId="0" fontId="1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176" fontId="15" fillId="0" borderId="0" xfId="0" applyNumberFormat="1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3" fontId="22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176" fontId="34" fillId="0" borderId="1" xfId="0" applyNumberFormat="1" applyFont="1" applyFill="1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vertical="center" wrapText="1"/>
    </xf>
    <xf numFmtId="3" fontId="39" fillId="0" borderId="1" xfId="0" applyNumberFormat="1" applyFont="1" applyFill="1" applyBorder="1" applyAlignment="1">
      <alignment vertical="center" wrapText="1"/>
    </xf>
    <xf numFmtId="3" fontId="39" fillId="0" borderId="1" xfId="1" applyNumberFormat="1" applyFont="1" applyFill="1" applyBorder="1" applyAlignment="1">
      <alignment vertical="center" wrapText="1"/>
    </xf>
    <xf numFmtId="3" fontId="39" fillId="0" borderId="1" xfId="0" applyNumberFormat="1" applyFont="1" applyFill="1" applyBorder="1" applyAlignment="1">
      <alignment horizontal="left" vertical="center" wrapText="1"/>
    </xf>
    <xf numFmtId="3" fontId="39" fillId="0" borderId="1" xfId="0" applyNumberFormat="1" applyFont="1" applyFill="1" applyBorder="1" applyAlignment="1" applyProtection="1">
      <alignment vertical="center" wrapText="1"/>
      <protection locked="0"/>
    </xf>
    <xf numFmtId="3" fontId="3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workbookViewId="0">
      <selection activeCell="B8" sqref="B8"/>
    </sheetView>
  </sheetViews>
  <sheetFormatPr defaultColWidth="9" defaultRowHeight="14.25"/>
  <cols>
    <col min="1" max="1" width="40.625" style="42" customWidth="1"/>
    <col min="2" max="2" width="17.875" style="43" customWidth="1"/>
    <col min="3" max="3" width="34.875" style="43" customWidth="1"/>
    <col min="4" max="4" width="24.375" style="43" customWidth="1"/>
    <col min="5" max="16383" width="9" style="42"/>
  </cols>
  <sheetData>
    <row r="1" spans="1:4" ht="25.5" customHeight="1">
      <c r="A1" s="60" t="s">
        <v>0</v>
      </c>
    </row>
    <row r="2" spans="1:4" ht="39" customHeight="1">
      <c r="A2" s="72" t="s">
        <v>143</v>
      </c>
      <c r="B2" s="72"/>
      <c r="C2" s="72"/>
      <c r="D2" s="72"/>
    </row>
    <row r="3" spans="1:4" ht="25.5" customHeight="1">
      <c r="A3" s="44"/>
      <c r="B3" s="45"/>
      <c r="C3" s="45"/>
      <c r="D3" s="46" t="s">
        <v>1</v>
      </c>
    </row>
    <row r="4" spans="1:4" s="40" customFormat="1" ht="42.75" customHeight="1">
      <c r="A4" s="47" t="s">
        <v>2</v>
      </c>
      <c r="B4" s="47" t="s">
        <v>3</v>
      </c>
      <c r="C4" s="47" t="s">
        <v>145</v>
      </c>
      <c r="D4" s="47" t="s">
        <v>4</v>
      </c>
    </row>
    <row r="5" spans="1:4" s="41" customFormat="1" ht="42" customHeight="1">
      <c r="A5" s="47" t="s">
        <v>5</v>
      </c>
      <c r="B5" s="50">
        <f>SUM(B6:B9)</f>
        <v>250600</v>
      </c>
      <c r="C5" s="50"/>
      <c r="D5" s="47"/>
    </row>
    <row r="6" spans="1:4" ht="57.75" customHeight="1">
      <c r="A6" s="64" t="s">
        <v>6</v>
      </c>
      <c r="B6" s="48">
        <v>241499</v>
      </c>
      <c r="C6" s="48" t="s">
        <v>146</v>
      </c>
      <c r="D6" s="71" t="s">
        <v>7</v>
      </c>
    </row>
    <row r="7" spans="1:4" ht="57.75" customHeight="1">
      <c r="A7" s="64" t="s">
        <v>140</v>
      </c>
      <c r="B7" s="48">
        <v>6244</v>
      </c>
      <c r="C7" s="48" t="s">
        <v>147</v>
      </c>
      <c r="D7" s="71" t="s">
        <v>8</v>
      </c>
    </row>
    <row r="8" spans="1:4" ht="57.75" customHeight="1">
      <c r="A8" s="64" t="s">
        <v>9</v>
      </c>
      <c r="B8" s="48">
        <v>2307</v>
      </c>
      <c r="C8" s="48" t="s">
        <v>147</v>
      </c>
      <c r="D8" s="71" t="s">
        <v>10</v>
      </c>
    </row>
    <row r="9" spans="1:4" ht="57.75" customHeight="1">
      <c r="A9" s="64" t="s">
        <v>11</v>
      </c>
      <c r="B9" s="48">
        <v>550</v>
      </c>
      <c r="C9" s="48" t="s">
        <v>147</v>
      </c>
      <c r="D9" s="71" t="s">
        <v>12</v>
      </c>
    </row>
  </sheetData>
  <mergeCells count="1">
    <mergeCell ref="A2:D2"/>
  </mergeCells>
  <phoneticPr fontId="32" type="noConversion"/>
  <printOptions horizontalCentered="1"/>
  <pageMargins left="0.59055118110236204" right="0.35433070866141703" top="0.59055118110236204" bottom="0.35433070866141703" header="0.15748031496063" footer="0.11811023622047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zoomScale="115" zoomScaleNormal="115" workbookViewId="0">
      <selection activeCell="A4" sqref="A4:B5"/>
    </sheetView>
  </sheetViews>
  <sheetFormatPr defaultColWidth="9" defaultRowHeight="12"/>
  <cols>
    <col min="1" max="1" width="9" style="33"/>
    <col min="2" max="2" width="17.625" style="33" customWidth="1"/>
    <col min="3" max="3" width="10.875" style="33" customWidth="1"/>
    <col min="4" max="4" width="10.75" style="33" customWidth="1"/>
    <col min="5" max="7" width="10.75" style="34" customWidth="1"/>
    <col min="8" max="8" width="16.125" style="35" customWidth="1"/>
    <col min="9" max="16384" width="9" style="33"/>
  </cols>
  <sheetData>
    <row r="1" spans="1:8" ht="18.75" customHeight="1">
      <c r="A1" s="58" t="s">
        <v>7</v>
      </c>
      <c r="B1" s="36"/>
      <c r="C1" s="36"/>
      <c r="D1" s="36"/>
    </row>
    <row r="2" spans="1:8" ht="48.75" customHeight="1">
      <c r="A2" s="75" t="s">
        <v>13</v>
      </c>
      <c r="B2" s="75"/>
      <c r="C2" s="75"/>
      <c r="D2" s="75"/>
      <c r="E2" s="75"/>
      <c r="F2" s="75"/>
      <c r="G2" s="75"/>
      <c r="H2" s="75"/>
    </row>
    <row r="3" spans="1:8" ht="17.25" customHeight="1">
      <c r="B3" s="37"/>
      <c r="C3" s="37"/>
      <c r="D3" s="37"/>
      <c r="E3" s="37"/>
      <c r="F3" s="37"/>
      <c r="G3" s="37"/>
      <c r="H3" s="38" t="s">
        <v>1</v>
      </c>
    </row>
    <row r="4" spans="1:8" s="30" customFormat="1" ht="40.5" customHeight="1">
      <c r="A4" s="76" t="s">
        <v>14</v>
      </c>
      <c r="B4" s="76"/>
      <c r="C4" s="76" t="s">
        <v>5</v>
      </c>
      <c r="D4" s="76" t="s">
        <v>15</v>
      </c>
      <c r="E4" s="76"/>
      <c r="F4" s="77" t="s">
        <v>16</v>
      </c>
      <c r="G4" s="78"/>
      <c r="H4" s="76" t="s">
        <v>17</v>
      </c>
    </row>
    <row r="5" spans="1:8" s="30" customFormat="1" ht="46.5" customHeight="1">
      <c r="A5" s="76"/>
      <c r="B5" s="76"/>
      <c r="C5" s="76"/>
      <c r="D5" s="39" t="s">
        <v>18</v>
      </c>
      <c r="E5" s="39" t="s">
        <v>142</v>
      </c>
      <c r="F5" s="39" t="s">
        <v>18</v>
      </c>
      <c r="G5" s="61" t="s">
        <v>142</v>
      </c>
      <c r="H5" s="76"/>
    </row>
    <row r="6" spans="1:8" s="31" customFormat="1" ht="20.100000000000001" customHeight="1">
      <c r="A6" s="74" t="s">
        <v>5</v>
      </c>
      <c r="B6" s="74"/>
      <c r="C6" s="49">
        <f t="shared" ref="C6:H6" si="0">C7+C11+C18+C23+C32+C43+C51+C60+C64+C70+C81+C92+C98+C112</f>
        <v>241499</v>
      </c>
      <c r="D6" s="49">
        <f t="shared" si="0"/>
        <v>160282</v>
      </c>
      <c r="E6" s="49">
        <v>91412</v>
      </c>
      <c r="F6" s="49">
        <f t="shared" si="0"/>
        <v>20000</v>
      </c>
      <c r="G6" s="49">
        <f t="shared" si="0"/>
        <v>16000</v>
      </c>
      <c r="H6" s="49">
        <f t="shared" si="0"/>
        <v>61217</v>
      </c>
    </row>
    <row r="7" spans="1:8" s="32" customFormat="1" ht="20.100000000000001" customHeight="1">
      <c r="A7" s="74" t="s">
        <v>19</v>
      </c>
      <c r="B7" s="65" t="s">
        <v>20</v>
      </c>
      <c r="C7" s="49">
        <f t="shared" ref="C7:F7" si="1">SUM(C8:C10)</f>
        <v>20557.000000000004</v>
      </c>
      <c r="D7" s="49">
        <f t="shared" si="1"/>
        <v>14357</v>
      </c>
      <c r="E7" s="49">
        <v>8188</v>
      </c>
      <c r="F7" s="49">
        <f t="shared" si="1"/>
        <v>2616</v>
      </c>
      <c r="G7" s="49">
        <v>2093</v>
      </c>
      <c r="H7" s="49">
        <f>SUM(H8:H10)</f>
        <v>3584</v>
      </c>
    </row>
    <row r="8" spans="1:8" s="32" customFormat="1" ht="19.5" customHeight="1">
      <c r="A8" s="74"/>
      <c r="B8" s="66" t="s">
        <v>21</v>
      </c>
      <c r="C8" s="48">
        <f t="shared" ref="C8:C71" si="2">D8+F8+H8</f>
        <v>16348.75</v>
      </c>
      <c r="D8" s="48">
        <v>13280.75</v>
      </c>
      <c r="E8" s="48">
        <v>7574</v>
      </c>
      <c r="F8" s="48">
        <v>1386</v>
      </c>
      <c r="G8" s="48">
        <v>1109</v>
      </c>
      <c r="H8" s="48">
        <v>1682</v>
      </c>
    </row>
    <row r="9" spans="1:8" s="32" customFormat="1" ht="20.100000000000001" customHeight="1">
      <c r="A9" s="74"/>
      <c r="B9" s="66" t="s">
        <v>22</v>
      </c>
      <c r="C9" s="48">
        <f t="shared" si="2"/>
        <v>2293.5100000000002</v>
      </c>
      <c r="D9" s="48">
        <v>540.51</v>
      </c>
      <c r="E9" s="48">
        <v>308</v>
      </c>
      <c r="F9" s="48">
        <v>707</v>
      </c>
      <c r="G9" s="48">
        <v>566</v>
      </c>
      <c r="H9" s="51">
        <v>1046</v>
      </c>
    </row>
    <row r="10" spans="1:8" s="32" customFormat="1" ht="20.100000000000001" customHeight="1">
      <c r="A10" s="74"/>
      <c r="B10" s="66" t="s">
        <v>23</v>
      </c>
      <c r="C10" s="48">
        <f t="shared" si="2"/>
        <v>1914.74</v>
      </c>
      <c r="D10" s="48">
        <v>535.74</v>
      </c>
      <c r="E10" s="48">
        <v>306</v>
      </c>
      <c r="F10" s="48">
        <v>523</v>
      </c>
      <c r="G10" s="48">
        <v>418</v>
      </c>
      <c r="H10" s="51">
        <v>856</v>
      </c>
    </row>
    <row r="11" spans="1:8" s="32" customFormat="1" ht="20.100000000000001" customHeight="1">
      <c r="A11" s="74" t="s">
        <v>24</v>
      </c>
      <c r="B11" s="65" t="s">
        <v>25</v>
      </c>
      <c r="C11" s="49">
        <f t="shared" si="2"/>
        <v>14326</v>
      </c>
      <c r="D11" s="49">
        <f t="shared" ref="D11:H11" si="3">SUM(D12:D17)</f>
        <v>9650</v>
      </c>
      <c r="E11" s="49">
        <v>5503</v>
      </c>
      <c r="F11" s="49">
        <f t="shared" si="3"/>
        <v>1105</v>
      </c>
      <c r="G11" s="49">
        <v>883</v>
      </c>
      <c r="H11" s="49">
        <f t="shared" si="3"/>
        <v>3571</v>
      </c>
    </row>
    <row r="12" spans="1:8" s="32" customFormat="1" ht="20.100000000000001" customHeight="1">
      <c r="A12" s="74"/>
      <c r="B12" s="66" t="s">
        <v>21</v>
      </c>
      <c r="C12" s="48">
        <f t="shared" si="2"/>
        <v>9281</v>
      </c>
      <c r="D12" s="48">
        <v>8547</v>
      </c>
      <c r="E12" s="48">
        <v>4875</v>
      </c>
      <c r="F12" s="48">
        <v>443</v>
      </c>
      <c r="G12" s="48">
        <v>354</v>
      </c>
      <c r="H12" s="48">
        <v>291</v>
      </c>
    </row>
    <row r="13" spans="1:8" s="32" customFormat="1" ht="20.100000000000001" customHeight="1">
      <c r="A13" s="74"/>
      <c r="B13" s="66" t="s">
        <v>26</v>
      </c>
      <c r="C13" s="48">
        <f t="shared" si="2"/>
        <v>742</v>
      </c>
      <c r="D13" s="48">
        <v>232</v>
      </c>
      <c r="E13" s="48">
        <v>132</v>
      </c>
      <c r="F13" s="48">
        <v>124</v>
      </c>
      <c r="G13" s="48">
        <v>99</v>
      </c>
      <c r="H13" s="51">
        <v>386</v>
      </c>
    </row>
    <row r="14" spans="1:8" s="32" customFormat="1" ht="20.100000000000001" customHeight="1">
      <c r="A14" s="74"/>
      <c r="B14" s="66" t="s">
        <v>27</v>
      </c>
      <c r="C14" s="48">
        <f t="shared" si="2"/>
        <v>1383</v>
      </c>
      <c r="D14" s="48">
        <v>260</v>
      </c>
      <c r="E14" s="48">
        <v>148</v>
      </c>
      <c r="F14" s="48">
        <v>254</v>
      </c>
      <c r="G14" s="48">
        <v>203</v>
      </c>
      <c r="H14" s="51">
        <v>869</v>
      </c>
    </row>
    <row r="15" spans="1:8" s="32" customFormat="1" ht="20.100000000000001" customHeight="1">
      <c r="A15" s="74"/>
      <c r="B15" s="66" t="s">
        <v>28</v>
      </c>
      <c r="C15" s="48">
        <f t="shared" si="2"/>
        <v>1229</v>
      </c>
      <c r="D15" s="48">
        <v>262</v>
      </c>
      <c r="E15" s="48">
        <v>149</v>
      </c>
      <c r="F15" s="48">
        <v>136</v>
      </c>
      <c r="G15" s="48">
        <v>109</v>
      </c>
      <c r="H15" s="51">
        <v>831</v>
      </c>
    </row>
    <row r="16" spans="1:8" s="32" customFormat="1" ht="20.100000000000001" customHeight="1">
      <c r="A16" s="74"/>
      <c r="B16" s="66" t="s">
        <v>29</v>
      </c>
      <c r="C16" s="48">
        <f t="shared" si="2"/>
        <v>1066</v>
      </c>
      <c r="D16" s="48">
        <v>237</v>
      </c>
      <c r="E16" s="48">
        <v>135</v>
      </c>
      <c r="F16" s="48">
        <v>104</v>
      </c>
      <c r="G16" s="48">
        <v>83</v>
      </c>
      <c r="H16" s="51">
        <v>725</v>
      </c>
    </row>
    <row r="17" spans="1:8" s="32" customFormat="1" ht="20.100000000000001" customHeight="1">
      <c r="A17" s="74"/>
      <c r="B17" s="66" t="s">
        <v>30</v>
      </c>
      <c r="C17" s="48">
        <f t="shared" si="2"/>
        <v>625</v>
      </c>
      <c r="D17" s="48">
        <v>112</v>
      </c>
      <c r="E17" s="48">
        <v>64</v>
      </c>
      <c r="F17" s="48">
        <v>44</v>
      </c>
      <c r="G17" s="48">
        <v>35</v>
      </c>
      <c r="H17" s="51">
        <v>469</v>
      </c>
    </row>
    <row r="18" spans="1:8" s="32" customFormat="1" ht="20.100000000000001" customHeight="1">
      <c r="A18" s="74" t="s">
        <v>31</v>
      </c>
      <c r="B18" s="65" t="s">
        <v>32</v>
      </c>
      <c r="C18" s="49">
        <f t="shared" si="2"/>
        <v>9475</v>
      </c>
      <c r="D18" s="49">
        <f t="shared" ref="D18:H18" si="4">SUM(D19:D22)</f>
        <v>6240</v>
      </c>
      <c r="E18" s="49">
        <v>3558</v>
      </c>
      <c r="F18" s="49">
        <f t="shared" si="4"/>
        <v>1372</v>
      </c>
      <c r="G18" s="49">
        <v>1097</v>
      </c>
      <c r="H18" s="49">
        <f t="shared" si="4"/>
        <v>1863</v>
      </c>
    </row>
    <row r="19" spans="1:8" s="32" customFormat="1" ht="20.100000000000001" customHeight="1">
      <c r="A19" s="74"/>
      <c r="B19" s="66" t="s">
        <v>21</v>
      </c>
      <c r="C19" s="48">
        <f t="shared" si="2"/>
        <v>6002</v>
      </c>
      <c r="D19" s="48">
        <v>5182</v>
      </c>
      <c r="E19" s="48">
        <v>2955</v>
      </c>
      <c r="F19" s="48">
        <v>548</v>
      </c>
      <c r="G19" s="48">
        <v>438</v>
      </c>
      <c r="H19" s="48">
        <v>272</v>
      </c>
    </row>
    <row r="20" spans="1:8" s="32" customFormat="1" ht="20.100000000000001" customHeight="1">
      <c r="A20" s="74"/>
      <c r="B20" s="66" t="s">
        <v>33</v>
      </c>
      <c r="C20" s="48">
        <f t="shared" si="2"/>
        <v>1643</v>
      </c>
      <c r="D20" s="48">
        <v>539</v>
      </c>
      <c r="E20" s="48">
        <v>307</v>
      </c>
      <c r="F20" s="48">
        <v>439</v>
      </c>
      <c r="G20" s="48">
        <v>351</v>
      </c>
      <c r="H20" s="51">
        <v>665</v>
      </c>
    </row>
    <row r="21" spans="1:8" s="32" customFormat="1" ht="20.100000000000001" customHeight="1">
      <c r="A21" s="74"/>
      <c r="B21" s="66" t="s">
        <v>34</v>
      </c>
      <c r="C21" s="48">
        <f t="shared" si="2"/>
        <v>1596</v>
      </c>
      <c r="D21" s="48">
        <v>447</v>
      </c>
      <c r="E21" s="48">
        <v>255</v>
      </c>
      <c r="F21" s="48">
        <v>334</v>
      </c>
      <c r="G21" s="48">
        <v>267</v>
      </c>
      <c r="H21" s="51">
        <v>815</v>
      </c>
    </row>
    <row r="22" spans="1:8" s="32" customFormat="1" ht="20.100000000000001" customHeight="1">
      <c r="A22" s="74"/>
      <c r="B22" s="66" t="s">
        <v>35</v>
      </c>
      <c r="C22" s="48">
        <f t="shared" si="2"/>
        <v>234</v>
      </c>
      <c r="D22" s="48">
        <v>72</v>
      </c>
      <c r="E22" s="48">
        <v>41</v>
      </c>
      <c r="F22" s="48">
        <v>51</v>
      </c>
      <c r="G22" s="48">
        <v>41</v>
      </c>
      <c r="H22" s="51">
        <v>111</v>
      </c>
    </row>
    <row r="23" spans="1:8" s="32" customFormat="1" ht="20.100000000000001" customHeight="1">
      <c r="A23" s="74" t="s">
        <v>36</v>
      </c>
      <c r="B23" s="65" t="s">
        <v>37</v>
      </c>
      <c r="C23" s="49">
        <f t="shared" si="2"/>
        <v>20399</v>
      </c>
      <c r="D23" s="49">
        <f t="shared" ref="D23:H23" si="5">SUM(D24:D31)</f>
        <v>13924</v>
      </c>
      <c r="E23" s="49">
        <v>7942</v>
      </c>
      <c r="F23" s="49">
        <f t="shared" si="5"/>
        <v>1850</v>
      </c>
      <c r="G23" s="49">
        <v>1479</v>
      </c>
      <c r="H23" s="49">
        <f t="shared" si="5"/>
        <v>4625</v>
      </c>
    </row>
    <row r="24" spans="1:8" s="32" customFormat="1" ht="20.100000000000001" customHeight="1">
      <c r="A24" s="74"/>
      <c r="B24" s="66" t="s">
        <v>21</v>
      </c>
      <c r="C24" s="48">
        <f t="shared" si="2"/>
        <v>6213.3</v>
      </c>
      <c r="D24" s="48">
        <v>5298</v>
      </c>
      <c r="E24" s="48">
        <v>3022</v>
      </c>
      <c r="F24" s="48">
        <v>677.3</v>
      </c>
      <c r="G24" s="48">
        <v>542</v>
      </c>
      <c r="H24" s="48">
        <v>238</v>
      </c>
    </row>
    <row r="25" spans="1:8" s="32" customFormat="1" ht="20.100000000000001" customHeight="1">
      <c r="A25" s="74"/>
      <c r="B25" s="66" t="s">
        <v>38</v>
      </c>
      <c r="C25" s="48">
        <f t="shared" si="2"/>
        <v>2573.4</v>
      </c>
      <c r="D25" s="48">
        <v>1424</v>
      </c>
      <c r="E25" s="48">
        <v>812</v>
      </c>
      <c r="F25" s="48">
        <v>195.4</v>
      </c>
      <c r="G25" s="48">
        <v>156</v>
      </c>
      <c r="H25" s="51">
        <v>954</v>
      </c>
    </row>
    <row r="26" spans="1:8" s="32" customFormat="1" ht="20.100000000000001" customHeight="1">
      <c r="A26" s="74"/>
      <c r="B26" s="66" t="s">
        <v>39</v>
      </c>
      <c r="C26" s="48">
        <f t="shared" si="2"/>
        <v>2458.6999999999998</v>
      </c>
      <c r="D26" s="48">
        <v>1550</v>
      </c>
      <c r="E26" s="48">
        <v>884</v>
      </c>
      <c r="F26" s="48">
        <v>122.7</v>
      </c>
      <c r="G26" s="48">
        <v>98</v>
      </c>
      <c r="H26" s="51">
        <v>786</v>
      </c>
    </row>
    <row r="27" spans="1:8" s="32" customFormat="1" ht="20.100000000000001" customHeight="1">
      <c r="A27" s="74"/>
      <c r="B27" s="66" t="s">
        <v>40</v>
      </c>
      <c r="C27" s="48">
        <f t="shared" si="2"/>
        <v>1148.5999999999999</v>
      </c>
      <c r="D27" s="48">
        <v>804</v>
      </c>
      <c r="E27" s="48">
        <v>459</v>
      </c>
      <c r="F27" s="48">
        <v>85.6</v>
      </c>
      <c r="G27" s="48">
        <v>68</v>
      </c>
      <c r="H27" s="51">
        <v>259</v>
      </c>
    </row>
    <row r="28" spans="1:8" s="32" customFormat="1" ht="20.100000000000001" customHeight="1">
      <c r="A28" s="74"/>
      <c r="B28" s="66" t="s">
        <v>41</v>
      </c>
      <c r="C28" s="48">
        <f t="shared" si="2"/>
        <v>1691.6</v>
      </c>
      <c r="D28" s="48">
        <v>967</v>
      </c>
      <c r="E28" s="48">
        <v>551</v>
      </c>
      <c r="F28" s="48">
        <v>177.6</v>
      </c>
      <c r="G28" s="48">
        <v>142</v>
      </c>
      <c r="H28" s="51">
        <v>547</v>
      </c>
    </row>
    <row r="29" spans="1:8" s="32" customFormat="1" ht="20.100000000000001" customHeight="1">
      <c r="A29" s="74"/>
      <c r="B29" s="66" t="s">
        <v>42</v>
      </c>
      <c r="C29" s="48">
        <f t="shared" si="2"/>
        <v>2143</v>
      </c>
      <c r="D29" s="48">
        <v>1303</v>
      </c>
      <c r="E29" s="48">
        <v>743</v>
      </c>
      <c r="F29" s="48">
        <v>229</v>
      </c>
      <c r="G29" s="48">
        <v>183</v>
      </c>
      <c r="H29" s="51">
        <v>611</v>
      </c>
    </row>
    <row r="30" spans="1:8" s="32" customFormat="1" ht="20.100000000000001" customHeight="1">
      <c r="A30" s="74"/>
      <c r="B30" s="66" t="s">
        <v>43</v>
      </c>
      <c r="C30" s="48">
        <f t="shared" si="2"/>
        <v>1874</v>
      </c>
      <c r="D30" s="48">
        <v>1181</v>
      </c>
      <c r="E30" s="48">
        <v>674</v>
      </c>
      <c r="F30" s="48">
        <v>127</v>
      </c>
      <c r="G30" s="48">
        <v>102</v>
      </c>
      <c r="H30" s="51">
        <v>566</v>
      </c>
    </row>
    <row r="31" spans="1:8" s="32" customFormat="1" ht="20.100000000000001" customHeight="1">
      <c r="A31" s="74"/>
      <c r="B31" s="66" t="s">
        <v>44</v>
      </c>
      <c r="C31" s="48">
        <f t="shared" si="2"/>
        <v>2296.4</v>
      </c>
      <c r="D31" s="48">
        <v>1397</v>
      </c>
      <c r="E31" s="48">
        <v>797</v>
      </c>
      <c r="F31" s="48">
        <v>235.4</v>
      </c>
      <c r="G31" s="48">
        <v>188</v>
      </c>
      <c r="H31" s="51">
        <v>664</v>
      </c>
    </row>
    <row r="32" spans="1:8" s="32" customFormat="1" ht="20.100000000000001" customHeight="1">
      <c r="A32" s="74" t="s">
        <v>45</v>
      </c>
      <c r="B32" s="65" t="s">
        <v>46</v>
      </c>
      <c r="C32" s="49">
        <f t="shared" si="2"/>
        <v>23091</v>
      </c>
      <c r="D32" s="49">
        <f t="shared" ref="D32:H32" si="6">SUM(D33:D42)</f>
        <v>16631</v>
      </c>
      <c r="E32" s="49">
        <v>9486</v>
      </c>
      <c r="F32" s="49">
        <f t="shared" si="6"/>
        <v>1265</v>
      </c>
      <c r="G32" s="49">
        <v>1013</v>
      </c>
      <c r="H32" s="49">
        <f t="shared" si="6"/>
        <v>5195</v>
      </c>
    </row>
    <row r="33" spans="1:8" s="32" customFormat="1" ht="20.100000000000001" customHeight="1">
      <c r="A33" s="74"/>
      <c r="B33" s="66" t="s">
        <v>21</v>
      </c>
      <c r="C33" s="48">
        <f t="shared" si="2"/>
        <v>14764</v>
      </c>
      <c r="D33" s="48">
        <v>14335</v>
      </c>
      <c r="E33" s="48">
        <v>8176</v>
      </c>
      <c r="F33" s="48">
        <v>217</v>
      </c>
      <c r="G33" s="48">
        <v>174</v>
      </c>
      <c r="H33" s="51">
        <v>212</v>
      </c>
    </row>
    <row r="34" spans="1:8" s="32" customFormat="1" ht="20.100000000000001" customHeight="1">
      <c r="A34" s="74"/>
      <c r="B34" s="66" t="s">
        <v>47</v>
      </c>
      <c r="C34" s="48">
        <f t="shared" si="2"/>
        <v>1446</v>
      </c>
      <c r="D34" s="48">
        <v>507</v>
      </c>
      <c r="E34" s="48">
        <v>289</v>
      </c>
      <c r="F34" s="48">
        <v>249</v>
      </c>
      <c r="G34" s="48">
        <v>199</v>
      </c>
      <c r="H34" s="51">
        <v>690</v>
      </c>
    </row>
    <row r="35" spans="1:8" s="32" customFormat="1" ht="20.100000000000001" customHeight="1">
      <c r="A35" s="74"/>
      <c r="B35" s="66" t="s">
        <v>48</v>
      </c>
      <c r="C35" s="48">
        <f t="shared" si="2"/>
        <v>807</v>
      </c>
      <c r="D35" s="48">
        <v>210</v>
      </c>
      <c r="E35" s="48">
        <v>120</v>
      </c>
      <c r="F35" s="48">
        <v>55</v>
      </c>
      <c r="G35" s="48">
        <v>44</v>
      </c>
      <c r="H35" s="51">
        <v>542</v>
      </c>
    </row>
    <row r="36" spans="1:8" s="32" customFormat="1" ht="20.100000000000001" customHeight="1">
      <c r="A36" s="74"/>
      <c r="B36" s="66" t="s">
        <v>49</v>
      </c>
      <c r="C36" s="48">
        <f t="shared" si="2"/>
        <v>1175</v>
      </c>
      <c r="D36" s="48">
        <v>302</v>
      </c>
      <c r="E36" s="48">
        <v>172</v>
      </c>
      <c r="F36" s="48">
        <v>123</v>
      </c>
      <c r="G36" s="48">
        <v>98</v>
      </c>
      <c r="H36" s="51">
        <v>750</v>
      </c>
    </row>
    <row r="37" spans="1:8" s="32" customFormat="1" ht="20.100000000000001" customHeight="1">
      <c r="A37" s="74"/>
      <c r="B37" s="66" t="s">
        <v>50</v>
      </c>
      <c r="C37" s="48">
        <f t="shared" si="2"/>
        <v>856</v>
      </c>
      <c r="D37" s="48">
        <v>252</v>
      </c>
      <c r="E37" s="48">
        <v>144</v>
      </c>
      <c r="F37" s="48">
        <v>181</v>
      </c>
      <c r="G37" s="48">
        <v>145</v>
      </c>
      <c r="H37" s="51">
        <v>423</v>
      </c>
    </row>
    <row r="38" spans="1:8" s="32" customFormat="1" ht="20.100000000000001" customHeight="1">
      <c r="A38" s="74"/>
      <c r="B38" s="66" t="s">
        <v>51</v>
      </c>
      <c r="C38" s="48">
        <f t="shared" si="2"/>
        <v>904</v>
      </c>
      <c r="D38" s="48">
        <v>280</v>
      </c>
      <c r="E38" s="48">
        <v>160</v>
      </c>
      <c r="F38" s="48">
        <v>136</v>
      </c>
      <c r="G38" s="48">
        <v>109</v>
      </c>
      <c r="H38" s="51">
        <v>488</v>
      </c>
    </row>
    <row r="39" spans="1:8" s="32" customFormat="1" ht="20.100000000000001" customHeight="1">
      <c r="A39" s="74"/>
      <c r="B39" s="66" t="s">
        <v>52</v>
      </c>
      <c r="C39" s="48">
        <f t="shared" si="2"/>
        <v>822</v>
      </c>
      <c r="D39" s="48">
        <v>228</v>
      </c>
      <c r="E39" s="48">
        <v>130</v>
      </c>
      <c r="F39" s="48">
        <v>121</v>
      </c>
      <c r="G39" s="48">
        <v>97</v>
      </c>
      <c r="H39" s="51">
        <v>473</v>
      </c>
    </row>
    <row r="40" spans="1:8" s="32" customFormat="1" ht="20.100000000000001" customHeight="1">
      <c r="A40" s="74" t="s">
        <v>45</v>
      </c>
      <c r="B40" s="66" t="s">
        <v>53</v>
      </c>
      <c r="C40" s="48">
        <f t="shared" si="2"/>
        <v>895</v>
      </c>
      <c r="D40" s="48">
        <v>219</v>
      </c>
      <c r="E40" s="48">
        <v>125</v>
      </c>
      <c r="F40" s="48">
        <v>65</v>
      </c>
      <c r="G40" s="48">
        <v>52</v>
      </c>
      <c r="H40" s="51">
        <v>611</v>
      </c>
    </row>
    <row r="41" spans="1:8" s="32" customFormat="1" ht="20.100000000000001" customHeight="1">
      <c r="A41" s="74"/>
      <c r="B41" s="66" t="s">
        <v>54</v>
      </c>
      <c r="C41" s="48">
        <f t="shared" si="2"/>
        <v>690</v>
      </c>
      <c r="D41" s="48">
        <v>122</v>
      </c>
      <c r="E41" s="48">
        <v>70</v>
      </c>
      <c r="F41" s="48">
        <v>62</v>
      </c>
      <c r="G41" s="48">
        <v>50</v>
      </c>
      <c r="H41" s="51">
        <v>506</v>
      </c>
    </row>
    <row r="42" spans="1:8" s="32" customFormat="1" ht="20.100000000000001" customHeight="1">
      <c r="A42" s="74"/>
      <c r="B42" s="66" t="s">
        <v>55</v>
      </c>
      <c r="C42" s="48">
        <f t="shared" si="2"/>
        <v>732</v>
      </c>
      <c r="D42" s="48">
        <v>176</v>
      </c>
      <c r="E42" s="48">
        <v>100</v>
      </c>
      <c r="F42" s="48">
        <v>56</v>
      </c>
      <c r="G42" s="48">
        <v>45</v>
      </c>
      <c r="H42" s="51">
        <v>500</v>
      </c>
    </row>
    <row r="43" spans="1:8" s="32" customFormat="1" ht="20.100000000000001" customHeight="1">
      <c r="A43" s="74" t="s">
        <v>56</v>
      </c>
      <c r="B43" s="65" t="s">
        <v>57</v>
      </c>
      <c r="C43" s="49">
        <f t="shared" si="2"/>
        <v>20859</v>
      </c>
      <c r="D43" s="49">
        <f t="shared" ref="D43:H43" si="7">SUM(D44:D50)</f>
        <v>13328</v>
      </c>
      <c r="E43" s="49">
        <v>7602</v>
      </c>
      <c r="F43" s="49">
        <f t="shared" si="7"/>
        <v>2238</v>
      </c>
      <c r="G43" s="49">
        <v>1792</v>
      </c>
      <c r="H43" s="49">
        <f t="shared" si="7"/>
        <v>5293</v>
      </c>
    </row>
    <row r="44" spans="1:8" s="32" customFormat="1" ht="20.100000000000001" customHeight="1">
      <c r="A44" s="74"/>
      <c r="B44" s="66" t="s">
        <v>21</v>
      </c>
      <c r="C44" s="48">
        <f t="shared" si="2"/>
        <v>13093</v>
      </c>
      <c r="D44" s="48">
        <v>11387</v>
      </c>
      <c r="E44" s="48">
        <v>6494</v>
      </c>
      <c r="F44" s="48">
        <v>791</v>
      </c>
      <c r="G44" s="48">
        <v>633</v>
      </c>
      <c r="H44" s="48">
        <v>915</v>
      </c>
    </row>
    <row r="45" spans="1:8" s="32" customFormat="1" ht="20.100000000000001" customHeight="1">
      <c r="A45" s="74"/>
      <c r="B45" s="66" t="s">
        <v>58</v>
      </c>
      <c r="C45" s="48">
        <f t="shared" si="2"/>
        <v>1056</v>
      </c>
      <c r="D45" s="48">
        <v>338</v>
      </c>
      <c r="E45" s="48">
        <v>193</v>
      </c>
      <c r="F45" s="48">
        <v>162</v>
      </c>
      <c r="G45" s="48">
        <v>130</v>
      </c>
      <c r="H45" s="51">
        <v>556</v>
      </c>
    </row>
    <row r="46" spans="1:8" s="32" customFormat="1" ht="20.100000000000001" customHeight="1">
      <c r="A46" s="74"/>
      <c r="B46" s="66" t="s">
        <v>59</v>
      </c>
      <c r="C46" s="48">
        <f t="shared" si="2"/>
        <v>2023</v>
      </c>
      <c r="D46" s="48">
        <v>455</v>
      </c>
      <c r="E46" s="48">
        <v>259</v>
      </c>
      <c r="F46" s="48">
        <v>403</v>
      </c>
      <c r="G46" s="48">
        <v>322</v>
      </c>
      <c r="H46" s="51">
        <v>1165</v>
      </c>
    </row>
    <row r="47" spans="1:8" s="32" customFormat="1" ht="20.100000000000001" customHeight="1">
      <c r="A47" s="74"/>
      <c r="B47" s="66" t="s">
        <v>60</v>
      </c>
      <c r="C47" s="48">
        <f t="shared" si="2"/>
        <v>1338</v>
      </c>
      <c r="D47" s="48">
        <v>340</v>
      </c>
      <c r="E47" s="48">
        <v>194</v>
      </c>
      <c r="F47" s="48">
        <v>252</v>
      </c>
      <c r="G47" s="48">
        <v>202</v>
      </c>
      <c r="H47" s="51">
        <v>746</v>
      </c>
    </row>
    <row r="48" spans="1:8" s="32" customFormat="1" ht="20.100000000000001" customHeight="1">
      <c r="A48" s="74"/>
      <c r="B48" s="66" t="s">
        <v>61</v>
      </c>
      <c r="C48" s="48">
        <f t="shared" si="2"/>
        <v>965</v>
      </c>
      <c r="D48" s="48">
        <v>278</v>
      </c>
      <c r="E48" s="48">
        <v>159</v>
      </c>
      <c r="F48" s="48">
        <v>122</v>
      </c>
      <c r="G48" s="48">
        <v>98</v>
      </c>
      <c r="H48" s="51">
        <v>565</v>
      </c>
    </row>
    <row r="49" spans="1:8" s="32" customFormat="1" ht="20.100000000000001" customHeight="1">
      <c r="A49" s="74"/>
      <c r="B49" s="66" t="s">
        <v>62</v>
      </c>
      <c r="C49" s="48">
        <f t="shared" si="2"/>
        <v>1292</v>
      </c>
      <c r="D49" s="48">
        <v>338</v>
      </c>
      <c r="E49" s="48">
        <v>193</v>
      </c>
      <c r="F49" s="48">
        <v>291</v>
      </c>
      <c r="G49" s="48">
        <v>233</v>
      </c>
      <c r="H49" s="51">
        <v>663</v>
      </c>
    </row>
    <row r="50" spans="1:8" s="32" customFormat="1" ht="20.100000000000001" customHeight="1">
      <c r="A50" s="74"/>
      <c r="B50" s="66" t="s">
        <v>63</v>
      </c>
      <c r="C50" s="48">
        <f t="shared" si="2"/>
        <v>1092</v>
      </c>
      <c r="D50" s="48">
        <v>192</v>
      </c>
      <c r="E50" s="48">
        <v>110</v>
      </c>
      <c r="F50" s="48">
        <v>217</v>
      </c>
      <c r="G50" s="48">
        <v>174</v>
      </c>
      <c r="H50" s="51">
        <v>683</v>
      </c>
    </row>
    <row r="51" spans="1:8" s="32" customFormat="1" ht="20.100000000000001" customHeight="1">
      <c r="A51" s="74" t="s">
        <v>64</v>
      </c>
      <c r="B51" s="65" t="s">
        <v>65</v>
      </c>
      <c r="C51" s="49">
        <f t="shared" si="2"/>
        <v>22049</v>
      </c>
      <c r="D51" s="49">
        <f t="shared" ref="D51:H51" si="8">SUM(D52:D59)</f>
        <v>13398.999999999998</v>
      </c>
      <c r="E51" s="49">
        <v>7642</v>
      </c>
      <c r="F51" s="49">
        <f t="shared" si="8"/>
        <v>2490</v>
      </c>
      <c r="G51" s="49">
        <v>1992</v>
      </c>
      <c r="H51" s="49">
        <f t="shared" si="8"/>
        <v>6160</v>
      </c>
    </row>
    <row r="52" spans="1:8" s="32" customFormat="1" ht="20.100000000000001" customHeight="1">
      <c r="A52" s="74"/>
      <c r="B52" s="66" t="s">
        <v>21</v>
      </c>
      <c r="C52" s="48">
        <f t="shared" si="2"/>
        <v>13255.029999999999</v>
      </c>
      <c r="D52" s="48">
        <v>11190.32</v>
      </c>
      <c r="E52" s="48">
        <v>6382</v>
      </c>
      <c r="F52" s="48">
        <v>942.71</v>
      </c>
      <c r="G52" s="48">
        <v>754</v>
      </c>
      <c r="H52" s="48">
        <v>1122</v>
      </c>
    </row>
    <row r="53" spans="1:8" s="32" customFormat="1" ht="20.100000000000001" customHeight="1">
      <c r="A53" s="74"/>
      <c r="B53" s="67" t="s">
        <v>66</v>
      </c>
      <c r="C53" s="48">
        <f t="shared" si="2"/>
        <v>392.12</v>
      </c>
      <c r="D53" s="48">
        <v>179.19</v>
      </c>
      <c r="E53" s="48">
        <v>102</v>
      </c>
      <c r="F53" s="48">
        <v>101.93</v>
      </c>
      <c r="G53" s="48">
        <v>82</v>
      </c>
      <c r="H53" s="51">
        <v>111</v>
      </c>
    </row>
    <row r="54" spans="1:8" s="32" customFormat="1" ht="20.100000000000001" customHeight="1">
      <c r="A54" s="74"/>
      <c r="B54" s="67" t="s">
        <v>67</v>
      </c>
      <c r="C54" s="48">
        <f t="shared" si="2"/>
        <v>1013.48</v>
      </c>
      <c r="D54" s="48">
        <v>192.66</v>
      </c>
      <c r="E54" s="48">
        <v>110</v>
      </c>
      <c r="F54" s="48">
        <v>195.82</v>
      </c>
      <c r="G54" s="48">
        <v>157</v>
      </c>
      <c r="H54" s="51">
        <v>625</v>
      </c>
    </row>
    <row r="55" spans="1:8" s="32" customFormat="1" ht="20.100000000000001" customHeight="1">
      <c r="A55" s="74"/>
      <c r="B55" s="67" t="s">
        <v>68</v>
      </c>
      <c r="C55" s="48">
        <f t="shared" si="2"/>
        <v>1292.5</v>
      </c>
      <c r="D55" s="48">
        <v>347.66</v>
      </c>
      <c r="E55" s="48">
        <v>198</v>
      </c>
      <c r="F55" s="48">
        <v>189.84</v>
      </c>
      <c r="G55" s="48">
        <v>152</v>
      </c>
      <c r="H55" s="51">
        <v>755</v>
      </c>
    </row>
    <row r="56" spans="1:8" s="32" customFormat="1" ht="20.100000000000001" customHeight="1">
      <c r="A56" s="74"/>
      <c r="B56" s="67" t="s">
        <v>69</v>
      </c>
      <c r="C56" s="48">
        <f t="shared" si="2"/>
        <v>1536.98</v>
      </c>
      <c r="D56" s="48">
        <v>404.49</v>
      </c>
      <c r="E56" s="48">
        <v>231</v>
      </c>
      <c r="F56" s="48">
        <v>370.49</v>
      </c>
      <c r="G56" s="48">
        <v>296</v>
      </c>
      <c r="H56" s="51">
        <v>762</v>
      </c>
    </row>
    <row r="57" spans="1:8" s="32" customFormat="1" ht="20.100000000000001" customHeight="1">
      <c r="A57" s="74"/>
      <c r="B57" s="67" t="s">
        <v>70</v>
      </c>
      <c r="C57" s="48">
        <f t="shared" si="2"/>
        <v>1074.08</v>
      </c>
      <c r="D57" s="48">
        <v>266.63</v>
      </c>
      <c r="E57" s="48">
        <v>152</v>
      </c>
      <c r="F57" s="48">
        <v>195.45</v>
      </c>
      <c r="G57" s="48">
        <v>156</v>
      </c>
      <c r="H57" s="51">
        <v>612</v>
      </c>
    </row>
    <row r="58" spans="1:8" s="32" customFormat="1" ht="20.100000000000001" customHeight="1">
      <c r="A58" s="74"/>
      <c r="B58" s="67" t="s">
        <v>71</v>
      </c>
      <c r="C58" s="48">
        <f t="shared" si="2"/>
        <v>1941.92</v>
      </c>
      <c r="D58" s="48">
        <v>481.71</v>
      </c>
      <c r="E58" s="48">
        <v>275</v>
      </c>
      <c r="F58" s="48">
        <v>314.20999999999998</v>
      </c>
      <c r="G58" s="48">
        <v>251</v>
      </c>
      <c r="H58" s="51">
        <v>1146</v>
      </c>
    </row>
    <row r="59" spans="1:8" s="32" customFormat="1" ht="20.100000000000001" customHeight="1">
      <c r="A59" s="74"/>
      <c r="B59" s="67" t="s">
        <v>72</v>
      </c>
      <c r="C59" s="48">
        <f t="shared" si="2"/>
        <v>1542.8899999999999</v>
      </c>
      <c r="D59" s="48">
        <v>336.34</v>
      </c>
      <c r="E59" s="48">
        <v>192</v>
      </c>
      <c r="F59" s="48">
        <v>179.55</v>
      </c>
      <c r="G59" s="48">
        <v>144</v>
      </c>
      <c r="H59" s="51">
        <v>1027</v>
      </c>
    </row>
    <row r="60" spans="1:8" s="32" customFormat="1" ht="20.100000000000001" customHeight="1">
      <c r="A60" s="74" t="s">
        <v>73</v>
      </c>
      <c r="B60" s="65" t="s">
        <v>74</v>
      </c>
      <c r="C60" s="49">
        <f t="shared" si="2"/>
        <v>8489</v>
      </c>
      <c r="D60" s="49">
        <f t="shared" ref="D60:H60" si="9">SUM(D61:D63)</f>
        <v>5576</v>
      </c>
      <c r="E60" s="49">
        <v>3180</v>
      </c>
      <c r="F60" s="49">
        <f t="shared" si="9"/>
        <v>457</v>
      </c>
      <c r="G60" s="49">
        <v>366</v>
      </c>
      <c r="H60" s="49">
        <f t="shared" si="9"/>
        <v>2456</v>
      </c>
    </row>
    <row r="61" spans="1:8" s="32" customFormat="1" ht="20.100000000000001" customHeight="1">
      <c r="A61" s="74"/>
      <c r="B61" s="66" t="s">
        <v>21</v>
      </c>
      <c r="C61" s="48">
        <f t="shared" si="2"/>
        <v>4899</v>
      </c>
      <c r="D61" s="48">
        <v>3928</v>
      </c>
      <c r="E61" s="48">
        <v>2240</v>
      </c>
      <c r="F61" s="48">
        <v>292</v>
      </c>
      <c r="G61" s="48">
        <v>234</v>
      </c>
      <c r="H61" s="48">
        <v>679</v>
      </c>
    </row>
    <row r="62" spans="1:8" s="32" customFormat="1" ht="20.100000000000001" customHeight="1">
      <c r="A62" s="74"/>
      <c r="B62" s="66" t="s">
        <v>75</v>
      </c>
      <c r="C62" s="48">
        <f t="shared" si="2"/>
        <v>2082</v>
      </c>
      <c r="D62" s="48">
        <v>996</v>
      </c>
      <c r="E62" s="48">
        <v>568</v>
      </c>
      <c r="F62" s="48">
        <v>147</v>
      </c>
      <c r="G62" s="48">
        <v>118</v>
      </c>
      <c r="H62" s="51">
        <v>939</v>
      </c>
    </row>
    <row r="63" spans="1:8" s="32" customFormat="1" ht="20.100000000000001" customHeight="1">
      <c r="A63" s="74"/>
      <c r="B63" s="66" t="s">
        <v>76</v>
      </c>
      <c r="C63" s="48">
        <f t="shared" si="2"/>
        <v>1508</v>
      </c>
      <c r="D63" s="48">
        <v>652</v>
      </c>
      <c r="E63" s="48">
        <v>372</v>
      </c>
      <c r="F63" s="48">
        <v>18</v>
      </c>
      <c r="G63" s="48">
        <v>14</v>
      </c>
      <c r="H63" s="51">
        <v>838</v>
      </c>
    </row>
    <row r="64" spans="1:8" s="32" customFormat="1" ht="20.100000000000001" customHeight="1">
      <c r="A64" s="74" t="s">
        <v>77</v>
      </c>
      <c r="B64" s="65" t="s">
        <v>78</v>
      </c>
      <c r="C64" s="49">
        <f t="shared" si="2"/>
        <v>14572</v>
      </c>
      <c r="D64" s="49">
        <f t="shared" ref="D64:H64" si="10">SUM(D65:D69)</f>
        <v>9203</v>
      </c>
      <c r="E64" s="49">
        <v>5249</v>
      </c>
      <c r="F64" s="49">
        <f t="shared" si="10"/>
        <v>875</v>
      </c>
      <c r="G64" s="49">
        <v>701</v>
      </c>
      <c r="H64" s="49">
        <f t="shared" si="10"/>
        <v>4494</v>
      </c>
    </row>
    <row r="65" spans="1:8" s="32" customFormat="1" ht="20.100000000000001" customHeight="1">
      <c r="A65" s="74"/>
      <c r="B65" s="66" t="s">
        <v>21</v>
      </c>
      <c r="C65" s="48">
        <f t="shared" si="2"/>
        <v>9222.5300000000007</v>
      </c>
      <c r="D65" s="48">
        <v>7962.37</v>
      </c>
      <c r="E65" s="48">
        <v>4541</v>
      </c>
      <c r="F65" s="48">
        <v>232.16</v>
      </c>
      <c r="G65" s="48">
        <v>186</v>
      </c>
      <c r="H65" s="48">
        <v>1028</v>
      </c>
    </row>
    <row r="66" spans="1:8" s="32" customFormat="1" ht="20.100000000000001" customHeight="1">
      <c r="A66" s="74"/>
      <c r="B66" s="66" t="s">
        <v>79</v>
      </c>
      <c r="C66" s="48">
        <f t="shared" si="2"/>
        <v>1111.96</v>
      </c>
      <c r="D66" s="48">
        <v>330.83</v>
      </c>
      <c r="E66" s="48">
        <v>189</v>
      </c>
      <c r="F66" s="48">
        <v>168.13</v>
      </c>
      <c r="G66" s="48">
        <v>135</v>
      </c>
      <c r="H66" s="51">
        <v>613</v>
      </c>
    </row>
    <row r="67" spans="1:8" s="32" customFormat="1" ht="20.100000000000001" customHeight="1">
      <c r="A67" s="74"/>
      <c r="B67" s="66" t="s">
        <v>80</v>
      </c>
      <c r="C67" s="48">
        <f t="shared" si="2"/>
        <v>845.73</v>
      </c>
      <c r="D67" s="48">
        <v>237.13</v>
      </c>
      <c r="E67" s="48">
        <v>135</v>
      </c>
      <c r="F67" s="48">
        <v>188.6</v>
      </c>
      <c r="G67" s="48">
        <v>151</v>
      </c>
      <c r="H67" s="51">
        <v>420</v>
      </c>
    </row>
    <row r="68" spans="1:8" s="32" customFormat="1" ht="20.100000000000001" customHeight="1">
      <c r="A68" s="74"/>
      <c r="B68" s="66" t="s">
        <v>81</v>
      </c>
      <c r="C68" s="48">
        <f t="shared" si="2"/>
        <v>1183.0900000000001</v>
      </c>
      <c r="D68" s="48">
        <v>279.93</v>
      </c>
      <c r="E68" s="48">
        <v>160</v>
      </c>
      <c r="F68" s="48">
        <v>177.16</v>
      </c>
      <c r="G68" s="48">
        <v>142</v>
      </c>
      <c r="H68" s="51">
        <v>726</v>
      </c>
    </row>
    <row r="69" spans="1:8" s="32" customFormat="1" ht="20.100000000000001" customHeight="1">
      <c r="A69" s="74"/>
      <c r="B69" s="66" t="s">
        <v>82</v>
      </c>
      <c r="C69" s="48">
        <f t="shared" si="2"/>
        <v>2208.69</v>
      </c>
      <c r="D69" s="48">
        <v>392.74</v>
      </c>
      <c r="E69" s="48">
        <v>224</v>
      </c>
      <c r="F69" s="48">
        <v>108.95</v>
      </c>
      <c r="G69" s="48">
        <v>87</v>
      </c>
      <c r="H69" s="51">
        <v>1707</v>
      </c>
    </row>
    <row r="70" spans="1:8" s="32" customFormat="1" ht="20.100000000000001" customHeight="1">
      <c r="A70" s="74" t="s">
        <v>83</v>
      </c>
      <c r="B70" s="65" t="s">
        <v>84</v>
      </c>
      <c r="C70" s="49">
        <f t="shared" si="2"/>
        <v>20196</v>
      </c>
      <c r="D70" s="49">
        <f t="shared" ref="D70:H70" si="11">SUM(D71:D80)</f>
        <v>13574</v>
      </c>
      <c r="E70" s="49">
        <v>7740</v>
      </c>
      <c r="F70" s="49">
        <f t="shared" si="11"/>
        <v>1430</v>
      </c>
      <c r="G70" s="49">
        <v>1144</v>
      </c>
      <c r="H70" s="49">
        <f t="shared" si="11"/>
        <v>5192</v>
      </c>
    </row>
    <row r="71" spans="1:8" s="32" customFormat="1" ht="20.100000000000001" customHeight="1">
      <c r="A71" s="74"/>
      <c r="B71" s="66" t="s">
        <v>21</v>
      </c>
      <c r="C71" s="48">
        <f t="shared" si="2"/>
        <v>7756.88</v>
      </c>
      <c r="D71" s="48">
        <v>6069.26</v>
      </c>
      <c r="E71" s="48">
        <v>3461</v>
      </c>
      <c r="F71" s="48">
        <f>621.62+5</f>
        <v>626.62</v>
      </c>
      <c r="G71" s="48">
        <v>501</v>
      </c>
      <c r="H71" s="48">
        <v>1061</v>
      </c>
    </row>
    <row r="72" spans="1:8" s="32" customFormat="1" ht="20.100000000000001" customHeight="1">
      <c r="A72" s="74"/>
      <c r="B72" s="66" t="s">
        <v>85</v>
      </c>
      <c r="C72" s="48">
        <f t="shared" ref="C72:C112" si="12">D72+F72+H72</f>
        <v>1455.38</v>
      </c>
      <c r="D72" s="48">
        <v>926.65</v>
      </c>
      <c r="E72" s="48">
        <v>528</v>
      </c>
      <c r="F72" s="48">
        <v>79.73</v>
      </c>
      <c r="G72" s="48">
        <v>64</v>
      </c>
      <c r="H72" s="51">
        <v>449</v>
      </c>
    </row>
    <row r="73" spans="1:8" s="32" customFormat="1" ht="20.100000000000001" customHeight="1">
      <c r="A73" s="74"/>
      <c r="B73" s="66" t="s">
        <v>86</v>
      </c>
      <c r="C73" s="48">
        <f t="shared" si="12"/>
        <v>1761.8500000000001</v>
      </c>
      <c r="D73" s="48">
        <v>984.21</v>
      </c>
      <c r="E73" s="48">
        <v>561</v>
      </c>
      <c r="F73" s="48">
        <v>115.64</v>
      </c>
      <c r="G73" s="48">
        <v>93</v>
      </c>
      <c r="H73" s="51">
        <v>662</v>
      </c>
    </row>
    <row r="74" spans="1:8" s="32" customFormat="1" ht="20.100000000000001" customHeight="1">
      <c r="A74" s="74"/>
      <c r="B74" s="66" t="s">
        <v>87</v>
      </c>
      <c r="C74" s="48">
        <f t="shared" si="12"/>
        <v>1765.96</v>
      </c>
      <c r="D74" s="48">
        <v>990.86</v>
      </c>
      <c r="E74" s="48">
        <v>565</v>
      </c>
      <c r="F74" s="48">
        <v>111.1</v>
      </c>
      <c r="G74" s="48">
        <v>89</v>
      </c>
      <c r="H74" s="51">
        <v>664</v>
      </c>
    </row>
    <row r="75" spans="1:8" s="32" customFormat="1" ht="20.100000000000001" customHeight="1">
      <c r="A75" s="74"/>
      <c r="B75" s="66" t="s">
        <v>88</v>
      </c>
      <c r="C75" s="48">
        <f t="shared" si="12"/>
        <v>851.66000000000008</v>
      </c>
      <c r="D75" s="48">
        <v>518.83000000000004</v>
      </c>
      <c r="E75" s="48">
        <v>296</v>
      </c>
      <c r="F75" s="48">
        <f>85.83-5</f>
        <v>80.83</v>
      </c>
      <c r="G75" s="48">
        <v>65</v>
      </c>
      <c r="H75" s="51">
        <v>252</v>
      </c>
    </row>
    <row r="76" spans="1:8" s="32" customFormat="1" ht="20.100000000000001" customHeight="1">
      <c r="A76" s="74"/>
      <c r="B76" s="66" t="s">
        <v>89</v>
      </c>
      <c r="C76" s="48">
        <f t="shared" si="12"/>
        <v>1469.1599999999999</v>
      </c>
      <c r="D76" s="48">
        <v>915.81</v>
      </c>
      <c r="E76" s="48">
        <v>522</v>
      </c>
      <c r="F76" s="48">
        <v>87.35</v>
      </c>
      <c r="G76" s="48">
        <v>70</v>
      </c>
      <c r="H76" s="51">
        <v>466</v>
      </c>
    </row>
    <row r="77" spans="1:8" s="32" customFormat="1" ht="20.100000000000001" customHeight="1">
      <c r="A77" s="74"/>
      <c r="B77" s="66" t="s">
        <v>90</v>
      </c>
      <c r="C77" s="48">
        <f t="shared" si="12"/>
        <v>1280.8499999999999</v>
      </c>
      <c r="D77" s="48">
        <v>850.75</v>
      </c>
      <c r="E77" s="48">
        <v>485</v>
      </c>
      <c r="F77" s="48">
        <v>93.1</v>
      </c>
      <c r="G77" s="48">
        <v>74</v>
      </c>
      <c r="H77" s="51">
        <v>337</v>
      </c>
    </row>
    <row r="78" spans="1:8" s="32" customFormat="1" ht="20.100000000000001" customHeight="1">
      <c r="A78" s="74" t="s">
        <v>83</v>
      </c>
      <c r="B78" s="66" t="s">
        <v>91</v>
      </c>
      <c r="C78" s="48">
        <f t="shared" si="12"/>
        <v>976.84</v>
      </c>
      <c r="D78" s="48">
        <v>594.37</v>
      </c>
      <c r="E78" s="48">
        <v>339</v>
      </c>
      <c r="F78" s="48">
        <v>66.47</v>
      </c>
      <c r="G78" s="48">
        <v>53</v>
      </c>
      <c r="H78" s="51">
        <v>316</v>
      </c>
    </row>
    <row r="79" spans="1:8" s="32" customFormat="1" ht="20.100000000000001" customHeight="1">
      <c r="A79" s="74"/>
      <c r="B79" s="66" t="s">
        <v>92</v>
      </c>
      <c r="C79" s="48">
        <f t="shared" si="12"/>
        <v>998.05000000000007</v>
      </c>
      <c r="D79" s="48">
        <v>569.07000000000005</v>
      </c>
      <c r="E79" s="48">
        <v>325</v>
      </c>
      <c r="F79" s="48">
        <v>60.98</v>
      </c>
      <c r="G79" s="48">
        <v>48</v>
      </c>
      <c r="H79" s="51">
        <v>368</v>
      </c>
    </row>
    <row r="80" spans="1:8" s="32" customFormat="1" ht="20.100000000000001" customHeight="1">
      <c r="A80" s="74"/>
      <c r="B80" s="66" t="s">
        <v>93</v>
      </c>
      <c r="C80" s="48">
        <f t="shared" si="12"/>
        <v>1879.3700000000001</v>
      </c>
      <c r="D80" s="48">
        <v>1154.19</v>
      </c>
      <c r="E80" s="48">
        <v>658</v>
      </c>
      <c r="F80" s="48">
        <v>108.18</v>
      </c>
      <c r="G80" s="48">
        <v>87</v>
      </c>
      <c r="H80" s="51">
        <v>617</v>
      </c>
    </row>
    <row r="81" spans="1:8" s="32" customFormat="1" ht="20.100000000000001" customHeight="1">
      <c r="A81" s="74" t="s">
        <v>94</v>
      </c>
      <c r="B81" s="65" t="s">
        <v>95</v>
      </c>
      <c r="C81" s="49">
        <f t="shared" si="12"/>
        <v>19381</v>
      </c>
      <c r="D81" s="49">
        <f t="shared" ref="D81:H81" si="13">SUM(D82:D91)</f>
        <v>13743</v>
      </c>
      <c r="E81" s="49">
        <v>7838</v>
      </c>
      <c r="F81" s="49">
        <f t="shared" si="13"/>
        <v>876</v>
      </c>
      <c r="G81" s="49">
        <v>701</v>
      </c>
      <c r="H81" s="49">
        <f t="shared" si="13"/>
        <v>4762</v>
      </c>
    </row>
    <row r="82" spans="1:8" s="32" customFormat="1" ht="20.100000000000001" customHeight="1">
      <c r="A82" s="74"/>
      <c r="B82" s="66" t="s">
        <v>21</v>
      </c>
      <c r="C82" s="48">
        <f t="shared" si="12"/>
        <v>6169.36</v>
      </c>
      <c r="D82" s="48">
        <v>5245.42</v>
      </c>
      <c r="E82" s="48">
        <v>2992</v>
      </c>
      <c r="F82" s="48">
        <v>284.94</v>
      </c>
      <c r="G82" s="48">
        <v>228</v>
      </c>
      <c r="H82" s="48">
        <v>639</v>
      </c>
    </row>
    <row r="83" spans="1:8" s="32" customFormat="1" ht="20.100000000000001" customHeight="1">
      <c r="A83" s="74"/>
      <c r="B83" s="68" t="s">
        <v>96</v>
      </c>
      <c r="C83" s="48">
        <f t="shared" si="12"/>
        <v>1514.12</v>
      </c>
      <c r="D83" s="48">
        <v>829.56</v>
      </c>
      <c r="E83" s="48">
        <v>473</v>
      </c>
      <c r="F83" s="48">
        <v>69.56</v>
      </c>
      <c r="G83" s="48">
        <v>56</v>
      </c>
      <c r="H83" s="51">
        <v>615</v>
      </c>
    </row>
    <row r="84" spans="1:8" s="32" customFormat="1" ht="20.100000000000001" customHeight="1">
      <c r="A84" s="74"/>
      <c r="B84" s="68" t="s">
        <v>97</v>
      </c>
      <c r="C84" s="48">
        <f t="shared" si="12"/>
        <v>2034.03</v>
      </c>
      <c r="D84" s="48">
        <v>1308.8399999999999</v>
      </c>
      <c r="E84" s="48">
        <v>746</v>
      </c>
      <c r="F84" s="48">
        <v>68.19</v>
      </c>
      <c r="G84" s="48">
        <v>55</v>
      </c>
      <c r="H84" s="51">
        <v>657</v>
      </c>
    </row>
    <row r="85" spans="1:8" s="32" customFormat="1" ht="20.100000000000001" customHeight="1">
      <c r="A85" s="74"/>
      <c r="B85" s="68" t="s">
        <v>98</v>
      </c>
      <c r="C85" s="48">
        <f t="shared" si="12"/>
        <v>1622.67</v>
      </c>
      <c r="D85" s="48">
        <v>1090.99</v>
      </c>
      <c r="E85" s="48">
        <v>622</v>
      </c>
      <c r="F85" s="48">
        <v>58.68</v>
      </c>
      <c r="G85" s="48">
        <v>47</v>
      </c>
      <c r="H85" s="51">
        <v>473</v>
      </c>
    </row>
    <row r="86" spans="1:8" s="32" customFormat="1" ht="20.100000000000001" customHeight="1">
      <c r="A86" s="74"/>
      <c r="B86" s="68" t="s">
        <v>99</v>
      </c>
      <c r="C86" s="48">
        <f t="shared" si="12"/>
        <v>2100.1499999999996</v>
      </c>
      <c r="D86" s="48">
        <v>1403.85</v>
      </c>
      <c r="E86" s="48">
        <v>801</v>
      </c>
      <c r="F86" s="48">
        <v>105.3</v>
      </c>
      <c r="G86" s="48">
        <v>84</v>
      </c>
      <c r="H86" s="51">
        <v>591</v>
      </c>
    </row>
    <row r="87" spans="1:8" s="32" customFormat="1" ht="20.100000000000001" customHeight="1">
      <c r="A87" s="74"/>
      <c r="B87" s="68" t="s">
        <v>100</v>
      </c>
      <c r="C87" s="48">
        <f t="shared" si="12"/>
        <v>1154.56</v>
      </c>
      <c r="D87" s="48">
        <v>862.65</v>
      </c>
      <c r="E87" s="48">
        <v>492</v>
      </c>
      <c r="F87" s="48">
        <v>72.91</v>
      </c>
      <c r="G87" s="48">
        <v>58</v>
      </c>
      <c r="H87" s="51">
        <v>219</v>
      </c>
    </row>
    <row r="88" spans="1:8" s="32" customFormat="1" ht="20.100000000000001" customHeight="1">
      <c r="A88" s="74"/>
      <c r="B88" s="68" t="s">
        <v>101</v>
      </c>
      <c r="C88" s="48">
        <f t="shared" si="12"/>
        <v>1169.77</v>
      </c>
      <c r="D88" s="48">
        <v>799.66</v>
      </c>
      <c r="E88" s="48">
        <v>456</v>
      </c>
      <c r="F88" s="48">
        <v>47.11</v>
      </c>
      <c r="G88" s="48">
        <v>38</v>
      </c>
      <c r="H88" s="51">
        <v>323</v>
      </c>
    </row>
    <row r="89" spans="1:8" s="32" customFormat="1" ht="20.100000000000001" customHeight="1">
      <c r="A89" s="74"/>
      <c r="B89" s="68" t="s">
        <v>102</v>
      </c>
      <c r="C89" s="48">
        <f t="shared" si="12"/>
        <v>1505.87</v>
      </c>
      <c r="D89" s="48">
        <v>821.02</v>
      </c>
      <c r="E89" s="48">
        <v>468</v>
      </c>
      <c r="F89" s="48">
        <v>71.849999999999994</v>
      </c>
      <c r="G89" s="48">
        <v>57</v>
      </c>
      <c r="H89" s="51">
        <v>613</v>
      </c>
    </row>
    <row r="90" spans="1:8" s="32" customFormat="1" ht="20.100000000000001" customHeight="1">
      <c r="A90" s="74"/>
      <c r="B90" s="68" t="s">
        <v>103</v>
      </c>
      <c r="C90" s="48">
        <f t="shared" si="12"/>
        <v>1046.0500000000002</v>
      </c>
      <c r="D90" s="48">
        <v>695.84</v>
      </c>
      <c r="E90" s="48">
        <v>397</v>
      </c>
      <c r="F90" s="48">
        <v>46.21</v>
      </c>
      <c r="G90" s="48">
        <v>37</v>
      </c>
      <c r="H90" s="51">
        <v>304</v>
      </c>
    </row>
    <row r="91" spans="1:8" s="32" customFormat="1" ht="20.100000000000001" customHeight="1">
      <c r="A91" s="74"/>
      <c r="B91" s="68" t="s">
        <v>104</v>
      </c>
      <c r="C91" s="48">
        <f t="shared" si="12"/>
        <v>1064.42</v>
      </c>
      <c r="D91" s="48">
        <v>685.17</v>
      </c>
      <c r="E91" s="48">
        <v>391</v>
      </c>
      <c r="F91" s="48">
        <v>51.25</v>
      </c>
      <c r="G91" s="48">
        <v>41</v>
      </c>
      <c r="H91" s="51">
        <v>328</v>
      </c>
    </row>
    <row r="92" spans="1:8" s="32" customFormat="1" ht="20.100000000000001" customHeight="1">
      <c r="A92" s="74" t="s">
        <v>105</v>
      </c>
      <c r="B92" s="65" t="s">
        <v>106</v>
      </c>
      <c r="C92" s="49">
        <f t="shared" si="12"/>
        <v>13463</v>
      </c>
      <c r="D92" s="49">
        <f t="shared" ref="D92:H92" si="14">SUM(D93:D97)</f>
        <v>7582</v>
      </c>
      <c r="E92" s="49">
        <v>4325</v>
      </c>
      <c r="F92" s="49">
        <f t="shared" si="14"/>
        <v>1752</v>
      </c>
      <c r="G92" s="49">
        <v>1402</v>
      </c>
      <c r="H92" s="49">
        <f t="shared" si="14"/>
        <v>4129</v>
      </c>
    </row>
    <row r="93" spans="1:8" s="32" customFormat="1" ht="20.100000000000001" customHeight="1">
      <c r="A93" s="74"/>
      <c r="B93" s="66" t="s">
        <v>21</v>
      </c>
      <c r="C93" s="48">
        <f t="shared" si="12"/>
        <v>6963</v>
      </c>
      <c r="D93" s="48">
        <v>6065</v>
      </c>
      <c r="E93" s="48">
        <v>3459</v>
      </c>
      <c r="F93" s="48">
        <v>656</v>
      </c>
      <c r="G93" s="48">
        <v>525</v>
      </c>
      <c r="H93" s="48">
        <v>242</v>
      </c>
    </row>
    <row r="94" spans="1:8" s="32" customFormat="1" ht="20.100000000000001" customHeight="1">
      <c r="A94" s="74"/>
      <c r="B94" s="66" t="s">
        <v>107</v>
      </c>
      <c r="C94" s="48">
        <f t="shared" si="12"/>
        <v>1704</v>
      </c>
      <c r="D94" s="48">
        <v>426</v>
      </c>
      <c r="E94" s="48">
        <v>243</v>
      </c>
      <c r="F94" s="48">
        <v>277</v>
      </c>
      <c r="G94" s="48">
        <v>222</v>
      </c>
      <c r="H94" s="51">
        <v>1001</v>
      </c>
    </row>
    <row r="95" spans="1:8" s="32" customFormat="1" ht="20.100000000000001" customHeight="1">
      <c r="A95" s="74"/>
      <c r="B95" s="66" t="s">
        <v>108</v>
      </c>
      <c r="C95" s="48">
        <f t="shared" si="12"/>
        <v>745</v>
      </c>
      <c r="D95" s="48">
        <v>294</v>
      </c>
      <c r="E95" s="48">
        <v>168</v>
      </c>
      <c r="F95" s="48">
        <v>163</v>
      </c>
      <c r="G95" s="48">
        <v>130</v>
      </c>
      <c r="H95" s="51">
        <v>288</v>
      </c>
    </row>
    <row r="96" spans="1:8" s="32" customFormat="1" ht="20.100000000000001" customHeight="1">
      <c r="A96" s="74"/>
      <c r="B96" s="66" t="s">
        <v>109</v>
      </c>
      <c r="C96" s="48">
        <f t="shared" si="12"/>
        <v>1652</v>
      </c>
      <c r="D96" s="48">
        <v>368</v>
      </c>
      <c r="E96" s="48">
        <v>210</v>
      </c>
      <c r="F96" s="48">
        <v>371</v>
      </c>
      <c r="G96" s="48">
        <v>297</v>
      </c>
      <c r="H96" s="51">
        <v>913</v>
      </c>
    </row>
    <row r="97" spans="1:8" s="32" customFormat="1" ht="20.100000000000001" customHeight="1">
      <c r="A97" s="74"/>
      <c r="B97" s="66" t="s">
        <v>110</v>
      </c>
      <c r="C97" s="48">
        <f t="shared" si="12"/>
        <v>2399</v>
      </c>
      <c r="D97" s="48">
        <v>429</v>
      </c>
      <c r="E97" s="48">
        <v>245</v>
      </c>
      <c r="F97" s="48">
        <v>285</v>
      </c>
      <c r="G97" s="48">
        <v>228</v>
      </c>
      <c r="H97" s="51">
        <v>1685</v>
      </c>
    </row>
    <row r="98" spans="1:8" s="32" customFormat="1" ht="20.100000000000001" customHeight="1">
      <c r="A98" s="74" t="s">
        <v>111</v>
      </c>
      <c r="B98" s="65" t="s">
        <v>112</v>
      </c>
      <c r="C98" s="49">
        <f t="shared" si="12"/>
        <v>21031</v>
      </c>
      <c r="D98" s="49">
        <f t="shared" ref="D98:H98" si="15">SUM(D99:D111)</f>
        <v>13447</v>
      </c>
      <c r="E98" s="49">
        <v>7668</v>
      </c>
      <c r="F98" s="49">
        <f t="shared" si="15"/>
        <v>1158</v>
      </c>
      <c r="G98" s="49">
        <v>924</v>
      </c>
      <c r="H98" s="49">
        <f t="shared" si="15"/>
        <v>6426</v>
      </c>
    </row>
    <row r="99" spans="1:8" s="32" customFormat="1" ht="20.100000000000001" customHeight="1">
      <c r="A99" s="74"/>
      <c r="B99" s="66" t="s">
        <v>21</v>
      </c>
      <c r="C99" s="48">
        <f t="shared" si="12"/>
        <v>10694</v>
      </c>
      <c r="D99" s="48">
        <v>9955</v>
      </c>
      <c r="E99" s="48">
        <v>5678</v>
      </c>
      <c r="F99" s="48">
        <v>623</v>
      </c>
      <c r="G99" s="48">
        <v>498</v>
      </c>
      <c r="H99" s="48">
        <v>116</v>
      </c>
    </row>
    <row r="100" spans="1:8" s="32" customFormat="1" ht="20.100000000000001" customHeight="1">
      <c r="A100" s="74"/>
      <c r="B100" s="69" t="s">
        <v>113</v>
      </c>
      <c r="C100" s="48">
        <f t="shared" si="12"/>
        <v>1566</v>
      </c>
      <c r="D100" s="48">
        <v>487</v>
      </c>
      <c r="E100" s="48">
        <v>278</v>
      </c>
      <c r="F100" s="48">
        <v>44</v>
      </c>
      <c r="G100" s="48">
        <v>35</v>
      </c>
      <c r="H100" s="51">
        <v>1035</v>
      </c>
    </row>
    <row r="101" spans="1:8" s="32" customFormat="1" ht="20.100000000000001" customHeight="1">
      <c r="A101" s="74"/>
      <c r="B101" s="70" t="s">
        <v>114</v>
      </c>
      <c r="C101" s="48">
        <f t="shared" si="12"/>
        <v>1020</v>
      </c>
      <c r="D101" s="48">
        <v>439</v>
      </c>
      <c r="E101" s="48">
        <v>250</v>
      </c>
      <c r="F101" s="48">
        <v>48</v>
      </c>
      <c r="G101" s="48">
        <v>38</v>
      </c>
      <c r="H101" s="51">
        <v>533</v>
      </c>
    </row>
    <row r="102" spans="1:8" s="32" customFormat="1" ht="20.100000000000001" customHeight="1">
      <c r="A102" s="74"/>
      <c r="B102" s="69" t="s">
        <v>115</v>
      </c>
      <c r="C102" s="48">
        <f t="shared" si="12"/>
        <v>1380</v>
      </c>
      <c r="D102" s="48">
        <v>466</v>
      </c>
      <c r="E102" s="48">
        <v>266</v>
      </c>
      <c r="F102" s="48">
        <v>58</v>
      </c>
      <c r="G102" s="48">
        <v>46</v>
      </c>
      <c r="H102" s="51">
        <v>856</v>
      </c>
    </row>
    <row r="103" spans="1:8" s="32" customFormat="1" ht="20.100000000000001" customHeight="1">
      <c r="A103" s="74"/>
      <c r="B103" s="70" t="s">
        <v>116</v>
      </c>
      <c r="C103" s="48">
        <f t="shared" si="12"/>
        <v>730</v>
      </c>
      <c r="D103" s="48">
        <v>225</v>
      </c>
      <c r="E103" s="48">
        <v>128</v>
      </c>
      <c r="F103" s="48">
        <v>40</v>
      </c>
      <c r="G103" s="48">
        <v>32</v>
      </c>
      <c r="H103" s="51">
        <v>465</v>
      </c>
    </row>
    <row r="104" spans="1:8" s="32" customFormat="1" ht="20.100000000000001" customHeight="1">
      <c r="A104" s="74"/>
      <c r="B104" s="69" t="s">
        <v>117</v>
      </c>
      <c r="C104" s="48">
        <f t="shared" si="12"/>
        <v>705</v>
      </c>
      <c r="D104" s="48">
        <v>170</v>
      </c>
      <c r="E104" s="48">
        <v>97</v>
      </c>
      <c r="F104" s="48">
        <v>34</v>
      </c>
      <c r="G104" s="48">
        <v>27</v>
      </c>
      <c r="H104" s="51">
        <v>501</v>
      </c>
    </row>
    <row r="105" spans="1:8" s="32" customFormat="1" ht="20.100000000000001" customHeight="1">
      <c r="A105" s="74"/>
      <c r="B105" s="69" t="s">
        <v>118</v>
      </c>
      <c r="C105" s="48">
        <f t="shared" si="12"/>
        <v>1043</v>
      </c>
      <c r="D105" s="48">
        <v>258</v>
      </c>
      <c r="E105" s="48">
        <v>147</v>
      </c>
      <c r="F105" s="48">
        <v>51</v>
      </c>
      <c r="G105" s="48">
        <v>41</v>
      </c>
      <c r="H105" s="51">
        <v>734</v>
      </c>
    </row>
    <row r="106" spans="1:8" s="32" customFormat="1" ht="20.100000000000001" customHeight="1">
      <c r="A106" s="74"/>
      <c r="B106" s="69" t="s">
        <v>119</v>
      </c>
      <c r="C106" s="48">
        <f t="shared" si="12"/>
        <v>678</v>
      </c>
      <c r="D106" s="48">
        <v>299</v>
      </c>
      <c r="E106" s="48">
        <v>171</v>
      </c>
      <c r="F106" s="48">
        <v>58</v>
      </c>
      <c r="G106" s="48">
        <v>46</v>
      </c>
      <c r="H106" s="51">
        <v>321</v>
      </c>
    </row>
    <row r="107" spans="1:8" s="32" customFormat="1" ht="20.100000000000001" customHeight="1">
      <c r="A107" s="74"/>
      <c r="B107" s="69" t="s">
        <v>120</v>
      </c>
      <c r="C107" s="48">
        <f t="shared" si="12"/>
        <v>834</v>
      </c>
      <c r="D107" s="48">
        <v>370</v>
      </c>
      <c r="E107" s="48">
        <v>211</v>
      </c>
      <c r="F107" s="48">
        <v>49</v>
      </c>
      <c r="G107" s="48">
        <v>39</v>
      </c>
      <c r="H107" s="51">
        <v>415</v>
      </c>
    </row>
    <row r="108" spans="1:8" s="32" customFormat="1" ht="20.100000000000001" customHeight="1">
      <c r="A108" s="74"/>
      <c r="B108" s="69" t="s">
        <v>121</v>
      </c>
      <c r="C108" s="48">
        <f t="shared" si="12"/>
        <v>278</v>
      </c>
      <c r="D108" s="48">
        <v>199</v>
      </c>
      <c r="E108" s="48">
        <v>113</v>
      </c>
      <c r="F108" s="48">
        <v>14</v>
      </c>
      <c r="G108" s="48">
        <v>11</v>
      </c>
      <c r="H108" s="51">
        <v>65</v>
      </c>
    </row>
    <row r="109" spans="1:8" s="32" customFormat="1" ht="20.100000000000001" customHeight="1">
      <c r="A109" s="74"/>
      <c r="B109" s="69" t="s">
        <v>122</v>
      </c>
      <c r="C109" s="48">
        <f t="shared" si="12"/>
        <v>802</v>
      </c>
      <c r="D109" s="48">
        <v>213</v>
      </c>
      <c r="E109" s="48">
        <v>121</v>
      </c>
      <c r="F109" s="48">
        <v>54</v>
      </c>
      <c r="G109" s="48">
        <v>43</v>
      </c>
      <c r="H109" s="51">
        <v>535</v>
      </c>
    </row>
    <row r="110" spans="1:8" s="32" customFormat="1" ht="20.100000000000001" customHeight="1">
      <c r="A110" s="74"/>
      <c r="B110" s="69" t="s">
        <v>123</v>
      </c>
      <c r="C110" s="48">
        <f t="shared" si="12"/>
        <v>664</v>
      </c>
      <c r="D110" s="48">
        <v>204</v>
      </c>
      <c r="E110" s="48">
        <v>116</v>
      </c>
      <c r="F110" s="48">
        <v>55</v>
      </c>
      <c r="G110" s="48">
        <v>44</v>
      </c>
      <c r="H110" s="51">
        <v>405</v>
      </c>
    </row>
    <row r="111" spans="1:8" s="32" customFormat="1" ht="20.100000000000001" customHeight="1">
      <c r="A111" s="74"/>
      <c r="B111" s="69" t="s">
        <v>124</v>
      </c>
      <c r="C111" s="48">
        <f t="shared" si="12"/>
        <v>637</v>
      </c>
      <c r="D111" s="48">
        <v>162</v>
      </c>
      <c r="E111" s="48">
        <v>92</v>
      </c>
      <c r="F111" s="48">
        <v>30</v>
      </c>
      <c r="G111" s="48">
        <v>24</v>
      </c>
      <c r="H111" s="51">
        <v>445</v>
      </c>
    </row>
    <row r="112" spans="1:8" s="32" customFormat="1" ht="57">
      <c r="A112" s="65" t="s">
        <v>125</v>
      </c>
      <c r="B112" s="65" t="s">
        <v>126</v>
      </c>
      <c r="C112" s="49">
        <f t="shared" si="12"/>
        <v>13611</v>
      </c>
      <c r="D112" s="49">
        <v>9628</v>
      </c>
      <c r="E112" s="49">
        <v>5491</v>
      </c>
      <c r="F112" s="49">
        <v>516</v>
      </c>
      <c r="G112" s="49">
        <v>413</v>
      </c>
      <c r="H112" s="49">
        <v>3467</v>
      </c>
    </row>
    <row r="113" spans="1:8" ht="88.5" customHeight="1">
      <c r="A113" s="73" t="s">
        <v>144</v>
      </c>
      <c r="B113" s="73"/>
      <c r="C113" s="73"/>
      <c r="D113" s="73"/>
      <c r="E113" s="73"/>
      <c r="F113" s="73"/>
      <c r="G113" s="73"/>
      <c r="H113" s="73"/>
    </row>
  </sheetData>
  <mergeCells count="23">
    <mergeCell ref="A2:H2"/>
    <mergeCell ref="D4:E4"/>
    <mergeCell ref="F4:G4"/>
    <mergeCell ref="A6:B6"/>
    <mergeCell ref="C4:C5"/>
    <mergeCell ref="H4:H5"/>
    <mergeCell ref="A4:B5"/>
    <mergeCell ref="A113:H113"/>
    <mergeCell ref="A7:A10"/>
    <mergeCell ref="A11:A17"/>
    <mergeCell ref="A18:A22"/>
    <mergeCell ref="A23:A31"/>
    <mergeCell ref="A32:A39"/>
    <mergeCell ref="A40:A42"/>
    <mergeCell ref="A43:A50"/>
    <mergeCell ref="A51:A59"/>
    <mergeCell ref="A60:A63"/>
    <mergeCell ref="A64:A69"/>
    <mergeCell ref="A70:A77"/>
    <mergeCell ref="A78:A80"/>
    <mergeCell ref="A81:A91"/>
    <mergeCell ref="A92:A97"/>
    <mergeCell ref="A98:A111"/>
  </mergeCells>
  <phoneticPr fontId="33" type="noConversion"/>
  <printOptions horizontalCentered="1"/>
  <pageMargins left="0.43307086614173201" right="0.43307086614173201" top="0.59055118110236204" bottom="0.59055118110236204" header="0.511811023622047" footer="0.511811023622047"/>
  <pageSetup paperSize="9" scale="90" fitToHeight="4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8" sqref="C8"/>
    </sheetView>
  </sheetViews>
  <sheetFormatPr defaultColWidth="9" defaultRowHeight="15.75"/>
  <cols>
    <col min="1" max="1" width="23.125" style="12" customWidth="1"/>
    <col min="2" max="2" width="39.375" style="13" customWidth="1"/>
    <col min="3" max="3" width="23.125" style="14" customWidth="1"/>
    <col min="4" max="4" width="9" style="15"/>
    <col min="5" max="16384" width="9" style="12"/>
  </cols>
  <sheetData>
    <row r="1" spans="1:3" ht="25.5" customHeight="1">
      <c r="A1" s="16" t="s">
        <v>139</v>
      </c>
      <c r="B1" s="17"/>
      <c r="C1" s="18"/>
    </row>
    <row r="2" spans="1:3" ht="48" customHeight="1">
      <c r="A2" s="72" t="s">
        <v>136</v>
      </c>
      <c r="B2" s="79"/>
      <c r="C2" s="80"/>
    </row>
    <row r="3" spans="1:3" ht="25.5" customHeight="1">
      <c r="A3" s="19"/>
      <c r="B3" s="19"/>
      <c r="C3" s="20" t="s">
        <v>1</v>
      </c>
    </row>
    <row r="4" spans="1:3" ht="35.1" customHeight="1">
      <c r="A4" s="21" t="s">
        <v>127</v>
      </c>
      <c r="B4" s="21" t="s">
        <v>2</v>
      </c>
      <c r="C4" s="22" t="s">
        <v>3</v>
      </c>
    </row>
    <row r="5" spans="1:3" ht="35.1" customHeight="1">
      <c r="A5" s="81" t="s">
        <v>5</v>
      </c>
      <c r="B5" s="81"/>
      <c r="C5" s="22">
        <f>SUM(C6:C8)</f>
        <v>6244</v>
      </c>
    </row>
    <row r="6" spans="1:3" ht="38.25" customHeight="1">
      <c r="A6" s="28" t="s">
        <v>19</v>
      </c>
      <c r="B6" s="62" t="s">
        <v>128</v>
      </c>
      <c r="C6" s="29">
        <v>300</v>
      </c>
    </row>
    <row r="7" spans="1:3" ht="38.25" customHeight="1">
      <c r="A7" s="28" t="s">
        <v>137</v>
      </c>
      <c r="B7" s="62" t="s">
        <v>138</v>
      </c>
      <c r="C7" s="29">
        <v>2944</v>
      </c>
    </row>
    <row r="8" spans="1:3" ht="38.25" customHeight="1">
      <c r="A8" s="28" t="s">
        <v>94</v>
      </c>
      <c r="B8" s="63" t="s">
        <v>141</v>
      </c>
      <c r="C8" s="29">
        <v>3000</v>
      </c>
    </row>
  </sheetData>
  <mergeCells count="2">
    <mergeCell ref="A2:C2"/>
    <mergeCell ref="A5:B5"/>
  </mergeCells>
  <phoneticPr fontId="32" type="noConversion"/>
  <printOptions horizontalCentered="1"/>
  <pageMargins left="0.35416666666666702" right="0.35416666666666702" top="0.78680555555555598" bottom="0.59027777777777801" header="0.51180555555555596" footer="0.39305555555555599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9" sqref="B9"/>
    </sheetView>
  </sheetViews>
  <sheetFormatPr defaultColWidth="9" defaultRowHeight="15.75"/>
  <cols>
    <col min="1" max="1" width="24.5" style="12" customWidth="1"/>
    <col min="2" max="2" width="20.625" style="13" customWidth="1"/>
    <col min="3" max="3" width="20.625" style="14" customWidth="1"/>
    <col min="4" max="4" width="20.625" style="15" customWidth="1"/>
    <col min="5" max="16384" width="9" style="12"/>
  </cols>
  <sheetData>
    <row r="1" spans="1:4" ht="25.5" customHeight="1">
      <c r="A1" s="16" t="s">
        <v>10</v>
      </c>
      <c r="B1" s="17"/>
      <c r="C1" s="18"/>
    </row>
    <row r="2" spans="1:4" ht="48" customHeight="1">
      <c r="A2" s="72" t="s">
        <v>129</v>
      </c>
      <c r="B2" s="72"/>
      <c r="C2" s="72"/>
      <c r="D2" s="72"/>
    </row>
    <row r="3" spans="1:4" ht="25.5" customHeight="1">
      <c r="A3" s="19"/>
      <c r="B3" s="19"/>
      <c r="D3" s="20" t="s">
        <v>1</v>
      </c>
    </row>
    <row r="4" spans="1:4" ht="35.1" customHeight="1">
      <c r="A4" s="21" t="s">
        <v>127</v>
      </c>
      <c r="B4" s="21" t="s">
        <v>130</v>
      </c>
      <c r="C4" s="22" t="s">
        <v>3</v>
      </c>
      <c r="D4" s="22" t="s">
        <v>4</v>
      </c>
    </row>
    <row r="5" spans="1:4" ht="35.1" customHeight="1">
      <c r="A5" s="81" t="s">
        <v>5</v>
      </c>
      <c r="B5" s="81"/>
      <c r="C5" s="52">
        <f>SUM(C7:C9)</f>
        <v>2307</v>
      </c>
      <c r="D5" s="23"/>
    </row>
    <row r="6" spans="1:4" ht="35.1" customHeight="1">
      <c r="A6" s="82" t="s">
        <v>111</v>
      </c>
      <c r="B6" s="24" t="s">
        <v>18</v>
      </c>
      <c r="C6" s="53">
        <f>C7+C8</f>
        <v>2007</v>
      </c>
      <c r="D6" s="23"/>
    </row>
    <row r="7" spans="1:4" ht="35.1" customHeight="1">
      <c r="A7" s="82"/>
      <c r="B7" s="25" t="s">
        <v>115</v>
      </c>
      <c r="C7" s="29">
        <v>1500</v>
      </c>
      <c r="D7" s="23"/>
    </row>
    <row r="8" spans="1:4" ht="35.1" customHeight="1">
      <c r="A8" s="82"/>
      <c r="B8" s="26" t="s">
        <v>124</v>
      </c>
      <c r="C8" s="29">
        <v>507</v>
      </c>
      <c r="D8" s="23"/>
    </row>
    <row r="9" spans="1:4" ht="35.1" customHeight="1">
      <c r="A9" s="27" t="s">
        <v>125</v>
      </c>
      <c r="B9" s="26" t="s">
        <v>131</v>
      </c>
      <c r="C9" s="54">
        <v>300</v>
      </c>
      <c r="D9" s="23"/>
    </row>
  </sheetData>
  <mergeCells count="3">
    <mergeCell ref="A2:D2"/>
    <mergeCell ref="A5:B5"/>
    <mergeCell ref="A6:A8"/>
  </mergeCells>
  <phoneticPr fontId="33" type="noConversion"/>
  <printOptions horizontalCentered="1"/>
  <pageMargins left="0.35416666666666702" right="0.35416666666666702" top="0.78680555555555598" bottom="0.59027777777777801" header="0.51180555555555596" footer="0.39305555555555599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A4" sqref="A4"/>
    </sheetView>
  </sheetViews>
  <sheetFormatPr defaultColWidth="9" defaultRowHeight="13.5"/>
  <cols>
    <col min="1" max="2" width="20.875" style="2" customWidth="1"/>
    <col min="3" max="3" width="21.75" style="2" customWidth="1"/>
    <col min="4" max="4" width="17.625" style="2" customWidth="1"/>
    <col min="5" max="16384" width="9" style="2"/>
  </cols>
  <sheetData>
    <row r="1" spans="1:4" s="1" customFormat="1" ht="25.5" customHeight="1">
      <c r="A1" s="59" t="s">
        <v>12</v>
      </c>
      <c r="B1" s="3"/>
      <c r="C1" s="3"/>
      <c r="D1" s="3"/>
    </row>
    <row r="2" spans="1:4" ht="63.75" customHeight="1">
      <c r="A2" s="87" t="s">
        <v>132</v>
      </c>
      <c r="B2" s="87"/>
      <c r="C2" s="87"/>
      <c r="D2" s="87"/>
    </row>
    <row r="3" spans="1:4" ht="28.5" customHeight="1">
      <c r="A3" s="4"/>
      <c r="B3" s="4"/>
      <c r="C3" s="4"/>
      <c r="D3" s="5" t="s">
        <v>1</v>
      </c>
    </row>
    <row r="4" spans="1:4" ht="37.5" customHeight="1">
      <c r="A4" s="6" t="s">
        <v>127</v>
      </c>
      <c r="B4" s="6" t="s">
        <v>130</v>
      </c>
      <c r="C4" s="6" t="s">
        <v>133</v>
      </c>
      <c r="D4" s="6" t="s">
        <v>4</v>
      </c>
    </row>
    <row r="5" spans="1:4" ht="25.5" customHeight="1">
      <c r="A5" s="83" t="s">
        <v>5</v>
      </c>
      <c r="B5" s="83"/>
      <c r="C5" s="49">
        <f>C6+C9+C11+C13+C18+C21+C25+C28+C30+C34+C36+C38+C40</f>
        <v>550</v>
      </c>
      <c r="D5" s="7"/>
    </row>
    <row r="6" spans="1:4" ht="25.5" customHeight="1">
      <c r="A6" s="83" t="s">
        <v>19</v>
      </c>
      <c r="B6" s="8" t="s">
        <v>18</v>
      </c>
      <c r="C6" s="55">
        <f>SUM(C7:C8)</f>
        <v>93</v>
      </c>
      <c r="D6" s="10"/>
    </row>
    <row r="7" spans="1:4" ht="25.5" customHeight="1">
      <c r="A7" s="84"/>
      <c r="B7" s="11" t="s">
        <v>134</v>
      </c>
      <c r="C7" s="56">
        <v>63</v>
      </c>
      <c r="D7" s="7"/>
    </row>
    <row r="8" spans="1:4" ht="25.5" customHeight="1">
      <c r="A8" s="84"/>
      <c r="B8" s="11" t="s">
        <v>22</v>
      </c>
      <c r="C8" s="56">
        <v>30</v>
      </c>
      <c r="D8" s="7"/>
    </row>
    <row r="9" spans="1:4" ht="24" customHeight="1">
      <c r="A9" s="83" t="s">
        <v>24</v>
      </c>
      <c r="B9" s="9" t="s">
        <v>18</v>
      </c>
      <c r="C9" s="55">
        <f>SUM(C10:C10)</f>
        <v>15</v>
      </c>
      <c r="D9" s="10"/>
    </row>
    <row r="10" spans="1:4" ht="24" customHeight="1">
      <c r="A10" s="84"/>
      <c r="B10" s="11" t="s">
        <v>29</v>
      </c>
      <c r="C10" s="56">
        <v>15</v>
      </c>
      <c r="D10" s="7"/>
    </row>
    <row r="11" spans="1:4" ht="24" customHeight="1">
      <c r="A11" s="83" t="s">
        <v>31</v>
      </c>
      <c r="B11" s="9" t="s">
        <v>18</v>
      </c>
      <c r="C11" s="55">
        <f>C12</f>
        <v>10</v>
      </c>
      <c r="D11" s="10"/>
    </row>
    <row r="12" spans="1:4" ht="24" customHeight="1">
      <c r="A12" s="84"/>
      <c r="B12" s="11" t="s">
        <v>34</v>
      </c>
      <c r="C12" s="56">
        <v>10</v>
      </c>
      <c r="D12" s="7"/>
    </row>
    <row r="13" spans="1:4" ht="24" customHeight="1">
      <c r="A13" s="83" t="s">
        <v>36</v>
      </c>
      <c r="B13" s="9" t="s">
        <v>18</v>
      </c>
      <c r="C13" s="55">
        <f>SUM(C14:C17)</f>
        <v>78</v>
      </c>
      <c r="D13" s="10"/>
    </row>
    <row r="14" spans="1:4" ht="24" customHeight="1">
      <c r="A14" s="84"/>
      <c r="B14" s="11" t="s">
        <v>43</v>
      </c>
      <c r="C14" s="57">
        <v>35</v>
      </c>
      <c r="D14" s="7"/>
    </row>
    <row r="15" spans="1:4" ht="24" customHeight="1">
      <c r="A15" s="84"/>
      <c r="B15" s="11" t="s">
        <v>39</v>
      </c>
      <c r="C15" s="57">
        <v>10</v>
      </c>
      <c r="D15" s="7"/>
    </row>
    <row r="16" spans="1:4" ht="24" customHeight="1">
      <c r="A16" s="84"/>
      <c r="B16" s="11" t="s">
        <v>38</v>
      </c>
      <c r="C16" s="57">
        <v>25</v>
      </c>
      <c r="D16" s="7"/>
    </row>
    <row r="17" spans="1:4" ht="24" customHeight="1">
      <c r="A17" s="84"/>
      <c r="B17" s="11" t="s">
        <v>41</v>
      </c>
      <c r="C17" s="57">
        <v>8</v>
      </c>
      <c r="D17" s="7"/>
    </row>
    <row r="18" spans="1:4" ht="24" customHeight="1">
      <c r="A18" s="85" t="s">
        <v>45</v>
      </c>
      <c r="B18" s="9" t="s">
        <v>18</v>
      </c>
      <c r="C18" s="55">
        <f>SUM(C19:C20)</f>
        <v>65</v>
      </c>
      <c r="D18" s="10"/>
    </row>
    <row r="19" spans="1:4" ht="24" customHeight="1">
      <c r="A19" s="86"/>
      <c r="B19" s="11" t="s">
        <v>135</v>
      </c>
      <c r="C19" s="57">
        <v>45</v>
      </c>
      <c r="D19" s="7"/>
    </row>
    <row r="20" spans="1:4" ht="24.75" customHeight="1">
      <c r="A20" s="86"/>
      <c r="B20" s="11" t="s">
        <v>55</v>
      </c>
      <c r="C20" s="57">
        <v>20</v>
      </c>
      <c r="D20" s="7"/>
    </row>
    <row r="21" spans="1:4" ht="24.75" customHeight="1">
      <c r="A21" s="83" t="s">
        <v>56</v>
      </c>
      <c r="B21" s="9" t="s">
        <v>18</v>
      </c>
      <c r="C21" s="55">
        <f>SUM(C22:C24)</f>
        <v>60</v>
      </c>
      <c r="D21" s="10"/>
    </row>
    <row r="22" spans="1:4" ht="24.75" customHeight="1">
      <c r="A22" s="83"/>
      <c r="B22" s="11" t="s">
        <v>60</v>
      </c>
      <c r="C22" s="56">
        <v>15</v>
      </c>
      <c r="D22" s="7"/>
    </row>
    <row r="23" spans="1:4" ht="24.75" customHeight="1">
      <c r="A23" s="83"/>
      <c r="B23" s="11" t="s">
        <v>62</v>
      </c>
      <c r="C23" s="56">
        <v>30</v>
      </c>
      <c r="D23" s="7"/>
    </row>
    <row r="24" spans="1:4" ht="24.75" customHeight="1">
      <c r="A24" s="83"/>
      <c r="B24" s="11" t="s">
        <v>61</v>
      </c>
      <c r="C24" s="56">
        <v>15</v>
      </c>
      <c r="D24" s="7"/>
    </row>
    <row r="25" spans="1:4" ht="24.75" customHeight="1">
      <c r="A25" s="83" t="s">
        <v>64</v>
      </c>
      <c r="B25" s="9" t="s">
        <v>18</v>
      </c>
      <c r="C25" s="55">
        <f>SUM(C26:C27)</f>
        <v>38</v>
      </c>
      <c r="D25" s="10"/>
    </row>
    <row r="26" spans="1:4" ht="24.75" customHeight="1">
      <c r="A26" s="83"/>
      <c r="B26" s="11" t="s">
        <v>134</v>
      </c>
      <c r="C26" s="56">
        <v>8</v>
      </c>
      <c r="D26" s="7"/>
    </row>
    <row r="27" spans="1:4" ht="24.75" customHeight="1">
      <c r="A27" s="6" t="s">
        <v>64</v>
      </c>
      <c r="B27" s="11" t="s">
        <v>72</v>
      </c>
      <c r="C27" s="56">
        <v>30</v>
      </c>
      <c r="D27" s="7"/>
    </row>
    <row r="28" spans="1:4" ht="24.75" customHeight="1">
      <c r="A28" s="83" t="s">
        <v>73</v>
      </c>
      <c r="B28" s="9" t="s">
        <v>18</v>
      </c>
      <c r="C28" s="55">
        <f>SUM(C29:C29)</f>
        <v>55</v>
      </c>
      <c r="D28" s="10"/>
    </row>
    <row r="29" spans="1:4" ht="24.75" customHeight="1">
      <c r="A29" s="84"/>
      <c r="B29" s="11" t="s">
        <v>75</v>
      </c>
      <c r="C29" s="57">
        <v>55</v>
      </c>
      <c r="D29" s="7"/>
    </row>
    <row r="30" spans="1:4" ht="24.75" customHeight="1">
      <c r="A30" s="83" t="s">
        <v>77</v>
      </c>
      <c r="B30" s="9" t="s">
        <v>18</v>
      </c>
      <c r="C30" s="55">
        <f>SUM(C31:C33)</f>
        <v>61</v>
      </c>
      <c r="D30" s="10"/>
    </row>
    <row r="31" spans="1:4" ht="24.75" customHeight="1">
      <c r="A31" s="83"/>
      <c r="B31" s="11" t="s">
        <v>134</v>
      </c>
      <c r="C31" s="56">
        <v>15</v>
      </c>
      <c r="D31" s="10"/>
    </row>
    <row r="32" spans="1:4" ht="24.75" customHeight="1">
      <c r="A32" s="84"/>
      <c r="B32" s="11" t="s">
        <v>79</v>
      </c>
      <c r="C32" s="57">
        <v>31</v>
      </c>
      <c r="D32" s="7"/>
    </row>
    <row r="33" spans="1:4" ht="24.75" customHeight="1">
      <c r="A33" s="84"/>
      <c r="B33" s="11" t="s">
        <v>81</v>
      </c>
      <c r="C33" s="57">
        <v>15</v>
      </c>
      <c r="D33" s="7"/>
    </row>
    <row r="34" spans="1:4" ht="24.75" customHeight="1">
      <c r="A34" s="83" t="s">
        <v>83</v>
      </c>
      <c r="B34" s="9" t="s">
        <v>18</v>
      </c>
      <c r="C34" s="55">
        <f>C35</f>
        <v>30</v>
      </c>
      <c r="D34" s="10"/>
    </row>
    <row r="35" spans="1:4" ht="24.75" customHeight="1">
      <c r="A35" s="83"/>
      <c r="B35" s="11" t="s">
        <v>86</v>
      </c>
      <c r="C35" s="56">
        <v>30</v>
      </c>
      <c r="D35" s="7"/>
    </row>
    <row r="36" spans="1:4" ht="24.75" customHeight="1">
      <c r="A36" s="83" t="s">
        <v>94</v>
      </c>
      <c r="B36" s="9" t="s">
        <v>18</v>
      </c>
      <c r="C36" s="55">
        <f>C37</f>
        <v>15</v>
      </c>
      <c r="D36" s="10"/>
    </row>
    <row r="37" spans="1:4" ht="24.75" customHeight="1">
      <c r="A37" s="83"/>
      <c r="B37" s="11" t="s">
        <v>103</v>
      </c>
      <c r="C37" s="57">
        <v>15</v>
      </c>
      <c r="D37" s="10"/>
    </row>
    <row r="38" spans="1:4" s="17" customFormat="1" ht="24.75" customHeight="1">
      <c r="A38" s="83" t="s">
        <v>148</v>
      </c>
      <c r="B38" s="9" t="s">
        <v>18</v>
      </c>
      <c r="C38" s="55">
        <v>10</v>
      </c>
      <c r="D38" s="10"/>
    </row>
    <row r="39" spans="1:4" s="17" customFormat="1" ht="24.75" customHeight="1">
      <c r="A39" s="83"/>
      <c r="B39" s="25" t="s">
        <v>149</v>
      </c>
      <c r="C39" s="57">
        <v>10</v>
      </c>
      <c r="D39" s="10"/>
    </row>
    <row r="40" spans="1:4" ht="24.75" customHeight="1">
      <c r="A40" s="83" t="s">
        <v>105</v>
      </c>
      <c r="B40" s="9" t="s">
        <v>18</v>
      </c>
      <c r="C40" s="55">
        <f>SUM(C41:C41)</f>
        <v>20</v>
      </c>
      <c r="D40" s="10"/>
    </row>
    <row r="41" spans="1:4" ht="24.75" customHeight="1">
      <c r="A41" s="83"/>
      <c r="B41" s="11" t="s">
        <v>109</v>
      </c>
      <c r="C41" s="57">
        <v>20</v>
      </c>
      <c r="D41" s="7"/>
    </row>
  </sheetData>
  <mergeCells count="15">
    <mergeCell ref="A2:D2"/>
    <mergeCell ref="A5:B5"/>
    <mergeCell ref="A6:A8"/>
    <mergeCell ref="A9:A10"/>
    <mergeCell ref="A11:A12"/>
    <mergeCell ref="A30:A33"/>
    <mergeCell ref="A34:A35"/>
    <mergeCell ref="A36:A37"/>
    <mergeCell ref="A40:A41"/>
    <mergeCell ref="A13:A17"/>
    <mergeCell ref="A18:A20"/>
    <mergeCell ref="A21:A24"/>
    <mergeCell ref="A25:A26"/>
    <mergeCell ref="A28:A29"/>
    <mergeCell ref="A38:A39"/>
  </mergeCells>
  <phoneticPr fontId="33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汇总表</vt:lpstr>
      <vt:lpstr>成品油税费改革转移支付</vt:lpstr>
      <vt:lpstr>干线公路建设</vt:lpstr>
      <vt:lpstr>农村公路建设</vt:lpstr>
      <vt:lpstr>小型扶贫项目</vt:lpstr>
      <vt:lpstr>汇总表!Print_Area</vt:lpstr>
      <vt:lpstr>成品油税费改革转移支付!Print_Titles</vt:lpstr>
      <vt:lpstr>干线公路建设!Print_Titles</vt:lpstr>
      <vt:lpstr>农村公路建设!Print_Titles</vt:lpstr>
      <vt:lpstr>小型扶贫项目!Print_Titles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胡基 null</cp:lastModifiedBy>
  <cp:lastPrinted>2020-12-31T02:31:23Z</cp:lastPrinted>
  <dcterms:created xsi:type="dcterms:W3CDTF">2020-12-07T10:18:31Z</dcterms:created>
  <dcterms:modified xsi:type="dcterms:W3CDTF">2020-12-31T02:32:54Z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